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zo\27 20 Poskytování služeb Facility managementu\do PV\final\"/>
    </mc:Choice>
  </mc:AlternateContent>
  <xr:revisionPtr revIDLastSave="0" documentId="13_ncr:1_{5FDFBD02-380D-4F3E-AD94-BB249806D64E}" xr6:coauthVersionLast="45" xr6:coauthVersionMax="45" xr10:uidLastSave="{00000000-0000-0000-0000-000000000000}"/>
  <bookViews>
    <workbookView xWindow="-120" yWindow="-120" windowWidth="29040" windowHeight="15840" activeTab="1" xr2:uid="{2A9B298E-1FCD-4733-A85A-8674999501B2}"/>
  </bookViews>
  <sheets>
    <sheet name="Celková nabídková cena " sheetId="1" r:id="rId1"/>
    <sheet name="Paušální služby-osoby" sheetId="22" r:id="rId2"/>
    <sheet name="ZTI, odpady" sheetId="2" r:id="rId3"/>
    <sheet name="VZT" sheetId="3" r:id="rId4"/>
    <sheet name="Chlazení" sheetId="4" r:id="rId5"/>
    <sheet name="Elektro silnoproud" sheetId="5" r:id="rId6"/>
    <sheet name=" Záložní zdroj DA" sheetId="6" r:id="rId7"/>
    <sheet name="Opravy oken, dveří a žaluzií " sheetId="7" r:id="rId8"/>
    <sheet name="Věcné prostředky požární ochran" sheetId="8" r:id="rId9"/>
    <sheet name="Revize elektro" sheetId="9" r:id="rId10"/>
    <sheet name="Zahradnické práce" sheetId="23" r:id="rId11"/>
    <sheet name="Servis a opravy nábytku" sheetId="10" r:id="rId12"/>
    <sheet name="Malířské a lakýrnické práce_x0009__x0009__x0009__x0009_" sheetId="11" r:id="rId13"/>
    <sheet name="List11" sheetId="34" state="hidden" r:id="rId14"/>
    <sheet name="List12" sheetId="35" state="hidden" r:id="rId15"/>
    <sheet name="List13" sheetId="36" state="hidden" r:id="rId16"/>
    <sheet name="List14" sheetId="37" state="hidden" r:id="rId17"/>
    <sheet name="List1" sheetId="24" state="hidden" r:id="rId18"/>
    <sheet name="List2" sheetId="25" state="hidden" r:id="rId19"/>
    <sheet name="List3" sheetId="26" state="hidden" r:id="rId20"/>
    <sheet name="List4" sheetId="27" state="hidden" r:id="rId21"/>
    <sheet name="List5" sheetId="28" state="hidden" r:id="rId22"/>
    <sheet name="List6" sheetId="29" state="hidden" r:id="rId23"/>
    <sheet name="List7" sheetId="30" state="hidden" r:id="rId24"/>
    <sheet name="List8" sheetId="31" state="hidden" r:id="rId25"/>
    <sheet name="List9" sheetId="32" state="hidden" r:id="rId26"/>
    <sheet name="List10" sheetId="33" state="hidden" r:id="rId27"/>
    <sheet name="Podlahové krytiny" sheetId="17" r:id="rId28"/>
    <sheet name="stavební přípomoci" sheetId="12" r:id="rId29"/>
    <sheet name="List21" sheetId="44" state="hidden" r:id="rId30"/>
    <sheet name="Zámečnické práce" sheetId="13" r:id="rId31"/>
    <sheet name="Stěhování" sheetId="14" r:id="rId32"/>
    <sheet name="List15" sheetId="38" state="hidden" r:id="rId33"/>
    <sheet name="Deratizace, desinsekce" sheetId="15" r:id="rId34"/>
    <sheet name="Zajištění  výzdoby" sheetId="16" r:id="rId35"/>
    <sheet name="Energetik" sheetId="18" r:id="rId36"/>
    <sheet name="Nepravidelné služby-položky" sheetId="19" r:id="rId37"/>
    <sheet name="Havarijní služba" sheetId="20" r:id="rId38"/>
    <sheet name="List16" sheetId="39" state="hidden" r:id="rId39"/>
    <sheet name="List17" sheetId="40" state="hidden" r:id="rId40"/>
    <sheet name="Spotřeba referenčního materiálu" sheetId="21" r:id="rId41"/>
    <sheet name="List18" sheetId="41" r:id="rId42"/>
    <sheet name="List19" sheetId="42" r:id="rId43"/>
    <sheet name="List20" sheetId="43" r:id="rId44"/>
  </sheets>
  <definedNames>
    <definedName name="_xlnm._FilterDatabase" localSheetId="0" hidden="1">'Celková nabídková cena '!$A$2:$E$59</definedName>
    <definedName name="_xlnm.Print_Area" localSheetId="8">'Věcné prostředky požární ochran'!$A$1:$AA$101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12" l="1"/>
  <c r="F32" i="12"/>
  <c r="F34" i="12"/>
  <c r="F31" i="12"/>
  <c r="F30" i="12"/>
  <c r="F35" i="12" l="1"/>
  <c r="F13" i="11"/>
  <c r="K15" i="9" l="1"/>
  <c r="F7" i="16" l="1"/>
  <c r="F8" i="16"/>
  <c r="F6" i="16"/>
  <c r="F13" i="15"/>
  <c r="F10" i="15"/>
  <c r="F9" i="15"/>
  <c r="F8" i="15"/>
  <c r="F7" i="15"/>
  <c r="F6" i="15"/>
  <c r="F11" i="14"/>
  <c r="F8" i="14"/>
  <c r="F7" i="14"/>
  <c r="F6" i="14"/>
  <c r="F10" i="13"/>
  <c r="F7" i="13"/>
  <c r="F6" i="13"/>
  <c r="F27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9" i="10"/>
  <c r="F6" i="10"/>
  <c r="F12" i="23"/>
  <c r="F8" i="23"/>
  <c r="F7" i="23"/>
  <c r="F6" i="23"/>
  <c r="F20" i="8"/>
  <c r="F19" i="8"/>
  <c r="F16" i="8"/>
  <c r="F15" i="8"/>
  <c r="F14" i="8"/>
  <c r="F13" i="8"/>
  <c r="F12" i="8"/>
  <c r="F11" i="8"/>
  <c r="F10" i="8"/>
  <c r="F9" i="8"/>
  <c r="F8" i="8"/>
  <c r="F7" i="8"/>
  <c r="F6" i="8"/>
  <c r="F12" i="7"/>
  <c r="F11" i="7"/>
  <c r="F8" i="7"/>
  <c r="F7" i="7"/>
  <c r="F6" i="7"/>
  <c r="F14" i="6"/>
  <c r="F13" i="6"/>
  <c r="F10" i="6"/>
  <c r="F9" i="6"/>
  <c r="F8" i="6"/>
  <c r="F7" i="6"/>
  <c r="F6" i="6"/>
  <c r="F13" i="5"/>
  <c r="F12" i="5"/>
  <c r="F9" i="5"/>
  <c r="F8" i="5"/>
  <c r="F7" i="5"/>
  <c r="F6" i="5"/>
  <c r="F12" i="4"/>
  <c r="F11" i="4"/>
  <c r="F8" i="4"/>
  <c r="F7" i="4"/>
  <c r="F6" i="4"/>
  <c r="F12" i="3"/>
  <c r="F11" i="3"/>
  <c r="F8" i="3"/>
  <c r="F7" i="3"/>
  <c r="F6" i="3"/>
  <c r="F14" i="2"/>
  <c r="F13" i="2"/>
  <c r="F10" i="2"/>
  <c r="F9" i="2"/>
  <c r="F8" i="2"/>
  <c r="F7" i="2"/>
  <c r="F6" i="2"/>
  <c r="F11" i="2" l="1"/>
  <c r="C11" i="1"/>
  <c r="C50" i="1" s="1"/>
  <c r="D50" i="1" s="1"/>
  <c r="F13" i="23" l="1"/>
  <c r="F9" i="23" l="1"/>
  <c r="F14" i="23" s="1"/>
  <c r="C12" i="1" s="1"/>
  <c r="C51" i="1" s="1"/>
  <c r="D51" i="1" s="1"/>
  <c r="C10" i="22" l="1"/>
  <c r="D10" i="22" s="1"/>
  <c r="C22" i="22"/>
  <c r="D11" i="22" l="1"/>
  <c r="E5" i="22" s="1"/>
  <c r="C3" i="1" s="1"/>
  <c r="C42" i="1" s="1"/>
  <c r="D42" i="1" s="1"/>
  <c r="C11" i="22"/>
  <c r="E3" i="22" s="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39" i="21" l="1"/>
  <c r="C24" i="1" s="1"/>
  <c r="C38" i="1" s="1"/>
  <c r="F3" i="18"/>
  <c r="E13" i="20"/>
  <c r="E6" i="20"/>
  <c r="F13" i="20" l="1"/>
  <c r="E16" i="20"/>
  <c r="F6" i="20"/>
  <c r="F7" i="20" s="1"/>
  <c r="G3" i="18"/>
  <c r="C21" i="1" s="1"/>
  <c r="E16" i="19"/>
  <c r="F16" i="19" s="1"/>
  <c r="E15" i="19"/>
  <c r="F15" i="19" s="1"/>
  <c r="E14" i="19"/>
  <c r="F14" i="19" s="1"/>
  <c r="E12" i="19"/>
  <c r="F12" i="19" s="1"/>
  <c r="E11" i="19"/>
  <c r="F11" i="19" s="1"/>
  <c r="E10" i="19"/>
  <c r="F10" i="19" s="1"/>
  <c r="E9" i="19"/>
  <c r="F9" i="19" s="1"/>
  <c r="E8" i="19"/>
  <c r="F8" i="19" s="1"/>
  <c r="E7" i="19"/>
  <c r="F7" i="19" s="1"/>
  <c r="E6" i="19"/>
  <c r="F6" i="19" s="1"/>
  <c r="E5" i="19"/>
  <c r="F5" i="19" s="1"/>
  <c r="C58" i="1" l="1"/>
  <c r="D58" i="1" s="1"/>
  <c r="C37" i="1"/>
  <c r="F16" i="20"/>
  <c r="C23" i="1" s="1"/>
  <c r="F17" i="19"/>
  <c r="C22" i="1" s="1"/>
  <c r="C36" i="1" s="1"/>
  <c r="E17" i="19"/>
  <c r="F45" i="17" l="1"/>
  <c r="F44" i="17"/>
  <c r="F43" i="17"/>
  <c r="F42" i="17"/>
  <c r="F41" i="17"/>
  <c r="F40" i="17"/>
  <c r="F39" i="17"/>
  <c r="F38" i="17"/>
  <c r="F37" i="17"/>
  <c r="F31" i="17"/>
  <c r="F30" i="17"/>
  <c r="F29" i="17"/>
  <c r="F28" i="17"/>
  <c r="F27" i="17"/>
  <c r="F26" i="17"/>
  <c r="F25" i="17"/>
  <c r="F24" i="17"/>
  <c r="F23" i="17"/>
  <c r="F22" i="17"/>
  <c r="F21" i="17"/>
  <c r="F19" i="17"/>
  <c r="F18" i="17"/>
  <c r="F16" i="17"/>
  <c r="F15" i="17"/>
  <c r="F14" i="17"/>
  <c r="F13" i="17"/>
  <c r="F11" i="17"/>
  <c r="F10" i="17"/>
  <c r="F12" i="17" l="1"/>
  <c r="F20" i="17"/>
  <c r="F9" i="17"/>
  <c r="F17" i="17"/>
  <c r="F46" i="17"/>
  <c r="F14" i="15"/>
  <c r="F12" i="14"/>
  <c r="F11" i="13"/>
  <c r="F8" i="13"/>
  <c r="F28" i="12"/>
  <c r="F74" i="11"/>
  <c r="F73" i="11"/>
  <c r="F71" i="11"/>
  <c r="F70" i="11"/>
  <c r="F69" i="11"/>
  <c r="F68" i="11"/>
  <c r="F66" i="11"/>
  <c r="F65" i="11"/>
  <c r="F64" i="11"/>
  <c r="F63" i="11"/>
  <c r="F62" i="11"/>
  <c r="F61" i="11"/>
  <c r="F60" i="11"/>
  <c r="F59" i="11"/>
  <c r="F48" i="11"/>
  <c r="F45" i="11"/>
  <c r="F44" i="11"/>
  <c r="F43" i="11"/>
  <c r="F42" i="11"/>
  <c r="F41" i="11"/>
  <c r="F40" i="11"/>
  <c r="F39" i="11"/>
  <c r="F38" i="11"/>
  <c r="F37" i="11"/>
  <c r="F28" i="11"/>
  <c r="F25" i="11"/>
  <c r="F24" i="11"/>
  <c r="F23" i="11"/>
  <c r="F21" i="11"/>
  <c r="F20" i="11"/>
  <c r="F19" i="11"/>
  <c r="F18" i="11"/>
  <c r="F17" i="11"/>
  <c r="F16" i="11"/>
  <c r="F15" i="11"/>
  <c r="F14" i="11"/>
  <c r="F29" i="11" l="1"/>
  <c r="F30" i="11" s="1"/>
  <c r="F75" i="11"/>
  <c r="F76" i="11" s="1"/>
  <c r="F49" i="11"/>
  <c r="F50" i="11" s="1"/>
  <c r="F25" i="12"/>
  <c r="F11" i="15"/>
  <c r="F15" i="15" s="1"/>
  <c r="C19" i="1" s="1"/>
  <c r="C57" i="1" s="1"/>
  <c r="D57" i="1" s="1"/>
  <c r="F9" i="16"/>
  <c r="F10" i="16" s="1"/>
  <c r="C20" i="1" s="1"/>
  <c r="F12" i="13"/>
  <c r="C17" i="1" s="1"/>
  <c r="C53" i="1" s="1"/>
  <c r="D53" i="1" s="1"/>
  <c r="F32" i="17"/>
  <c r="F5" i="17" s="1"/>
  <c r="C15" i="1" s="1"/>
  <c r="C34" i="1" s="1"/>
  <c r="F9" i="14"/>
  <c r="F13" i="14" s="1"/>
  <c r="C18" i="1" s="1"/>
  <c r="F10" i="10"/>
  <c r="F7" i="10"/>
  <c r="F13" i="7"/>
  <c r="F9" i="7"/>
  <c r="F15" i="6"/>
  <c r="F14" i="5"/>
  <c r="C56" i="1" l="1"/>
  <c r="D56" i="1" s="1"/>
  <c r="C54" i="1"/>
  <c r="F36" i="12"/>
  <c r="C16" i="1" s="1"/>
  <c r="F7" i="11"/>
  <c r="C14" i="1" s="1"/>
  <c r="C33" i="1" s="1"/>
  <c r="C55" i="1"/>
  <c r="D55" i="1" s="1"/>
  <c r="F11" i="10"/>
  <c r="C13" i="1" s="1"/>
  <c r="C52" i="1" s="1"/>
  <c r="D52" i="1" s="1"/>
  <c r="F11" i="6"/>
  <c r="F16" i="6" s="1"/>
  <c r="C8" i="1" s="1"/>
  <c r="C47" i="1" s="1"/>
  <c r="D47" i="1" s="1"/>
  <c r="F10" i="5"/>
  <c r="F15" i="5" s="1"/>
  <c r="C7" i="1" s="1"/>
  <c r="C46" i="1" s="1"/>
  <c r="D46" i="1" s="1"/>
  <c r="F14" i="7"/>
  <c r="C9" i="1" s="1"/>
  <c r="C48" i="1" s="1"/>
  <c r="F17" i="8"/>
  <c r="F21" i="8"/>
  <c r="F13" i="4"/>
  <c r="F9" i="4"/>
  <c r="F13" i="3"/>
  <c r="F9" i="3"/>
  <c r="D54" i="1" l="1"/>
  <c r="D48" i="1"/>
  <c r="C35" i="1"/>
  <c r="C39" i="1" s="1"/>
  <c r="F14" i="4"/>
  <c r="C6" i="1" s="1"/>
  <c r="C45" i="1" s="1"/>
  <c r="D45" i="1" s="1"/>
  <c r="F14" i="3"/>
  <c r="C5" i="1" s="1"/>
  <c r="C44" i="1" s="1"/>
  <c r="D44" i="1" s="1"/>
  <c r="F22" i="8"/>
  <c r="C10" i="1" s="1"/>
  <c r="C49" i="1" s="1"/>
  <c r="D49" i="1" s="1"/>
  <c r="F15" i="2"/>
  <c r="F16" i="2" s="1"/>
  <c r="C4" i="1" s="1"/>
  <c r="C43" i="1" s="1"/>
  <c r="D43" i="1" s="1"/>
  <c r="C59" i="1" l="1"/>
  <c r="D59" i="1"/>
  <c r="C26" i="1"/>
</calcChain>
</file>

<file path=xl/sharedStrings.xml><?xml version="1.0" encoding="utf-8"?>
<sst xmlns="http://schemas.openxmlformats.org/spreadsheetml/2006/main" count="1048" uniqueCount="491">
  <si>
    <t>Celková nabídková cena za místo plnění MZ</t>
  </si>
  <si>
    <t>Celkem v Kč bez DPH</t>
  </si>
  <si>
    <t>!účastník tento list nevyplňuje; ceny se přenášejí automaticky z ostatních listů tabulky!</t>
  </si>
  <si>
    <t>Cenová tabulka</t>
  </si>
  <si>
    <t>Položka</t>
  </si>
  <si>
    <t>Jednotky</t>
  </si>
  <si>
    <t>Modelový počet jednotek za rok</t>
  </si>
  <si>
    <t>Jednotková cena v Kč bez DPH</t>
  </si>
  <si>
    <t>Činnosti</t>
  </si>
  <si>
    <t>soubor</t>
  </si>
  <si>
    <t>Čištění geigerů*</t>
  </si>
  <si>
    <t>Provádění oprav a činností na výzvu  v pracovních dnech v době od 6:00 hod do 18:00 hod</t>
  </si>
  <si>
    <t>hod.</t>
  </si>
  <si>
    <t>Provádění oprav a činností na výzvu v pracovních dnech v době od 18:00 hod do 06:00 hod a ve dnech pracovního volna</t>
  </si>
  <si>
    <t>Cena za výjezd</t>
  </si>
  <si>
    <t>Cena za jeden výjezd (pro opravy a činnosti na výzvu)  v pracovních dnech v době od 6:00 hod do 18:00 hod</t>
  </si>
  <si>
    <t>výjezd</t>
  </si>
  <si>
    <t>Cena za jeden výjezd (pro opravy a činnosti na výzvu) v pracovních dnech v době od 18:00 hod do 06:00 hod a ve dnech pracovního volna</t>
  </si>
  <si>
    <t>* cena činností včetně dopravy</t>
  </si>
  <si>
    <t>ZTI, odpady</t>
  </si>
  <si>
    <t xml:space="preserve">Kontrolní odběr a rozbor vody  </t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</si>
  <si>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provést kontrolní odběry a rozbory vody (zkrácený fyzikálněchemický a mikrobiologický dle Vyhl. 252/2004 Sb. - příloha č. 5 ve znění pozdějších předpisů) - pitnou vodu na vstupu do objektu a na 1 výtokovém místě určeném objednatelem, na vstupu TV do domovních rozvodů, na zpátečce cirkulace a dále na 1 výtokovém místě TV určeném objednatelem</t>
    </r>
  </si>
  <si>
    <t>Činnosti prováděné na výzvu:</t>
  </si>
  <si>
    <r>
      <t>·</t>
    </r>
    <r>
      <rPr>
        <sz val="7"/>
        <color theme="1"/>
        <rFont val="Times New Roman"/>
        <family val="1"/>
        <charset val="238"/>
      </rPr>
      <t xml:space="preserve">           </t>
    </r>
    <r>
      <rPr>
        <sz val="12"/>
        <color theme="1"/>
        <rFont val="Times New Roman"/>
        <family val="1"/>
        <charset val="238"/>
      </rPr>
      <t>opravy zařízení</t>
    </r>
  </si>
  <si>
    <t>Vyčištění 10 ks lapačů střešních splavenin (geigerů)  6x za rok</t>
  </si>
  <si>
    <t>Vzduchotechnika a větrání</t>
  </si>
  <si>
    <t>Chlazení</t>
  </si>
  <si>
    <t>Pravidelná údržba vyhřívání okapů a svodů*</t>
  </si>
  <si>
    <t>Elektro silnoproud</t>
  </si>
  <si>
    <t>Pravidelná měsíční kontrola a start DA*</t>
  </si>
  <si>
    <t>Kontrola spalinové cesty*</t>
  </si>
  <si>
    <t xml:space="preserve"> Záložní zdroj DA</t>
  </si>
  <si>
    <t xml:space="preserve"> Servis a opravy oken, dveří a žaluzií</t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</si>
  <si>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2"/>
        <color rgb="FF000000"/>
        <rFont val="Times New Roman"/>
        <family val="1"/>
        <charset val="238"/>
      </rPr>
      <t>kontrola stavu a funkce zámků, klik, okenních kliček, otevírání a ventilace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</si>
  <si>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2"/>
        <color rgb="FF000000"/>
        <rFont val="Times New Roman"/>
        <family val="1"/>
        <charset val="238"/>
      </rPr>
      <t>dotažení štítků klik a kliček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</si>
  <si>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2"/>
        <color rgb="FF000000"/>
        <rFont val="Times New Roman"/>
        <family val="1"/>
        <charset val="238"/>
      </rPr>
      <t>promazání a seřízení pantů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</si>
  <si>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2"/>
        <color rgb="FF000000"/>
        <rFont val="Times New Roman"/>
        <family val="1"/>
        <charset val="238"/>
      </rPr>
      <t>kontrola stavu těsnění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</si>
  <si>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2"/>
        <color rgb="FF000000"/>
        <rFont val="Times New Roman"/>
        <family val="1"/>
        <charset val="238"/>
      </rPr>
      <t>vyčištění odtokových kanálků rámů oken</t>
    </r>
  </si>
  <si>
    <t>Věcné prostředky požární ochrany</t>
  </si>
  <si>
    <r>
      <t xml:space="preserve">1) </t>
    </r>
    <r>
      <rPr>
        <b/>
        <u/>
        <sz val="12"/>
        <color theme="1"/>
        <rFont val="Times New Roman"/>
        <family val="1"/>
        <charset val="238"/>
      </rPr>
      <t>Hasicí přístroje:</t>
    </r>
  </si>
  <si>
    <t>kontrola hasicích přístrojů – 1x ročně</t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</si>
  <si>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provádění periodických zkoušek přenosných hasicích přístrojů a pojízdných hasicích přístrojů (dále jen „PHP“) ve lhůtách dle vyhl. MV č. 246/2001 Sb.</t>
    </r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</si>
  <si>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 xml:space="preserve">vystavení příslušných dokladů provozuschopnosti PHP se prokazuje dokladem o jeho kontrole, kontrolním štítkem a plombou spouštěcí armatury. První kontrola provozuschopnosti musí být provedena před instalací. </t>
    </r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</si>
  <si>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 xml:space="preserve">Kontrola PHP se provádí v rozsahu stanoveném právními předpisy, normativními požadavky a průvodní dokumentací výrobce po každém použití PHP nebo tehdy, vznikne-li pochybnost o jeho provozuschopnosti (např. mechanickým poškozením) a nejméně jednou za rok, pokud nebyla stanovena lhůta kratší. </t>
    </r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</si>
  <si>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Kontroly můžou provádět pouze osoby, které se prokáží písemným oprávněním (průkazem) vydaným výrobcem nebo z pověření výrobce. Údržbu, záruční a pozáruční opravy mohou provádět pouze výrobcem nebo z pověření výrobce oprávněné provozovny.</t>
    </r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</si>
  <si>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 xml:space="preserve">Součástí údržby PHP je jejich nezbytná periodická zkouška a plnění. Periodické zkoušky se vykonávají u PHP: </t>
    </r>
  </si>
  <si>
    <r>
      <t>a)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vodních a pěnových jednou za tři roky,</t>
    </r>
  </si>
  <si>
    <r>
      <t>b)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u ostatních jednou za pět let.</t>
    </r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</si>
  <si>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Osoba, která provedla kontrolu, údržbu nebo opravu, opatří PHP plombou spouštěcí armatury, trvale čitelným kontrolním štítkem a v souladu s § 9 odst. 8 vyhlášky MV č. 246/20014 Sb. vystaví doklad o provedené kontrole, údržbě nebo opravě.</t>
    </r>
  </si>
  <si>
    <r>
      <t xml:space="preserve">2) </t>
    </r>
    <r>
      <rPr>
        <b/>
        <u/>
        <sz val="12"/>
        <color theme="1"/>
        <rFont val="Times New Roman"/>
        <family val="1"/>
        <charset val="238"/>
      </rPr>
      <t>Hydranty:</t>
    </r>
  </si>
  <si>
    <t>kontrola hydrantů – 1x ročně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</si>
  <si>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kontrola provozuschopnosti PBZ – hydrantů dle ČSN 730 873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</si>
  <si>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umístění systému, přístupnost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</si>
  <si>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označení umístění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</si>
  <si>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rovnoměrnost a dostatečnost průtoku vody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</si>
  <si>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stav hadice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</si>
  <si>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správnost a pevnost hadicových úvazů a spon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</si>
  <si>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stav přívodního potrubí vody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</si>
  <si>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známky poškození a otevíratelnost dvířek u skříně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</si>
  <si>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použití správného typu proudnice, zda je proudnice snadno ovladatelná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</si>
  <si>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provedení posledního testu max. zátěže hadice, dle EN 671-1 každých 5 let tlakovat na nejvyšší pracovní tlak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</si>
  <si>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vystavení příslušných dokladů</t>
    </r>
  </si>
  <si>
    <r>
      <t xml:space="preserve">3) </t>
    </r>
    <r>
      <rPr>
        <b/>
        <u/>
        <sz val="12"/>
        <color theme="1"/>
        <rFont val="Times New Roman"/>
        <family val="1"/>
        <charset val="238"/>
      </rPr>
      <t>Požární uzávěry:</t>
    </r>
  </si>
  <si>
    <t>kontrola uzávěrů – 1x ročně</t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</si>
  <si>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kontrola provozuschopnosti požárních uzávěrů, vyhláška MV č. 202/1999 Sb., kterou se stanoví technické podmínky požárních dveří, kouřotěsných dveří a kouřotěsných požárních dveří a k tomu vystavení příslušných dokladů.</t>
    </r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</si>
  <si>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kontrola provozuschopnosti dveřních a poklopových požárních uzávěrů se provádí v tomto rozsahu:</t>
    </r>
  </si>
  <si>
    <r>
      <t>a)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provede se vizuální kontrola dveřních křídel a dveřní zárubně v tomto rozsahu: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</si>
  <si>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zkontroluje se, zda nejsou mechanicky poškozeny,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</si>
  <si>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zkontroluje se, zda jsou řádně usazeny v pantech,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</si>
  <si>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zkontroluje se, zda nejsou dveře zkroucené,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</si>
  <si>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zkontroluje se, zda není uvolněná nebo rozbitá výplň dveří,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</si>
  <si>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zkontroluje celistvost, neporušenost a řádné upevnění zpěňovací pásky,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</si>
  <si>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zkontroluje se předepsané označení na dveřích - ověří se identifikační štítek dveří umístěný zpravidla podle přílohy.</t>
    </r>
  </si>
  <si>
    <r>
      <t>b)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u jednokřídlých dveří se odzkouší správná funkce samozavírače – (provede se tak, že z otevřené polohy a libovolného úhlu otevření musí po uvolnění dojít k řádnému uzavření dveří, dveře následně splní plnohodnotnou funkcí požárního uzávěru),</t>
    </r>
  </si>
  <si>
    <r>
      <t>c)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u dvoukřídlých dveří se odzkouší správná funkce samozavírače s koordinátorem – (provede se tak, že ze zcela otevřeného stavu se uvolní současně obě křídla dveří, čímž musí dojít k řádnému uzavření obou dveřních křídel, a to v pořadí, nejprve uzavřením pasivního křídla dveří a poté uzavřením aktivní křídla dveří, dveře následně splní plnohodnotnou funkcí požárního uzávěru),</t>
    </r>
  </si>
  <si>
    <r>
      <t>d)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v případě kontroly poklopového požárního uzávěru se provede: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</si>
  <si>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kontrola celistvosti (zda není mechanicky poškozen),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</si>
  <si>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kontrola řádného upevnění poklopu a jeho osazení ve stavební konstrukci,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</si>
  <si>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kontrola tvaru (zda není deformován),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</si>
  <si>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kontrola zpěňovacích pásků (celistvost, neporušenost a řádné upevnění zpěňovací pásky),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</si>
  <si>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kontrola předepsaného označení - ověří se identifikační štítek.</t>
    </r>
  </si>
  <si>
    <t>O všech těchto úkonech se provede záznam do pasportu příslušného požárního uzávěru pro každý samostatně takto: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</si>
  <si>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není-li zjištěna závada – (Provedena kontrola v předepsaném rozsahu bez závad),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</si>
  <si>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je-li zjištěna závada – (V případě zjištění dílčí závady se tato závada jednoznačně zaznamená do pasportu daného požárního uzávěru).</t>
    </r>
  </si>
  <si>
    <r>
      <t xml:space="preserve">4) </t>
    </r>
    <r>
      <rPr>
        <b/>
        <u/>
        <sz val="12"/>
        <color theme="1"/>
        <rFont val="Times New Roman"/>
        <family val="1"/>
        <charset val="238"/>
      </rPr>
      <t>Nouzové osvětlení:</t>
    </r>
  </si>
  <si>
    <t>Požadavky a postupy na údržbu, prohlídky, zkoušky (testy), kontroly a revize nouzového osvětlení jsou uvedeny v ČSN EN 50 172 - Systémy nouzového únikového osvětlení a to v části 7 Údržba a zkoušky.</t>
  </si>
  <si>
    <t>a. 1 x za měsíc:</t>
  </si>
  <si>
    <t>Je nutno simulovat výpadek napájení ze sítě po dobu nezbytně nutnou k ověření rozsvícení a funkčního svícení každého nouzového svítidla. Kontroluje se, zda řádně svítidla fungují a zda jsou čistá.</t>
  </si>
  <si>
    <t>b. 1 x za 12 měsíců:</t>
  </si>
  <si>
    <t>U každého svítidla se kontroluje, zda splňuje stanovenou dobu svícení udanou výrobcem. Dále je nezbytná zkouška provozuschopnosti s vystavením protokolu o kontrole provozuschopnosti nouzového osvětlení ve smyslu §7 odstavec 3 vyhlášky č. 246/2001 Sb.</t>
  </si>
  <si>
    <r>
      <t xml:space="preserve">5) </t>
    </r>
    <r>
      <rPr>
        <b/>
        <u/>
        <sz val="12"/>
        <color theme="1"/>
        <rFont val="Times New Roman"/>
        <family val="1"/>
        <charset val="238"/>
      </rPr>
      <t>Požární ucpávky:</t>
    </r>
  </si>
  <si>
    <t>kontrola ucpávek – 1x ročně</t>
  </si>
  <si>
    <t>Popis zařízení:</t>
  </si>
  <si>
    <t>Nejsou instalovány, v případě vyhotovení u nových instalací nutno zavést evidenci a kontroly!</t>
  </si>
  <si>
    <r>
      <t xml:space="preserve">6) </t>
    </r>
    <r>
      <rPr>
        <b/>
        <u/>
        <sz val="12"/>
        <color theme="1"/>
        <rFont val="Times New Roman"/>
        <family val="1"/>
        <charset val="238"/>
      </rPr>
      <t>Požární klapky:</t>
    </r>
  </si>
  <si>
    <t>1x ročně kontrola provozuschopnosti požárních klapek, vyhl. č. 246/2001 Sb., vystavení příslušných dokladů. Vzhledem ke konstrukci požárních klapek se nevyžaduje součinnost se servisní firmou na EPS. Požární klapky jsou spouštěny samovolně na základě zvýšené teploty v rozvodu vzduchotechniky. Rovněž je nezbytné vést pro požární klapky revizní knihu požárních klapek.</t>
  </si>
  <si>
    <r>
      <rPr>
        <b/>
        <sz val="7"/>
        <color theme="1"/>
        <rFont val="Times New Roman"/>
        <family val="1"/>
        <charset val="238"/>
      </rPr>
      <t xml:space="preserve"> </t>
    </r>
    <r>
      <rPr>
        <b/>
        <u/>
        <sz val="12"/>
        <color theme="1"/>
        <rFont val="Times New Roman"/>
        <family val="1"/>
        <charset val="238"/>
      </rPr>
      <t>Trvale a periodicky prováděné činnosti - zejména:</t>
    </r>
  </si>
  <si>
    <t>Kontrola a periodická zkouška přenosných a mobilních hasících přístrojů</t>
  </si>
  <si>
    <t>Provozní kontrola požárních hydrantů</t>
  </si>
  <si>
    <t xml:space="preserve">Kontrola a seřízení požárních uzávěrů </t>
  </si>
  <si>
    <t xml:space="preserve">Měsíční zkouška nouzového osvětlení </t>
  </si>
  <si>
    <t xml:space="preserve">Roční zkouška provozuschopnosti požárně bezpečnostního zařízení pro nouzové osvětlení </t>
  </si>
  <si>
    <t>Roční kontrola provozuschopnosti požárně bezpečnostního zařízení pro požární ucpávky</t>
  </si>
  <si>
    <t xml:space="preserve">Roční kontrola provozuschopnosti požárně bezpečnostního zařízení pro požární klapky </t>
  </si>
  <si>
    <t xml:space="preserve">Roční kontrola provozuschopnosti požárně bezpečnostního zařízení pro požární ventilátory </t>
  </si>
  <si>
    <t>Revize elektrických rozvodů, zařízení a spotřebičů*</t>
  </si>
  <si>
    <t>Položky *</t>
  </si>
  <si>
    <t>lhůty</t>
  </si>
  <si>
    <t>Revize budovy celková</t>
  </si>
  <si>
    <t>5 let</t>
  </si>
  <si>
    <t>x</t>
  </si>
  <si>
    <t>Revize vytápění okapů</t>
  </si>
  <si>
    <t>4 roky</t>
  </si>
  <si>
    <t>Revize DA</t>
  </si>
  <si>
    <t>Hromosvody</t>
  </si>
  <si>
    <t>celkem</t>
  </si>
  <si>
    <t>* cena všech činností včetně dopravy</t>
  </si>
  <si>
    <t>Servis a opravy nábytku</t>
  </si>
  <si>
    <t>Provádění oprav a činností na výzvu v pracovních dnech v době od 6:00 hod do 18:00 hod</t>
  </si>
  <si>
    <t>Cena za jeden výjezd (pro opravy a činnosti na výzvu)</t>
  </si>
  <si>
    <t>Ministerstvo zdravotnictví Facility management</t>
  </si>
  <si>
    <t xml:space="preserve">Soupis výkonů </t>
  </si>
  <si>
    <t>Malířské a natěračské práce</t>
  </si>
  <si>
    <t>Cena celkem bez DPH</t>
  </si>
  <si>
    <t>Malířské a natěračské práce celkem za vzorové místnosti</t>
  </si>
  <si>
    <t>Vzorová místnost 3x5,5m,  výška 3,2m, okno 1,8x2,4m (kancelář)</t>
  </si>
  <si>
    <t>č.pol.</t>
  </si>
  <si>
    <t>Popis položky</t>
  </si>
  <si>
    <t>MJ</t>
  </si>
  <si>
    <t>počet jednotek</t>
  </si>
  <si>
    <t>Jednotková cena bez DPH</t>
  </si>
  <si>
    <t>malířské práce</t>
  </si>
  <si>
    <t>Provedení zákrytových prací včetně dodání potřebného materiálu 1 x</t>
  </si>
  <si>
    <t>1.</t>
  </si>
  <si>
    <t>Škrábání starých maleb</t>
  </si>
  <si>
    <r>
      <t>m</t>
    </r>
    <r>
      <rPr>
        <vertAlign val="superscript"/>
        <sz val="10"/>
        <color indexed="8"/>
        <rFont val="Arial"/>
        <family val="2"/>
        <charset val="238"/>
      </rPr>
      <t>2</t>
    </r>
  </si>
  <si>
    <t>2</t>
  </si>
  <si>
    <t>Mýtí a rozmývání</t>
  </si>
  <si>
    <t>3</t>
  </si>
  <si>
    <t>Malířská stěrka, tmel</t>
  </si>
  <si>
    <t>4</t>
  </si>
  <si>
    <t>Oprava sádrováním vč. Sádry – vyrovnání podkladu</t>
  </si>
  <si>
    <t>5</t>
  </si>
  <si>
    <t>Oprava trhlin a děr ve stávajících omítkách 1 x - vyrovnání podkladu</t>
  </si>
  <si>
    <t>6</t>
  </si>
  <si>
    <t>Štukování stěn a stropů vč. štuku</t>
  </si>
  <si>
    <t>7</t>
  </si>
  <si>
    <t>Malba bílá obyčejná  2x – bělost 86% - otěruvzdorná</t>
  </si>
  <si>
    <t>8</t>
  </si>
  <si>
    <t>Malba barevná obyčejná 2x - otěruvzdorná</t>
  </si>
  <si>
    <t>nátěračské práce</t>
  </si>
  <si>
    <t>9.</t>
  </si>
  <si>
    <t>Odstranění starého nátěru</t>
  </si>
  <si>
    <t>10.</t>
  </si>
  <si>
    <t>Nátěr zárubní 1 x barva základ, 1 x krycí email - syntetický</t>
  </si>
  <si>
    <t>11.</t>
  </si>
  <si>
    <t>Nátěr dveří vč. opravy stávajícího podkladu  1x email, 1x tmelení</t>
  </si>
  <si>
    <t>12.</t>
  </si>
  <si>
    <t>Nátěr dřevěných okenních parapetů - 1 x barva základ, 1 x krycí email - syntetický</t>
  </si>
  <si>
    <t>ostatní</t>
  </si>
  <si>
    <t>13.</t>
  </si>
  <si>
    <t>Hrubý úklid</t>
  </si>
  <si>
    <t>Cena  celkem za  vzorovou místnost</t>
  </si>
  <si>
    <t>Vzorová místnost 3x5m,  výška 4,2m, okno 3x(2,3x0,65) m (sociální zařízení)</t>
  </si>
  <si>
    <t>Hydroizolační nátěr stěn do výšky 1m</t>
  </si>
  <si>
    <t>Malba bílá obyčejná  2x – bělost 86% - strop</t>
  </si>
  <si>
    <t>Malba bílá obyčejná  2x – bělost 86% - otěruvzdorná stěny</t>
  </si>
  <si>
    <t>9</t>
  </si>
  <si>
    <t>Malba protiplísňová 1x</t>
  </si>
  <si>
    <t>10</t>
  </si>
  <si>
    <t>Vzorová místnost 22x2,7m,  výška 4,2m, okno 7x(1.8x2,8) m (chodba)</t>
  </si>
  <si>
    <t>Nátěr těles ÚT 2 x - syntetický</t>
  </si>
  <si>
    <t>Nátěr rozvodů ÚT 2 x - syntetický</t>
  </si>
  <si>
    <t>14.</t>
  </si>
  <si>
    <t>Doprava vč. odvozu a likvidace odpadu</t>
  </si>
  <si>
    <t>t</t>
  </si>
  <si>
    <t>Poznámka:</t>
  </si>
  <si>
    <t>Jednotkové ceny jsou konečné a zahrnují veškeré případné poplatky a náklady spojené s předmětem plnění.</t>
  </si>
  <si>
    <t>Fakturace bude prováděna na základě skutečně provedených a objednatelem odsouhlasených soupisů prací.</t>
  </si>
  <si>
    <t xml:space="preserve">
Malířské a natěračské práce
Technická specifikace předmětu plnění
Předmětem plnění veřejné zakázky je zajištění malířských prací včetně dodávky malířských a nátěrových hmot v rozsahu upřesňovanými jednotlivými objednávkami.
Objem malířských prací je nerovnoměrně rozložen do 48 měsíců, proto požadujeme, aby uchazeč disponoval průběžně po dobu 48 měsíců dostatečnou kapacitou vlastních pracovníků a zajištěných svých subdodávek.
Malířské práce budou prováděny v prostorách objektu MZ - Palackého nám. 4, Praha 2. Místem plnění jsou kanceláře, chodby, sociální zařízení včetně technických prostor a bytové prostory v budovách. Malířské práce, dodávky a služby s nimi související s těmito pracemi budou odpovídat požadavkům stavebního zákona, zákona o technických požadavcích na výrobky a příslušným ČSN normám. Zároveň všechny materiály budou schváleny objednatelem, kvůli požadavkům vyplývající z charakteru budovy a jejího zařazení (budova je chráněna Národním památkovým ústavem).
Objednatel požaduje použití ekologicky šetrných materiálů.</t>
  </si>
  <si>
    <t>Stavební přípomoci</t>
  </si>
  <si>
    <t>Činnosti (bez materiálu)</t>
  </si>
  <si>
    <t>Práce zednické a drobné betonářské</t>
  </si>
  <si>
    <t>Práce betonářské většího rozsahu</t>
  </si>
  <si>
    <t>Pomocné zednické práce</t>
  </si>
  <si>
    <t>Práce na fasádě - kontroly a opravy obkladu</t>
  </si>
  <si>
    <t>Práce při opravách keramických obkladů a dlažeb</t>
  </si>
  <si>
    <t>Práce podlahářské</t>
  </si>
  <si>
    <t>Kamenické práce</t>
  </si>
  <si>
    <t>Práce při montáži a opravách zavěšených podhledů</t>
  </si>
  <si>
    <t>Práce štukatérské</t>
  </si>
  <si>
    <t>Práce tesařské</t>
  </si>
  <si>
    <t>Práce izolatérské (akustické, proti vodě)</t>
  </si>
  <si>
    <t>Sklenářské práce</t>
  </si>
  <si>
    <t>Práce při opravách sklobetonů</t>
  </si>
  <si>
    <t>Práce truhlářské</t>
  </si>
  <si>
    <t>Práce při zhotovení a doplňování požárních ucpávek</t>
  </si>
  <si>
    <t>Sádrokartonářské práce</t>
  </si>
  <si>
    <t>Práce klempířské na střeše a fasádě</t>
  </si>
  <si>
    <t>Přípomoce výše nespecifikované</t>
  </si>
  <si>
    <t>Pronájem vysokozdvižné plošiny</t>
  </si>
  <si>
    <t>Cena za jeden výjezd (pro opravy a  činnosti na výzvu)</t>
  </si>
  <si>
    <t>Zámečnické práce</t>
  </si>
  <si>
    <t>Drobné svářečské práce, broušení, řezání atd.</t>
  </si>
  <si>
    <t>Stěhování</t>
  </si>
  <si>
    <t>Stěhování nábytku</t>
  </si>
  <si>
    <t>Přesun hmot</t>
  </si>
  <si>
    <t>Deratizace, desinsekce</t>
  </si>
  <si>
    <t>Pokládka požerových nástrah na hlodavce  v jedových staničkách*</t>
  </si>
  <si>
    <t>Postřik vnitřních prostor proti hmyzu (včetně materiálu)*</t>
  </si>
  <si>
    <t>litr</t>
  </si>
  <si>
    <t>Postřik spár na fasádě proti hmyzu *</t>
  </si>
  <si>
    <t>Dolep zábran proti dosedání holubů</t>
  </si>
  <si>
    <t>bm</t>
  </si>
  <si>
    <t>Odstranění hnízd a nánosů na parapetech a fasádních prvcích</t>
  </si>
  <si>
    <t>Cena za jeden výjezd (pro činnosti na výzvu)</t>
  </si>
  <si>
    <t>Vlajková výzdoba*</t>
  </si>
  <si>
    <t>Ćištění vlajek*</t>
  </si>
  <si>
    <t>Zajištění vlajkové výzdoby</t>
  </si>
  <si>
    <t>Položkový rozpočet</t>
  </si>
  <si>
    <t>pol.č.</t>
  </si>
  <si>
    <t>Soupis výkonů</t>
  </si>
  <si>
    <t>m.j.</t>
  </si>
  <si>
    <t>jednotková cena</t>
  </si>
  <si>
    <t>cena CZK bez DPH</t>
  </si>
  <si>
    <t>Poznámka</t>
  </si>
  <si>
    <t>Dodávka</t>
  </si>
  <si>
    <t>Koberec standard</t>
  </si>
  <si>
    <r>
      <t xml:space="preserve">Podlahová krytina - </t>
    </r>
    <r>
      <rPr>
        <b/>
        <sz val="11"/>
        <rFont val="Calibri"/>
        <family val="2"/>
        <charset val="238"/>
      </rPr>
      <t>kobercové čtverce smyčkové</t>
    </r>
    <r>
      <rPr>
        <sz val="11"/>
        <rFont val="Calibri"/>
        <family val="2"/>
        <charset val="238"/>
      </rPr>
      <t>, rozměr čtverce: 50x50cm , 100% Polyamid 6, rubová vrstva: modifikovaný bitumen, celková výška min.6,4mm, výška vlasu min.2,9mm, hmotnost vlasu min. 540g/m2, zátěžová třída 33 komerční-vysoká zátěž, třída hořlavosti: Bfl-s1. Koberec určený k celoplošnému pokrytí podlah fixací na stavebně připravenou podlahu. V souladu se směrnicí 89/106/EEC pro stavební výrobky.</t>
    </r>
  </si>
  <si>
    <t>m2</t>
  </si>
  <si>
    <t>cena včetně prořezu</t>
  </si>
  <si>
    <t>Kobercové lišty-sokl, řezaný vložený do PVC lišty TL55</t>
  </si>
  <si>
    <t>Koberec nadstandard</t>
  </si>
  <si>
    <r>
      <t xml:space="preserve">Podlahová krytina - </t>
    </r>
    <r>
      <rPr>
        <b/>
        <sz val="11"/>
        <rFont val="Calibri"/>
        <family val="2"/>
        <charset val="238"/>
      </rPr>
      <t>kobercové čtverce řezaný vlas</t>
    </r>
    <r>
      <rPr>
        <sz val="11"/>
        <rFont val="Calibri"/>
        <family val="2"/>
        <charset val="238"/>
      </rPr>
      <t>, 100% PA 6,6, rozměr: 50x50 cm, rubová vrstva: modifikovaný bitumen, váha vlasu: min. 1050 g/m2, výška koberce min.8 mm, výška vlasu: min. 5mm, třída zátěže 32, komerční-vysoká zátěž, třída hořlavosti: Bfl-s1, odolné kolečkové židli. Koberec určený k celoplošnému pokrytí podlah fixací na stavebně připravenou podlahu. V souladu se směrnicí 89/106/EEC pro stavební výrobky.</t>
    </r>
  </si>
  <si>
    <r>
      <t xml:space="preserve">Podlahová krytina - </t>
    </r>
    <r>
      <rPr>
        <b/>
        <sz val="11"/>
        <rFont val="Calibri"/>
        <family val="2"/>
        <charset val="238"/>
      </rPr>
      <t>kobercové čverce smyčka</t>
    </r>
    <r>
      <rPr>
        <sz val="11"/>
        <rFont val="Calibri"/>
        <family val="2"/>
        <charset val="238"/>
      </rPr>
      <t>, 100% PA 6, rozměr: 457.2 x 457.2 mm, podložka: 85% Recycled content Polyurethane cushion, váha vlasu: min. 420 g/m2, výška koberce min. 8,8 mm, výška vlasu: min. 3mm, třída zátěže 33, komerční-vysoká zátěž, DLw &lt; 30 dB, třída hořlavosti: Bfl-s1, odolné kolečkové židli. Koberec určený k celoplošnému pokrytí podlah fixací na stavebně připravenou podlahu. V souladu se směrnicí 89/106/EEC pro stavební výrobky.</t>
    </r>
  </si>
  <si>
    <r>
      <t xml:space="preserve">Podlahová krytina - </t>
    </r>
    <r>
      <rPr>
        <b/>
        <sz val="11"/>
        <rFont val="Calibri"/>
        <family val="2"/>
        <charset val="238"/>
      </rPr>
      <t>kobercové role řezaný vlas</t>
    </r>
    <r>
      <rPr>
        <sz val="11"/>
        <rFont val="Calibri"/>
        <family val="2"/>
        <charset val="238"/>
      </rPr>
      <t>, 100% PA SDN, rozměr: šíře 2m, rubová vrstva: AB, váha vlasu: min. 660 g/m2, výška koberce min.6,5 mm, výška vlasu: min. 4,5mm, třída zátěže 33, komerční-vysoká zátěž,  třída hořlavosti: Cfl-s1, odolné kolečkové židli. Koberec určený k celoplošnému pokrytí podlah fixací na stavebně připravenou podlahu. V souladu se směrnicí 89/106/EEC pro stavební výrobky.</t>
    </r>
  </si>
  <si>
    <t>PVC</t>
  </si>
  <si>
    <r>
      <t xml:space="preserve">Podlahová krytina  - </t>
    </r>
    <r>
      <rPr>
        <b/>
        <sz val="11"/>
        <rFont val="Calibri"/>
        <family val="2"/>
        <charset val="238"/>
      </rPr>
      <t>homogenní vinyl</t>
    </r>
    <r>
      <rPr>
        <sz val="11"/>
        <rFont val="Calibri"/>
        <family val="2"/>
        <charset val="238"/>
      </rPr>
      <t xml:space="preserve"> v rolích šíře 2m, bez obsahu těžkých kovů a ftalátů spadajících do skupiny CMR (karcinogeny, mutageny, reprotoxika dle REACH). Celková tloušťka krytiny činí 2 mm a váha ≤ 2850 g/m2. Krytina je vybavena laserem tvrzenou povrchovou úpravou např.Evercare s vysokou odolností vůči chemikáliím nevyžadující aplikaci ochranných emulzí. Zátěžová třída krytiny je 34 - 43, třída otěru T, reakce na oheň Bfl-s1, součinitel smykového tření dle ČSN 744507 min. 0,6. TVOC po 28 dnech činí &lt; 10μg / m3 dle ISO 16000-6.</t>
    </r>
  </si>
  <si>
    <t>PVC soklík WL 50, výška 5 cm</t>
  </si>
  <si>
    <t>Montáž/demontáž</t>
  </si>
  <si>
    <t>demontáž stávající krytiny</t>
  </si>
  <si>
    <t>likvidace stávající krytiny - včetně odvozu a ekologické likvidace</t>
  </si>
  <si>
    <t>příprava podkladu, zametení, vysátí</t>
  </si>
  <si>
    <t>přestěrkování stávající podlahy, 1 vrstva do 1mm</t>
  </si>
  <si>
    <t>nivelace podlahy do 3mm</t>
  </si>
  <si>
    <t>v celé ploše</t>
  </si>
  <si>
    <t>vysprávková stěrka</t>
  </si>
  <si>
    <t>penetrace</t>
  </si>
  <si>
    <t>instalace kobercových čtverců</t>
  </si>
  <si>
    <t>instalace kobercových rolí</t>
  </si>
  <si>
    <t>instalace PVC</t>
  </si>
  <si>
    <t>frézování a svařování PVC vč. svařovacího drátu</t>
  </si>
  <si>
    <t>Cena celkem za měrnou jednotku</t>
  </si>
  <si>
    <t>Podlahy z dlaždic</t>
  </si>
  <si>
    <t>množství</t>
  </si>
  <si>
    <t>Montáž podlah keramických, tmel, 30x30 cm, flex.lepidlo + spárovací hmota</t>
  </si>
  <si>
    <t>Dodávka keramické dlažby 30x30 cm (např. TAURUS COLOR) vč. originál soklu 300x80 cm, barevnost dle návrhu interiéru nebo výrobek jiného výrobce s odpovídajícími parametry. (před objednáním nutno předložit vzorky)</t>
  </si>
  <si>
    <t>demontáž stávající dlažby</t>
  </si>
  <si>
    <t>likvidace stávající dlažby - včetně odvozu a ekologické likvidace</t>
  </si>
  <si>
    <t>Cena celkem</t>
  </si>
  <si>
    <t xml:space="preserve">Specifikace podlahových krytin </t>
  </si>
  <si>
    <t>Dodávka materiálu</t>
  </si>
  <si>
    <t>Montáž/demontáž materiálu</t>
  </si>
  <si>
    <t>1. Rozsah Služby:</t>
  </si>
  <si>
    <t>4. Zajištění Služby:</t>
  </si>
  <si>
    <t>vlastní výkon</t>
  </si>
  <si>
    <t>vlastní výkon dodavatelem určeným Objednatelem</t>
  </si>
  <si>
    <t>organizování, kontrola přímého dodavatele Objednatele</t>
  </si>
  <si>
    <t>6. Četnost poskytování Služby:</t>
  </si>
  <si>
    <t>průběžně celý měsíc</t>
  </si>
  <si>
    <t>7. Časový rozsah poskytované Služby</t>
  </si>
  <si>
    <t>8. Požadovaná kvalita poskytované Služby</t>
  </si>
  <si>
    <t>kompletnost a správnost dat a prováděných postupů</t>
  </si>
  <si>
    <t>10. Vstupní podmínky Služby:</t>
  </si>
  <si>
    <t>-přehled posledních odběrů médií</t>
  </si>
  <si>
    <t>Poskytuje: Kontaktní osoba Objednatele</t>
  </si>
  <si>
    <t>- smlouvy s dodavateli energií</t>
  </si>
  <si>
    <t>11. Reporty:</t>
  </si>
  <si>
    <t>Odečty údajů měřidel spotřeby všech energií (plyn, vodné stočné apod..)</t>
  </si>
  <si>
    <t>Četnost: měsíčně</t>
  </si>
  <si>
    <r>
      <t xml:space="preserve">Odběratel: </t>
    </r>
    <r>
      <rPr>
        <b/>
        <i/>
        <sz val="10"/>
        <color indexed="10"/>
        <rFont val="Arial CE"/>
        <family val="2"/>
        <charset val="238"/>
      </rPr>
      <t xml:space="preserve"> </t>
    </r>
    <r>
      <rPr>
        <sz val="10"/>
        <rFont val="Arial CE"/>
        <family val="2"/>
        <charset val="238"/>
      </rPr>
      <t>Kontaktní osoba Objednatele</t>
    </r>
  </si>
  <si>
    <t>12. Převzetí a odsouhlasení poskytované Služby:</t>
  </si>
  <si>
    <t>Měsíčně v rámci fakturace na základě uvedeného reportu a Předávacího protokolu</t>
  </si>
  <si>
    <t>13. Hodnocení v rámci Hodnotícího protokolu:</t>
  </si>
  <si>
    <r>
      <t xml:space="preserve">Parametry: </t>
    </r>
    <r>
      <rPr>
        <sz val="10"/>
        <rFont val="Arial CE"/>
        <charset val="238"/>
      </rPr>
      <t>včasnost a správnost výstupních dat</t>
    </r>
  </si>
  <si>
    <t>15. Způsob nacenění poskytované Služby:</t>
  </si>
  <si>
    <t xml:space="preserve">Cena celkem bez DPH </t>
  </si>
  <si>
    <t>Nepravidelné služby (na objednání zadavatelem)</t>
  </si>
  <si>
    <t>Všechny ceny v Kč bez DPH</t>
  </si>
  <si>
    <t>Jednotka</t>
  </si>
  <si>
    <t>Cena za jednotku Kč</t>
  </si>
  <si>
    <t>Předpoklad čerpání jednotek za rok</t>
  </si>
  <si>
    <t>Cena celkem za rok</t>
  </si>
  <si>
    <t xml:space="preserve"> Opravy a úpravy ( TZB, budovy )</t>
  </si>
  <si>
    <t>hod</t>
  </si>
  <si>
    <t>Technik - VZT</t>
  </si>
  <si>
    <t>Technik - elektrozařízení</t>
  </si>
  <si>
    <t>Technik - kotle</t>
  </si>
  <si>
    <t>Technik - tlaková zařízení</t>
  </si>
  <si>
    <t>Technik  - zdvihací zařízení</t>
  </si>
  <si>
    <t xml:space="preserve">Elektrikář                                                                </t>
  </si>
  <si>
    <t xml:space="preserve">Instalatér/topenář                                                     </t>
  </si>
  <si>
    <t>Odborný servis Technik - chladící zařízení</t>
  </si>
  <si>
    <t>Ostatní</t>
  </si>
  <si>
    <t>Energetik</t>
  </si>
  <si>
    <t>Provedení elektrorevize 1ks pohyblivého přívodu 
- prodlužovací přívod</t>
  </si>
  <si>
    <t>ks</t>
  </si>
  <si>
    <t>Provedení elektrorevize 1ks el. spotřebiče</t>
  </si>
  <si>
    <t>Provedení elektrorevize 1ks přívodu el. spotřebiče</t>
  </si>
  <si>
    <t>CELKEM</t>
  </si>
  <si>
    <t>1.1.4. Havarijní služba</t>
  </si>
  <si>
    <t>Paušál za pohotovost po dobu trvání smlouvy</t>
  </si>
  <si>
    <t>1 měsíc</t>
  </si>
  <si>
    <t>24/7=&gt;365 dní v roce</t>
  </si>
  <si>
    <t>1 výjezd</t>
  </si>
  <si>
    <t>Jednotkové ceny</t>
  </si>
  <si>
    <t>uchazeč doplní pouze cenu za jednotku</t>
  </si>
  <si>
    <t xml:space="preserve"> Název Služby:</t>
  </si>
  <si>
    <t>dle Přílohy č_2 k zadávací dokumenaci - zadávací podmínky-specifikace činností FM</t>
  </si>
  <si>
    <t>KS</t>
  </si>
  <si>
    <t>zářivka 36W/840 T8</t>
  </si>
  <si>
    <t>zářivka 18W/840 T8</t>
  </si>
  <si>
    <t>Zářivka 38W/840 T8</t>
  </si>
  <si>
    <t>zářivka 36W/840 1,0m</t>
  </si>
  <si>
    <t>DZ 9 13W 2pin</t>
  </si>
  <si>
    <t>DZ 7 9W 2pin</t>
  </si>
  <si>
    <t>Halogenová žárovka R7S 118 mm 150-300W</t>
  </si>
  <si>
    <t>tlumivka 2x36W</t>
  </si>
  <si>
    <t>startér 65W 2S</t>
  </si>
  <si>
    <t>WAGO svorka 2 a 3 klips</t>
  </si>
  <si>
    <t>zásuvka 230V IP 44 bílá</t>
  </si>
  <si>
    <t>skleněná pojistka trubičková 5x20mm 0,8A … 4A</t>
  </si>
  <si>
    <t>sifon umyvadlový 32mm</t>
  </si>
  <si>
    <t>sifon dřezový</t>
  </si>
  <si>
    <t>napouštěcí ventil WC boční</t>
  </si>
  <si>
    <t xml:space="preserve">vypouštěcí ventil WC  </t>
  </si>
  <si>
    <t>vypouštěcí ventil WC kombi</t>
  </si>
  <si>
    <t>napouštěcí ventil WC vrchní</t>
  </si>
  <si>
    <t>perlátor k dřezové / umývadlové baterii</t>
  </si>
  <si>
    <t>CENA ZA KUS bez DPH</t>
  </si>
  <si>
    <t>CENA CELKEM bez DPH</t>
  </si>
  <si>
    <t>CELKEM bez DPH</t>
  </si>
  <si>
    <t>elektrikář - silnoproud</t>
  </si>
  <si>
    <t>opravy stavebních konstrukcí</t>
  </si>
  <si>
    <t>Přehled vlastních pracovníků provozu a údržby</t>
  </si>
  <si>
    <t>Instituce</t>
  </si>
  <si>
    <t>Adresa</t>
  </si>
  <si>
    <t>Zařazení</t>
  </si>
  <si>
    <t>Profese - upřesnění</t>
  </si>
  <si>
    <t>počet</t>
  </si>
  <si>
    <t>pracovník údržby</t>
  </si>
  <si>
    <t>ZTI instalace</t>
  </si>
  <si>
    <t>různé drobné mechanické opravy</t>
  </si>
  <si>
    <t>Instrukce</t>
  </si>
  <si>
    <t>Cenová nabídka celkem za 12 měsíců bez DPH</t>
  </si>
  <si>
    <t>Objekt zadavatele</t>
  </si>
  <si>
    <t xml:space="preserve">  Cena za 12 měsíců v Kč bez DPH</t>
  </si>
  <si>
    <t>CELKEM KČ</t>
  </si>
  <si>
    <t>MZ</t>
  </si>
  <si>
    <t>Palackého nám. 4, Praha 2</t>
  </si>
  <si>
    <t>CENOVÁ NABÍDKA  - PAUŠÁL</t>
  </si>
  <si>
    <t>cena 1/měsíc Kč bez DPH/ 4 pracovníci údržby</t>
  </si>
  <si>
    <t>Paušální služby-osoby</t>
  </si>
  <si>
    <t>VZT</t>
  </si>
  <si>
    <t xml:space="preserve">Opravy oken, dveří a žaluzií </t>
  </si>
  <si>
    <t>Revize elektro</t>
  </si>
  <si>
    <t>Součástí výzdoby je zejména:</t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</si>
  <si>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Arial"/>
        <family val="2"/>
        <charset val="238"/>
      </rPr>
      <t>vyvěšení státních vlajek v souladu se zákonem č. 352/2001 Sb., o užívání státních symbolů České republiky a o změně některých zákonů, ve znění pozdějších předpisů, zejména ve státních svátcích ve smyslu planého zákona o státních svátcích,</t>
    </r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</si>
  <si>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Arial"/>
        <family val="2"/>
        <charset val="238"/>
      </rPr>
      <t>obnova státních vlajek na budově (2 ks) – nákup nových minimálně 1x ročně,</t>
    </r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</si>
  <si>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Arial"/>
        <family val="2"/>
        <charset val="238"/>
      </rPr>
      <t>vánoční výzdoba (ze zásob zadavatele) a nákup „živého“ vánočního stromku dle dispozic zadavatele do výše 2,5 m (stromek hradí zadavatel dle předloženého daňového dokladu - účtenky),</t>
    </r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</si>
  <si>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Arial"/>
        <family val="2"/>
        <charset val="238"/>
      </rPr>
      <t>pietní vystavení úmrtního listu zaměstnance zadavatele ve vstupní hale, včetně malé smuteční květiny a zpětného uložení stojanu (cenu květiny a její nákup hradí zadavatel dle předloženého dokladu-účtenky),</t>
    </r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</si>
  <si>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Arial"/>
        <family val="2"/>
        <charset val="238"/>
      </rPr>
      <t>zajištění jiného typu výzdoby (zasedací místnosti atd.) na základě požadavků zadavatele.</t>
    </r>
  </si>
  <si>
    <t>Zahradnické práce</t>
  </si>
  <si>
    <t>Přesazování květin v budově MZ včetně dopravy</t>
  </si>
  <si>
    <t>Dodání zeminy pro pokojové rostliny včetně dopravy</t>
  </si>
  <si>
    <t>litry</t>
  </si>
  <si>
    <t>Chemické odstranění plevelů z dlažby dvorů a chodníků včetně dopravy. Chemické odstranění bude prováděno 4x ročně.</t>
  </si>
  <si>
    <t>Pravidelné činnosti</t>
  </si>
  <si>
    <t>Mimořádné činnosti</t>
  </si>
  <si>
    <t>Pravidelné činnosti dle četnosti  - specifikace níže</t>
  </si>
  <si>
    <t xml:space="preserve">Roční četnost činností pro venkovní údržbu a zahradnické služby
Keře, živé ploty, květiny
činnost								roční četnost 
řez keřů a živých plotů		 				    4x
odstranění plevele	         		    				    4x
hnojení	                    		    				    1x
doplnění půdy a obnova pochozích chodníků z kamínků		    1x
řez stromů - ořech		    					    1x
Venkovní truhlíky 12 ks:	
-	doplnění půdy		  					    1x
-	hnojení		 					    2x
-	obnova rostlin               					    1x  
-	pravidelná zálivka dle aktuálních klimatických podmínek daného 
období            
								Výměra	Jednotka
Ozdobné keře a živý plot	   				   245		      m²
Travnaté plochy		    				     68		      m²
Plocha celkem		              				   313		      m²
Stromy celkem (ořech)	      				       1	                  ks
Kamenné truhlíky ve dvoře č. 1 				     12		      ks
Živé květiny v budově MZ					     24		      ks		
ostatní náklady (zálivka květin, doprava, úklid atd.) 
</t>
  </si>
  <si>
    <t>kl</t>
  </si>
  <si>
    <t>Cena bez DPH/rok</t>
  </si>
  <si>
    <t>Rozvádeč</t>
  </si>
  <si>
    <t xml:space="preserve">Malířské a lakýrnické práce				</t>
  </si>
  <si>
    <t>Podlahové krytiny</t>
  </si>
  <si>
    <t>Deratizace, desinfekce</t>
  </si>
  <si>
    <t>Zajištění výzdoby</t>
  </si>
  <si>
    <t>Nepravidelné služby-položky</t>
  </si>
  <si>
    <t>Havarijní služba</t>
  </si>
  <si>
    <t>Spotřeba referenčního materiálu</t>
  </si>
  <si>
    <t>p</t>
  </si>
  <si>
    <t>Kontrola zařízení na legionelu</t>
  </si>
  <si>
    <t>o</t>
  </si>
  <si>
    <t>Revize TS</t>
  </si>
  <si>
    <t>2 roky</t>
  </si>
  <si>
    <t>1 za rok</t>
  </si>
  <si>
    <t>Spotřebiče**</t>
  </si>
  <si>
    <t>Spotřebiče (revize 1x za 2 roky)</t>
  </si>
  <si>
    <t>Spotřebiče (revize 1x za rok)</t>
  </si>
  <si>
    <t>**Ceny pro elektrické spotřebiče a nářadí jsou včetně vydání a vyplnění karty spotřebiče.</t>
  </si>
  <si>
    <t>zelené políčko - revize se neprovádí</t>
  </si>
  <si>
    <t>probíhá</t>
  </si>
  <si>
    <t>již je hotová</t>
  </si>
  <si>
    <t>revize se provádí</t>
  </si>
  <si>
    <t>žluté políčko - účastník doplní celkovou cenu za všechny revize k danému řádku</t>
  </si>
  <si>
    <t>Práce na Objednávku</t>
  </si>
  <si>
    <t>Cena 72 měsíců v Kč bez DPH</t>
  </si>
  <si>
    <t>Cenová nabídka celkem za 72 měsíců bez DPH</t>
  </si>
  <si>
    <t>Cena za modelový počet jednotek za 6 letv Kč bez DPH</t>
  </si>
  <si>
    <t>Celkem ceny prací a činností za 6 letv Kč bez DPH</t>
  </si>
  <si>
    <t>Cena za výjezdy za 6 let v Kč bez DPH</t>
  </si>
  <si>
    <t>Celkové náklady za 6 let v Kč bez DPH</t>
  </si>
  <si>
    <t>Celkem ceny prací a činností za 6 let v Kč bez DPH</t>
  </si>
  <si>
    <t>Cena za modelový počet jednotek za 6 lety v Kč bez DPH</t>
  </si>
  <si>
    <t>Cena za modelový počet jednotek za 6 let v Kč bez DPH</t>
  </si>
  <si>
    <t>Cena za výjezdy za 6 letv Kč bez DPH</t>
  </si>
  <si>
    <t>Pravidelná údržba - popis dle přílohy - Příloha č_2_zadávací podmínky-specifikace činností FM</t>
  </si>
  <si>
    <t>Pravidelná údržba - popis dle přílohy -  Příloha č_2_zadávací podmínky-specifikace činností FM-údržba včetně startu se zátěží*</t>
  </si>
  <si>
    <t>Preventivní prohlídka objektu - rozsah dle popisu přílohy - Příloha č_2_zadávací podmínky-specifikace činností FM*</t>
  </si>
  <si>
    <t>Cena celkem za 6 let bez DPH (2020-2026)</t>
  </si>
  <si>
    <t>V období 72 měsíců bude vymalováno cca 400 kanceláří v předpokládaných výměrách dle vzorové místnosti</t>
  </si>
  <si>
    <t>V období 72 měsíců bude vymalováno cca 30 sociálních zařízení v předpokládaných výměrách dle vzorové místnosti</t>
  </si>
  <si>
    <t>Cena  celkem za 6 let bez DPH</t>
  </si>
  <si>
    <t>předpokládané množství za 72měsíců</t>
  </si>
  <si>
    <t>Dopravné za 6 let v Kč bez DPH</t>
  </si>
  <si>
    <t>Ostatní výzdoba*</t>
  </si>
  <si>
    <t>Cena celkem za 6 let</t>
  </si>
  <si>
    <t>měsíční paušál na Místo plnění dle přílohy -  Příloha č_2_zadávací podmínky-specifikace činností FM</t>
  </si>
  <si>
    <t xml:space="preserve">Číslo Listu </t>
  </si>
  <si>
    <t>Pravidelná údržba - popis dle přílohy -Příloha č_2_zadávací podmínky-specifikace činností FM-údržba</t>
  </si>
  <si>
    <t>Stěhování těžkých břemen více jak 50 kg/ks</t>
  </si>
  <si>
    <t>Provedení rozboru vody (kontrola chlorování a odpouštění části vodovodní stupačky - opatření legionela) - 1 x měsíčně</t>
  </si>
  <si>
    <t>Cena celkem za paušál havarijní služby</t>
  </si>
  <si>
    <t>Havarijní služba (výjezd) na objednání</t>
  </si>
  <si>
    <t>Havarijní služba - výjezd</t>
  </si>
  <si>
    <t>p/o</t>
  </si>
  <si>
    <t>Pravidelná údržba**</t>
  </si>
  <si>
    <r>
      <rPr>
        <b/>
        <sz val="7"/>
        <color rgb="FF000000"/>
        <rFont val="Times New Roman"/>
        <family val="1"/>
        <charset val="238"/>
      </rPr>
      <t xml:space="preserve">** </t>
    </r>
    <r>
      <rPr>
        <b/>
        <sz val="12"/>
        <color rgb="FF000000"/>
        <rFont val="Times New Roman"/>
        <family val="1"/>
        <charset val="238"/>
      </rPr>
      <t>Prováděné činnosti - zejména:</t>
    </r>
  </si>
  <si>
    <t>Havarijní služba (paušál)</t>
  </si>
  <si>
    <t>21/1</t>
  </si>
  <si>
    <t>21/2</t>
  </si>
  <si>
    <t>poznámka (p=paušál; o=práce na objednání)</t>
  </si>
  <si>
    <t>Záložní zdroj DA</t>
  </si>
  <si>
    <t>účastník doplní pouze cenu za jednotku</t>
  </si>
  <si>
    <t>Běžná údržba - rozsah dle Přílohy č.2 zadávací podmínky-specifikace činností FM</t>
  </si>
  <si>
    <t>účastník  doplní pouze cenu za jednotku</t>
  </si>
  <si>
    <t xml:space="preserve">Jednotkové ceny budou stanoveny účastníkem jako pevné a maximální.  </t>
  </si>
  <si>
    <t>Podlahové krytiny  budova MZČR, Palackého nám. 4, Praha 2</t>
  </si>
  <si>
    <t>Spotřeba referenčního materiálu za 6 let</t>
  </si>
  <si>
    <t xml:space="preserve">Cena celkem za cca 400 kanceláří za 72 měsíců </t>
  </si>
  <si>
    <t xml:space="preserve">Cena celkem za cca 30 sociálních zařízení za 72 měsíců </t>
  </si>
  <si>
    <t>pracovní doba pondělí - pátek 07:00 - 17:00</t>
  </si>
  <si>
    <t xml:space="preserve"> přítomnost stálých pracovníku na budově takto: od 07: 00 do 09:00 vždy 2 pracovníci, od 09:00 do 15:00 vždy 4 pracovníci, od 15:00 do 17:00 vždy 2 pracovníci.</t>
  </si>
  <si>
    <t>uchazeč doplní pouze cenu za všechny pracovníky údržby za jeden měsíc</t>
  </si>
  <si>
    <t xml:space="preserve">LED žárovka EKVIVALENT 60W E27 </t>
  </si>
  <si>
    <t xml:space="preserve">LED žárovka EKVIVALENT  40W E27 </t>
  </si>
  <si>
    <t xml:space="preserve">LED žárovka EKVIVALENT  100W E27 </t>
  </si>
  <si>
    <t>Žárovka 9,5 W LED 4000K E27</t>
  </si>
  <si>
    <t>Žárovka 9,5 W LED 2800K E27</t>
  </si>
  <si>
    <t>Žárovka 5,5 LED 4000K E27</t>
  </si>
  <si>
    <t>dvojzásuvka  - 230V/16A</t>
  </si>
  <si>
    <t xml:space="preserve">vodovodní baterie dřezová </t>
  </si>
  <si>
    <t xml:space="preserve">vodovodní baterie umyvadlová </t>
  </si>
  <si>
    <t>zásuvka  - 230V/16A</t>
  </si>
  <si>
    <t>Dodávka keramické dlažby 30x30 cm (Tloušťka:	9 mm Protiskluz:R9/A) vč. originál soklu 300x80 cm, barevnost dle návrhu interiéru nebo výrobek jiného výrobce s odpovídajícími parametry. (před objednáním nutno předložit vzorky)</t>
  </si>
  <si>
    <r>
      <rPr>
        <b/>
        <sz val="9"/>
        <rFont val="Arial"/>
        <family val="2"/>
        <charset val="238"/>
      </rPr>
      <t xml:space="preserve">Správa budovy </t>
    </r>
    <r>
      <rPr>
        <sz val="9"/>
        <rFont val="Arial"/>
        <family val="2"/>
        <charset val="238"/>
      </rPr>
      <t xml:space="preserve">- drobná údržba - stavební, zámečnické, truhlářské práce, drobné pomocné práce elektro; </t>
    </r>
  </si>
  <si>
    <t>uveďte celkové měsíční  náklady na pracovníky dané profese.</t>
  </si>
  <si>
    <t>Předřadník HFR  0-10V 2x36W stmívatelný</t>
  </si>
  <si>
    <t>Vypínač jednopólový</t>
  </si>
  <si>
    <t>Vypínač  schodišťový</t>
  </si>
  <si>
    <t>Celkem v Kč bez DPH za72 měsíců</t>
  </si>
  <si>
    <t>Ceny za 1 měsíc bez DPH</t>
  </si>
  <si>
    <t>Cena za jeden výjezd (činnosti na výzvu)</t>
  </si>
  <si>
    <t>Ceny za 72 měsíců bez DPH</t>
  </si>
  <si>
    <t>Vzorový materiál</t>
  </si>
  <si>
    <t>Sádrokartonová deska 12,5 mm (1250x2000 mm)</t>
  </si>
  <si>
    <t>Celkem ceny vzorového materiálu za 6 let v Kč bez DPH</t>
  </si>
  <si>
    <t>Jemný vápenný štuk, 25 kg/bal</t>
  </si>
  <si>
    <t>Vápenocementová jádrová omítka, vnitřní i vnější použití, 40kg/bal.</t>
  </si>
  <si>
    <t>Samonivelační hmota k vyrovnání podlah v interiéru v rozsahu od 2 do 15 mm vhodná pro všechny typy krytin, 25kg/bal</t>
  </si>
  <si>
    <t>Suchá betonová směs  třída C 25/30, 25kg/bal</t>
  </si>
  <si>
    <t xml:space="preserve">Cena celkem za cca 84 chodeb za 72 měsíců </t>
  </si>
  <si>
    <t xml:space="preserve">V období 72 měsíců bude vymalováno cca 84 chodeb  </t>
  </si>
  <si>
    <t>21/1,2</t>
  </si>
  <si>
    <t>Havarijní služba - paušál,výjezd</t>
  </si>
  <si>
    <t>Cena celkem za paušál havarijní služby a výjezd na objednání</t>
  </si>
  <si>
    <t>Tab. č.1</t>
  </si>
  <si>
    <t>Tab. č.2</t>
  </si>
  <si>
    <t>Níže jsou pomocné tabulky pro potřeby smlouvy. V tomto Listu účastník nic nevylňuje!!</t>
  </si>
  <si>
    <t>Paušální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</si>
</sst>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164" formatCode="_-* #,##0.00\ _K_č_-;\-* #,##0.00\ _K_č_-;_-* &quot;-&quot;??\ _K_č_-;_-@_-"/>
    <numFmt numFmtId="165" formatCode="#,##0.00\ &quot;Kč&quot;"/>
    <numFmt numFmtId="166" formatCode="#,##0\ &quot;Kč&quot;"/>
  </numFmts>
  <fonts count="7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color indexed="10"/>
      <name val="Arial CE"/>
      <family val="2"/>
      <charset val="238"/>
    </font>
    <font>
      <sz val="16"/>
      <name val="Calibri"/>
      <family val="2"/>
      <charset val="238"/>
      <scheme val="minor"/>
    </font>
    <font>
      <b/>
      <sz val="16"/>
      <color indexed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0"/>
      <name val="Arial CE"/>
      <charset val="238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Arial CE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FFFF00"/>
      <name val="Times New Roman"/>
      <family val="1"/>
      <charset val="238"/>
    </font>
    <font>
      <b/>
      <sz val="28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9" fillId="0" borderId="0"/>
    <xf numFmtId="0" fontId="35" fillId="0" borderId="0"/>
    <xf numFmtId="0" fontId="45" fillId="0" borderId="0"/>
    <xf numFmtId="0" fontId="45" fillId="0" borderId="0"/>
  </cellStyleXfs>
  <cellXfs count="627">
    <xf numFmtId="0" fontId="0" fillId="0" borderId="0" xfId="0"/>
    <xf numFmtId="0" fontId="2" fillId="0" borderId="0" xfId="0" applyFont="1"/>
    <xf numFmtId="0" fontId="0" fillId="0" borderId="1" xfId="0" applyBorder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" xfId="0" applyFont="1" applyBorder="1"/>
    <xf numFmtId="4" fontId="4" fillId="2" borderId="1" xfId="0" applyNumberFormat="1" applyFont="1" applyFill="1" applyBorder="1" applyProtection="1">
      <protection locked="0"/>
    </xf>
    <xf numFmtId="4" fontId="4" fillId="0" borderId="14" xfId="0" applyNumberFormat="1" applyFont="1" applyBorder="1"/>
    <xf numFmtId="0" fontId="8" fillId="0" borderId="13" xfId="0" applyFont="1" applyBorder="1"/>
    <xf numFmtId="0" fontId="5" fillId="0" borderId="15" xfId="0" applyFont="1" applyBorder="1"/>
    <xf numFmtId="0" fontId="4" fillId="0" borderId="16" xfId="0" applyFont="1" applyBorder="1"/>
    <xf numFmtId="4" fontId="5" fillId="0" borderId="17" xfId="0" applyNumberFormat="1" applyFont="1" applyBorder="1"/>
    <xf numFmtId="4" fontId="4" fillId="0" borderId="12" xfId="0" applyNumberFormat="1" applyFont="1" applyBorder="1"/>
    <xf numFmtId="0" fontId="5" fillId="0" borderId="18" xfId="0" applyFont="1" applyBorder="1"/>
    <xf numFmtId="0" fontId="4" fillId="0" borderId="19" xfId="0" applyFont="1" applyBorder="1"/>
    <xf numFmtId="4" fontId="5" fillId="0" borderId="20" xfId="0" applyNumberFormat="1" applyFont="1" applyBorder="1"/>
    <xf numFmtId="0" fontId="7" fillId="0" borderId="21" xfId="0" applyFont="1" applyBorder="1"/>
    <xf numFmtId="0" fontId="4" fillId="0" borderId="22" xfId="0" applyFont="1" applyBorder="1"/>
    <xf numFmtId="4" fontId="7" fillId="0" borderId="23" xfId="0" applyNumberFormat="1" applyFont="1" applyBorder="1"/>
    <xf numFmtId="0" fontId="10" fillId="0" borderId="0" xfId="1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indent="2"/>
    </xf>
    <xf numFmtId="0" fontId="11" fillId="0" borderId="0" xfId="0" applyFont="1" applyAlignment="1">
      <alignment horizontal="left" vertical="center" indent="2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left" vertical="center" indent="3"/>
    </xf>
    <xf numFmtId="0" fontId="14" fillId="0" borderId="0" xfId="0" applyFont="1" applyAlignment="1">
      <alignment horizontal="left" vertical="center" wrapText="1" indent="2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Protection="1"/>
    <xf numFmtId="0" fontId="4" fillId="0" borderId="11" xfId="0" applyFont="1" applyBorder="1" applyProtection="1"/>
    <xf numFmtId="0" fontId="4" fillId="0" borderId="12" xfId="0" applyFont="1" applyBorder="1" applyProtection="1"/>
    <xf numFmtId="0" fontId="4" fillId="0" borderId="13" xfId="0" applyFont="1" applyBorder="1" applyProtection="1"/>
    <xf numFmtId="0" fontId="4" fillId="0" borderId="1" xfId="0" applyFont="1" applyBorder="1" applyProtection="1"/>
    <xf numFmtId="4" fontId="4" fillId="0" borderId="14" xfId="0" applyNumberFormat="1" applyFont="1" applyBorder="1" applyProtection="1"/>
    <xf numFmtId="0" fontId="8" fillId="0" borderId="13" xfId="0" applyFont="1" applyBorder="1" applyProtection="1"/>
    <xf numFmtId="0" fontId="5" fillId="0" borderId="15" xfId="0" applyFont="1" applyBorder="1" applyProtection="1"/>
    <xf numFmtId="0" fontId="4" fillId="0" borderId="16" xfId="0" applyFont="1" applyBorder="1" applyProtection="1"/>
    <xf numFmtId="4" fontId="5" fillId="0" borderId="17" xfId="0" applyNumberFormat="1" applyFont="1" applyBorder="1" applyProtection="1"/>
    <xf numFmtId="4" fontId="4" fillId="0" borderId="12" xfId="0" applyNumberFormat="1" applyFont="1" applyBorder="1" applyProtection="1"/>
    <xf numFmtId="0" fontId="5" fillId="0" borderId="18" xfId="0" applyFont="1" applyBorder="1" applyProtection="1"/>
    <xf numFmtId="0" fontId="4" fillId="0" borderId="19" xfId="0" applyFont="1" applyBorder="1" applyProtection="1"/>
    <xf numFmtId="4" fontId="5" fillId="0" borderId="20" xfId="0" applyNumberFormat="1" applyFont="1" applyBorder="1" applyProtection="1"/>
    <xf numFmtId="0" fontId="7" fillId="0" borderId="21" xfId="0" applyFont="1" applyBorder="1" applyProtection="1"/>
    <xf numFmtId="0" fontId="4" fillId="0" borderId="22" xfId="0" applyFont="1" applyBorder="1" applyProtection="1"/>
    <xf numFmtId="4" fontId="7" fillId="0" borderId="23" xfId="0" applyNumberFormat="1" applyFont="1" applyBorder="1" applyProtection="1"/>
    <xf numFmtId="0" fontId="10" fillId="0" borderId="0" xfId="1" applyFont="1" applyProtection="1"/>
    <xf numFmtId="2" fontId="4" fillId="2" borderId="1" xfId="0" applyNumberFormat="1" applyFont="1" applyFill="1" applyBorder="1" applyProtection="1">
      <protection locked="0"/>
    </xf>
    <xf numFmtId="2" fontId="4" fillId="2" borderId="19" xfId="0" applyNumberFormat="1" applyFont="1" applyFill="1" applyBorder="1" applyProtection="1">
      <protection locked="0"/>
    </xf>
    <xf numFmtId="0" fontId="5" fillId="0" borderId="24" xfId="0" applyFont="1" applyBorder="1"/>
    <xf numFmtId="0" fontId="4" fillId="0" borderId="25" xfId="0" applyFont="1" applyBorder="1"/>
    <xf numFmtId="4" fontId="5" fillId="0" borderId="26" xfId="0" applyNumberFormat="1" applyFont="1" applyBorder="1"/>
    <xf numFmtId="0" fontId="5" fillId="0" borderId="24" xfId="0" applyFont="1" applyBorder="1" applyProtection="1"/>
    <xf numFmtId="0" fontId="4" fillId="0" borderId="25" xfId="0" applyFont="1" applyBorder="1" applyProtection="1"/>
    <xf numFmtId="4" fontId="5" fillId="0" borderId="26" xfId="0" applyNumberFormat="1" applyFont="1" applyBorder="1" applyProtection="1"/>
    <xf numFmtId="0" fontId="13" fillId="0" borderId="0" xfId="0" applyFont="1" applyAlignment="1">
      <alignment horizontal="left" vertical="center" indent="2"/>
    </xf>
    <xf numFmtId="0" fontId="17" fillId="0" borderId="0" xfId="0" applyFont="1" applyAlignment="1">
      <alignment horizontal="left" vertical="center" indent="2"/>
    </xf>
    <xf numFmtId="0" fontId="8" fillId="0" borderId="27" xfId="1" applyFont="1" applyFill="1" applyBorder="1" applyAlignment="1" applyProtection="1">
      <alignment vertical="center" wrapText="1"/>
    </xf>
    <xf numFmtId="4" fontId="8" fillId="0" borderId="1" xfId="0" applyNumberFormat="1" applyFont="1" applyBorder="1" applyAlignment="1" applyProtection="1">
      <alignment horizontal="left" vertical="center" wrapText="1"/>
    </xf>
    <xf numFmtId="3" fontId="8" fillId="0" borderId="1" xfId="0" applyNumberFormat="1" applyFont="1" applyBorder="1" applyAlignment="1" applyProtection="1">
      <alignment horizontal="right" vertical="center" wrapText="1"/>
    </xf>
    <xf numFmtId="4" fontId="10" fillId="3" borderId="1" xfId="0" applyNumberFormat="1" applyFont="1" applyFill="1" applyBorder="1" applyProtection="1">
      <protection locked="0"/>
    </xf>
    <xf numFmtId="4" fontId="10" fillId="0" borderId="14" xfId="0" applyNumberFormat="1" applyFont="1" applyBorder="1" applyProtection="1"/>
    <xf numFmtId="0" fontId="8" fillId="0" borderId="1" xfId="0" applyNumberFormat="1" applyFont="1" applyBorder="1" applyAlignment="1" applyProtection="1">
      <alignment horizontal="right" vertical="center" wrapText="1"/>
    </xf>
    <xf numFmtId="0" fontId="8" fillId="0" borderId="27" xfId="1" applyFont="1" applyBorder="1" applyAlignment="1" applyProtection="1">
      <alignment vertical="center" wrapText="1"/>
    </xf>
    <xf numFmtId="2" fontId="4" fillId="2" borderId="16" xfId="0" applyNumberFormat="1" applyFont="1" applyFill="1" applyBorder="1" applyProtection="1">
      <protection locked="0"/>
    </xf>
    <xf numFmtId="0" fontId="12" fillId="0" borderId="0" xfId="0" applyFont="1" applyAlignment="1">
      <alignment horizontal="left" vertical="center" indent="2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vertical="center" indent="10"/>
    </xf>
    <xf numFmtId="0" fontId="11" fillId="0" borderId="0" xfId="0" applyFont="1" applyAlignment="1">
      <alignment horizontal="left" vertical="center" indent="8"/>
    </xf>
    <xf numFmtId="0" fontId="14" fillId="0" borderId="0" xfId="0" applyFont="1" applyAlignment="1">
      <alignment horizontal="left" vertical="center" indent="10"/>
    </xf>
    <xf numFmtId="0" fontId="11" fillId="0" borderId="0" xfId="0" applyFont="1" applyAlignment="1">
      <alignment horizontal="left" vertical="center" indent="5"/>
    </xf>
    <xf numFmtId="0" fontId="11" fillId="0" borderId="0" xfId="0" applyFont="1" applyAlignment="1">
      <alignment horizontal="left" vertical="center" indent="4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5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10" xfId="0" applyFont="1" applyBorder="1" applyProtection="1"/>
    <xf numFmtId="0" fontId="5" fillId="0" borderId="12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24" fillId="0" borderId="13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165" fontId="5" fillId="0" borderId="20" xfId="0" applyNumberFormat="1" applyFont="1" applyFill="1" applyBorder="1" applyProtection="1"/>
    <xf numFmtId="165" fontId="7" fillId="0" borderId="23" xfId="0" applyNumberFormat="1" applyFont="1" applyBorder="1" applyProtection="1"/>
    <xf numFmtId="0" fontId="22" fillId="0" borderId="7" xfId="0" applyFont="1" applyBorder="1" applyAlignment="1" applyProtection="1">
      <alignment horizontal="center" vertical="center" wrapText="1"/>
    </xf>
    <xf numFmtId="0" fontId="22" fillId="0" borderId="8" xfId="0" applyFont="1" applyBorder="1" applyAlignment="1" applyProtection="1">
      <alignment horizontal="center" vertical="center" wrapText="1"/>
    </xf>
    <xf numFmtId="0" fontId="22" fillId="0" borderId="9" xfId="0" applyFont="1" applyBorder="1" applyAlignment="1" applyProtection="1">
      <alignment horizontal="center" vertical="center" wrapText="1"/>
    </xf>
    <xf numFmtId="0" fontId="25" fillId="0" borderId="36" xfId="0" applyFont="1" applyFill="1" applyBorder="1" applyAlignment="1" applyProtection="1">
      <alignment horizontal="left" vertical="center" wrapText="1"/>
    </xf>
    <xf numFmtId="0" fontId="26" fillId="0" borderId="37" xfId="0" applyFont="1" applyFill="1" applyBorder="1" applyAlignment="1" applyProtection="1">
      <alignment horizontal="center" vertical="center" wrapText="1"/>
    </xf>
    <xf numFmtId="4" fontId="26" fillId="0" borderId="37" xfId="0" applyNumberFormat="1" applyFont="1" applyFill="1" applyBorder="1" applyAlignment="1" applyProtection="1">
      <alignment horizontal="center" vertical="center" wrapText="1"/>
    </xf>
    <xf numFmtId="4" fontId="26" fillId="0" borderId="38" xfId="0" applyNumberFormat="1" applyFont="1" applyFill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vertical="center" wrapText="1"/>
    </xf>
    <xf numFmtId="4" fontId="8" fillId="0" borderId="1" xfId="0" applyNumberFormat="1" applyFont="1" applyBorder="1" applyAlignment="1" applyProtection="1">
      <alignment horizontal="center" vertical="center" wrapText="1"/>
    </xf>
    <xf numFmtId="3" fontId="8" fillId="0" borderId="1" xfId="0" applyNumberFormat="1" applyFont="1" applyBorder="1" applyAlignment="1" applyProtection="1">
      <alignment horizontal="center" vertical="center" wrapText="1"/>
    </xf>
    <xf numFmtId="4" fontId="8" fillId="0" borderId="14" xfId="0" applyNumberFormat="1" applyFont="1" applyBorder="1" applyAlignment="1" applyProtection="1">
      <alignment horizontal="center" vertical="center" wrapText="1"/>
    </xf>
    <xf numFmtId="0" fontId="22" fillId="0" borderId="39" xfId="0" applyFont="1" applyFill="1" applyBorder="1" applyAlignment="1" applyProtection="1">
      <alignment horizontal="left" vertical="center" wrapText="1"/>
    </xf>
    <xf numFmtId="4" fontId="8" fillId="0" borderId="40" xfId="0" applyNumberFormat="1" applyFont="1" applyBorder="1" applyAlignment="1" applyProtection="1">
      <alignment horizontal="center" vertical="center" wrapText="1"/>
    </xf>
    <xf numFmtId="3" fontId="8" fillId="0" borderId="40" xfId="0" applyNumberFormat="1" applyFont="1" applyBorder="1" applyAlignment="1" applyProtection="1">
      <alignment horizontal="center" vertical="center" wrapText="1"/>
    </xf>
    <xf numFmtId="4" fontId="8" fillId="0" borderId="35" xfId="0" applyNumberFormat="1" applyFont="1" applyFill="1" applyBorder="1" applyAlignment="1" applyProtection="1">
      <alignment horizontal="center" vertical="center" wrapText="1"/>
    </xf>
    <xf numFmtId="4" fontId="22" fillId="0" borderId="20" xfId="0" applyNumberFormat="1" applyFont="1" applyBorder="1" applyAlignment="1" applyProtection="1">
      <alignment horizontal="center" vertical="center" wrapText="1"/>
    </xf>
    <xf numFmtId="0" fontId="27" fillId="0" borderId="2" xfId="0" applyFont="1" applyBorder="1" applyAlignment="1" applyProtection="1">
      <alignment horizontal="left" vertical="center" wrapText="1"/>
    </xf>
    <xf numFmtId="4" fontId="28" fillId="0" borderId="3" xfId="0" applyNumberFormat="1" applyFont="1" applyBorder="1" applyAlignment="1" applyProtection="1">
      <alignment horizontal="center" vertical="center" wrapText="1"/>
    </xf>
    <xf numFmtId="3" fontId="28" fillId="0" borderId="3" xfId="0" applyNumberFormat="1" applyFont="1" applyBorder="1" applyAlignment="1" applyProtection="1">
      <alignment horizontal="center" vertical="center" wrapText="1"/>
    </xf>
    <xf numFmtId="4" fontId="28" fillId="0" borderId="3" xfId="0" applyNumberFormat="1" applyFont="1" applyFill="1" applyBorder="1" applyAlignment="1" applyProtection="1">
      <alignment horizontal="center" vertical="center" wrapText="1"/>
    </xf>
    <xf numFmtId="4" fontId="28" fillId="0" borderId="4" xfId="0" applyNumberFormat="1" applyFont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40" xfId="0" applyFont="1" applyBorder="1" applyAlignment="1" applyProtection="1">
      <alignment horizontal="center" vertical="center" wrapText="1"/>
    </xf>
    <xf numFmtId="4" fontId="8" fillId="0" borderId="35" xfId="0" applyNumberFormat="1" applyFont="1" applyBorder="1" applyAlignment="1" applyProtection="1">
      <alignment horizontal="center" vertical="center" wrapText="1"/>
    </xf>
    <xf numFmtId="4" fontId="25" fillId="0" borderId="42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 vertical="center"/>
    </xf>
    <xf numFmtId="0" fontId="31" fillId="0" borderId="1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left" vertical="center"/>
    </xf>
    <xf numFmtId="0" fontId="0" fillId="0" borderId="22" xfId="0" applyBorder="1"/>
    <xf numFmtId="0" fontId="1" fillId="0" borderId="0" xfId="0" applyFont="1" applyBorder="1" applyAlignment="1">
      <alignment horizontal="left"/>
    </xf>
    <xf numFmtId="0" fontId="0" fillId="0" borderId="0" xfId="0" applyBorder="1"/>
    <xf numFmtId="0" fontId="1" fillId="0" borderId="44" xfId="0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16" fontId="0" fillId="0" borderId="1" xfId="0" applyNumberFormat="1" applyBorder="1" applyAlignment="1">
      <alignment horizontal="center"/>
    </xf>
    <xf numFmtId="0" fontId="1" fillId="6" borderId="32" xfId="0" applyFont="1" applyFill="1" applyBorder="1" applyAlignment="1">
      <alignment horizontal="left"/>
    </xf>
    <xf numFmtId="0" fontId="0" fillId="6" borderId="1" xfId="0" applyFill="1" applyBorder="1"/>
    <xf numFmtId="9" fontId="0" fillId="0" borderId="0" xfId="0" applyNumberFormat="1"/>
    <xf numFmtId="0" fontId="1" fillId="0" borderId="0" xfId="0" applyFont="1" applyBorder="1"/>
    <xf numFmtId="0" fontId="1" fillId="7" borderId="45" xfId="0" applyFont="1" applyFill="1" applyBorder="1" applyAlignment="1">
      <alignment horizontal="left"/>
    </xf>
    <xf numFmtId="0" fontId="1" fillId="7" borderId="32" xfId="0" applyFont="1" applyFill="1" applyBorder="1" applyAlignment="1">
      <alignment horizontal="left"/>
    </xf>
    <xf numFmtId="0" fontId="1" fillId="7" borderId="33" xfId="0" applyFont="1" applyFill="1" applyBorder="1" applyAlignment="1">
      <alignment horizontal="left"/>
    </xf>
    <xf numFmtId="0" fontId="0" fillId="7" borderId="1" xfId="0" applyFill="1" applyBorder="1"/>
    <xf numFmtId="0" fontId="34" fillId="0" borderId="0" xfId="0" applyFont="1" applyAlignment="1">
      <alignment vertical="center"/>
    </xf>
    <xf numFmtId="0" fontId="34" fillId="0" borderId="0" xfId="0" applyFont="1" applyAlignment="1">
      <alignment horizontal="justify" vertical="center"/>
    </xf>
    <xf numFmtId="0" fontId="0" fillId="2" borderId="1" xfId="0" applyFill="1" applyBorder="1"/>
    <xf numFmtId="0" fontId="8" fillId="0" borderId="0" xfId="0" applyFont="1" applyAlignment="1" applyProtection="1">
      <alignment horizontal="left" vertical="center" wrapText="1"/>
    </xf>
    <xf numFmtId="0" fontId="36" fillId="0" borderId="0" xfId="0" applyFont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31" xfId="0" applyFont="1" applyBorder="1" applyAlignment="1" applyProtection="1">
      <alignment wrapText="1"/>
    </xf>
    <xf numFmtId="0" fontId="8" fillId="0" borderId="13" xfId="0" applyFont="1" applyBorder="1" applyAlignment="1" applyProtection="1">
      <alignment wrapText="1"/>
    </xf>
    <xf numFmtId="0" fontId="25" fillId="0" borderId="2" xfId="0" applyFont="1" applyBorder="1" applyAlignment="1" applyProtection="1">
      <alignment horizontal="left" vertical="center" wrapText="1"/>
    </xf>
    <xf numFmtId="0" fontId="25" fillId="0" borderId="10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center" vertical="center" wrapText="1"/>
    </xf>
    <xf numFmtId="4" fontId="37" fillId="0" borderId="11" xfId="0" applyNumberFormat="1" applyFont="1" applyFill="1" applyBorder="1" applyAlignment="1" applyProtection="1">
      <alignment horizontal="center" vertical="center" wrapText="1"/>
    </xf>
    <xf numFmtId="4" fontId="37" fillId="0" borderId="12" xfId="0" applyNumberFormat="1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vertical="center" wrapText="1"/>
    </xf>
    <xf numFmtId="0" fontId="22" fillId="0" borderId="18" xfId="0" applyFont="1" applyFill="1" applyBorder="1" applyAlignment="1" applyProtection="1">
      <alignment horizontal="left" vertical="center" wrapText="1"/>
    </xf>
    <xf numFmtId="4" fontId="8" fillId="0" borderId="19" xfId="0" applyNumberFormat="1" applyFont="1" applyBorder="1" applyAlignment="1" applyProtection="1">
      <alignment horizontal="center" vertical="center" wrapText="1"/>
    </xf>
    <xf numFmtId="3" fontId="8" fillId="0" borderId="19" xfId="0" applyNumberFormat="1" applyFont="1" applyBorder="1" applyAlignment="1" applyProtection="1">
      <alignment horizontal="center" vertical="center" wrapText="1"/>
    </xf>
    <xf numFmtId="4" fontId="8" fillId="0" borderId="19" xfId="0" applyNumberFormat="1" applyFont="1" applyFill="1" applyBorder="1" applyAlignment="1" applyProtection="1">
      <alignment horizontal="center" vertical="center" wrapText="1"/>
    </xf>
    <xf numFmtId="0" fontId="25" fillId="0" borderId="10" xfId="0" applyFont="1" applyBorder="1" applyAlignment="1" applyProtection="1">
      <alignment horizontal="left" vertical="center" wrapText="1"/>
    </xf>
    <xf numFmtId="4" fontId="28" fillId="0" borderId="11" xfId="0" applyNumberFormat="1" applyFont="1" applyBorder="1" applyAlignment="1" applyProtection="1">
      <alignment horizontal="center" vertical="center" wrapText="1"/>
    </xf>
    <xf numFmtId="3" fontId="28" fillId="0" borderId="11" xfId="0" applyNumberFormat="1" applyFont="1" applyBorder="1" applyAlignment="1" applyProtection="1">
      <alignment horizontal="center" vertical="center" wrapText="1"/>
    </xf>
    <xf numFmtId="4" fontId="28" fillId="0" borderId="11" xfId="0" applyNumberFormat="1" applyFont="1" applyFill="1" applyBorder="1" applyAlignment="1" applyProtection="1">
      <alignment horizontal="center" vertical="center" wrapText="1"/>
    </xf>
    <xf numFmtId="4" fontId="28" fillId="0" borderId="12" xfId="0" applyNumberFormat="1" applyFont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 wrapText="1"/>
    </xf>
    <xf numFmtId="0" fontId="8" fillId="0" borderId="48" xfId="0" applyFont="1" applyFill="1" applyBorder="1" applyAlignment="1" applyProtection="1">
      <alignment vertical="center" wrapText="1"/>
    </xf>
    <xf numFmtId="0" fontId="27" fillId="0" borderId="49" xfId="1" applyFont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/>
    </xf>
    <xf numFmtId="0" fontId="10" fillId="0" borderId="15" xfId="0" applyFont="1" applyBorder="1" applyAlignment="1" applyProtection="1">
      <alignment wrapText="1"/>
    </xf>
    <xf numFmtId="4" fontId="8" fillId="0" borderId="16" xfId="0" applyNumberFormat="1" applyFont="1" applyBorder="1" applyAlignment="1" applyProtection="1">
      <alignment horizontal="center" vertical="center" wrapText="1"/>
    </xf>
    <xf numFmtId="3" fontId="8" fillId="0" borderId="16" xfId="0" applyNumberFormat="1" applyFont="1" applyBorder="1" applyAlignment="1" applyProtection="1">
      <alignment horizontal="center" vertical="center" wrapText="1"/>
    </xf>
    <xf numFmtId="4" fontId="8" fillId="0" borderId="17" xfId="0" applyNumberFormat="1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wrapText="1"/>
    </xf>
    <xf numFmtId="0" fontId="25" fillId="0" borderId="2" xfId="0" applyFont="1" applyFill="1" applyBorder="1" applyAlignment="1" applyProtection="1">
      <alignment horizontal="left" vertical="center" wrapText="1"/>
    </xf>
    <xf numFmtId="4" fontId="8" fillId="0" borderId="51" xfId="0" applyNumberFormat="1" applyFont="1" applyBorder="1" applyAlignment="1" applyProtection="1">
      <alignment horizontal="center" vertical="center" wrapText="1"/>
    </xf>
    <xf numFmtId="0" fontId="40" fillId="0" borderId="0" xfId="0" applyFont="1"/>
    <xf numFmtId="0" fontId="39" fillId="0" borderId="0" xfId="0" applyFont="1" applyBorder="1" applyAlignment="1">
      <alignment horizontal="left"/>
    </xf>
    <xf numFmtId="0" fontId="40" fillId="0" borderId="0" xfId="0" applyFont="1" applyBorder="1"/>
    <xf numFmtId="0" fontId="40" fillId="0" borderId="46" xfId="0" applyFont="1" applyBorder="1" applyAlignment="1">
      <alignment horizontal="center"/>
    </xf>
    <xf numFmtId="0" fontId="41" fillId="0" borderId="47" xfId="0" applyFont="1" applyBorder="1" applyAlignment="1">
      <alignment horizontal="center"/>
    </xf>
    <xf numFmtId="0" fontId="40" fillId="0" borderId="47" xfId="0" applyFont="1" applyBorder="1" applyAlignment="1">
      <alignment horizontal="center" vertical="center"/>
    </xf>
    <xf numFmtId="4" fontId="0" fillId="0" borderId="52" xfId="0" applyNumberFormat="1" applyBorder="1" applyAlignment="1">
      <alignment horizontal="center" vertical="center" wrapText="1"/>
    </xf>
    <xf numFmtId="0" fontId="40" fillId="0" borderId="42" xfId="0" applyFont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/>
    </xf>
    <xf numFmtId="0" fontId="40" fillId="0" borderId="53" xfId="0" applyFont="1" applyBorder="1"/>
    <xf numFmtId="0" fontId="39" fillId="0" borderId="54" xfId="0" applyFont="1" applyBorder="1"/>
    <xf numFmtId="0" fontId="40" fillId="0" borderId="54" xfId="0" applyFont="1" applyBorder="1" applyAlignment="1">
      <alignment horizontal="center" vertical="center"/>
    </xf>
    <xf numFmtId="0" fontId="40" fillId="0" borderId="55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40" fillId="0" borderId="58" xfId="0" applyFont="1" applyBorder="1"/>
    <xf numFmtId="0" fontId="42" fillId="0" borderId="46" xfId="0" applyFont="1" applyBorder="1"/>
    <xf numFmtId="0" fontId="42" fillId="0" borderId="47" xfId="0" applyFont="1" applyBorder="1"/>
    <xf numFmtId="0" fontId="42" fillId="0" borderId="47" xfId="0" applyFont="1" applyBorder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42" fillId="0" borderId="42" xfId="0" applyFont="1" applyBorder="1" applyAlignment="1">
      <alignment horizontal="center" vertical="center"/>
    </xf>
    <xf numFmtId="0" fontId="40" fillId="0" borderId="59" xfId="0" applyFont="1" applyBorder="1"/>
    <xf numFmtId="0" fontId="40" fillId="0" borderId="60" xfId="0" applyFont="1" applyBorder="1" applyAlignment="1">
      <alignment horizontal="center" vertical="center"/>
    </xf>
    <xf numFmtId="0" fontId="40" fillId="0" borderId="44" xfId="0" applyFont="1" applyBorder="1" applyAlignment="1">
      <alignment vertical="center" wrapText="1"/>
    </xf>
    <xf numFmtId="0" fontId="40" fillId="0" borderId="44" xfId="0" applyFont="1" applyBorder="1" applyAlignment="1">
      <alignment horizontal="center" vertical="center"/>
    </xf>
    <xf numFmtId="0" fontId="40" fillId="0" borderId="63" xfId="0" applyFont="1" applyBorder="1"/>
    <xf numFmtId="0" fontId="40" fillId="0" borderId="59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vertical="center" wrapText="1"/>
    </xf>
    <xf numFmtId="0" fontId="40" fillId="0" borderId="16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0" borderId="47" xfId="0" applyFont="1" applyBorder="1" applyAlignment="1">
      <alignment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center" vertical="center"/>
    </xf>
    <xf numFmtId="0" fontId="44" fillId="0" borderId="0" xfId="0" applyFont="1" applyFill="1" applyBorder="1" applyAlignment="1">
      <alignment vertical="center" wrapText="1"/>
    </xf>
    <xf numFmtId="0" fontId="40" fillId="0" borderId="16" xfId="0" applyFont="1" applyBorder="1" applyAlignment="1">
      <alignment horizontal="left" vertical="center" wrapText="1"/>
    </xf>
    <xf numFmtId="0" fontId="42" fillId="0" borderId="46" xfId="0" applyFont="1" applyBorder="1" applyAlignment="1">
      <alignment horizontal="center"/>
    </xf>
    <xf numFmtId="0" fontId="39" fillId="0" borderId="47" xfId="0" applyFont="1" applyBorder="1" applyAlignment="1">
      <alignment vertical="center" wrapText="1"/>
    </xf>
    <xf numFmtId="0" fontId="40" fillId="0" borderId="44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9" xfId="0" applyFont="1" applyBorder="1" applyAlignment="1">
      <alignment horizontal="center"/>
    </xf>
    <xf numFmtId="0" fontId="40" fillId="0" borderId="16" xfId="0" applyFont="1" applyBorder="1" applyAlignment="1">
      <alignment vertical="center"/>
    </xf>
    <xf numFmtId="0" fontId="40" fillId="0" borderId="52" xfId="0" applyFont="1" applyBorder="1" applyAlignment="1">
      <alignment horizontal="center" vertical="center"/>
    </xf>
    <xf numFmtId="0" fontId="42" fillId="8" borderId="42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left" vertical="center"/>
    </xf>
    <xf numFmtId="0" fontId="40" fillId="0" borderId="0" xfId="0" applyFont="1" applyBorder="1" applyAlignment="1">
      <alignment horizontal="center" vertical="center"/>
    </xf>
    <xf numFmtId="0" fontId="42" fillId="8" borderId="0" xfId="0" applyFont="1" applyFill="1" applyBorder="1" applyAlignment="1">
      <alignment horizontal="center" vertical="center"/>
    </xf>
    <xf numFmtId="0" fontId="40" fillId="8" borderId="0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46" xfId="0" applyFont="1" applyBorder="1"/>
    <xf numFmtId="0" fontId="39" fillId="0" borderId="47" xfId="0" applyFont="1" applyBorder="1"/>
    <xf numFmtId="0" fontId="40" fillId="0" borderId="47" xfId="0" applyFont="1" applyBorder="1" applyAlignment="1">
      <alignment horizontal="center" vertical="center" wrapText="1"/>
    </xf>
    <xf numFmtId="0" fontId="40" fillId="0" borderId="42" xfId="0" applyFont="1" applyBorder="1" applyAlignment="1">
      <alignment horizontal="center"/>
    </xf>
    <xf numFmtId="0" fontId="40" fillId="0" borderId="1" xfId="0" applyFont="1" applyBorder="1" applyAlignment="1">
      <alignment horizontal="left" vertical="center" wrapText="1"/>
    </xf>
    <xf numFmtId="0" fontId="39" fillId="0" borderId="0" xfId="0" applyFont="1" applyBorder="1"/>
    <xf numFmtId="0" fontId="42" fillId="0" borderId="43" xfId="0" applyFont="1" applyBorder="1"/>
    <xf numFmtId="0" fontId="40" fillId="0" borderId="0" xfId="0" applyFont="1" applyBorder="1" applyAlignment="1">
      <alignment vertical="center" wrapText="1"/>
    </xf>
    <xf numFmtId="0" fontId="42" fillId="0" borderId="43" xfId="0" applyFont="1" applyBorder="1" applyAlignment="1">
      <alignment vertical="center" wrapText="1"/>
    </xf>
    <xf numFmtId="0" fontId="40" fillId="0" borderId="0" xfId="0" applyFont="1" applyBorder="1" applyAlignment="1">
      <alignment horizontal="left" vertical="center" wrapText="1"/>
    </xf>
    <xf numFmtId="0" fontId="39" fillId="0" borderId="43" xfId="0" applyFont="1" applyBorder="1" applyAlignment="1">
      <alignment vertical="center" wrapText="1"/>
    </xf>
    <xf numFmtId="0" fontId="40" fillId="0" borderId="0" xfId="0" applyFont="1" applyBorder="1" applyAlignment="1">
      <alignment vertical="center"/>
    </xf>
    <xf numFmtId="0" fontId="39" fillId="0" borderId="43" xfId="0" applyFont="1" applyBorder="1"/>
    <xf numFmtId="0" fontId="45" fillId="0" borderId="0" xfId="3"/>
    <xf numFmtId="0" fontId="45" fillId="0" borderId="5" xfId="3" applyBorder="1"/>
    <xf numFmtId="0" fontId="45" fillId="0" borderId="0" xfId="3" applyBorder="1" applyAlignment="1">
      <alignment horizontal="justify"/>
    </xf>
    <xf numFmtId="0" fontId="45" fillId="0" borderId="0" xfId="3" applyBorder="1" applyAlignment="1">
      <alignment vertical="center" wrapText="1"/>
    </xf>
    <xf numFmtId="0" fontId="45" fillId="0" borderId="0" xfId="3" applyBorder="1"/>
    <xf numFmtId="0" fontId="45" fillId="0" borderId="6" xfId="3" applyBorder="1"/>
    <xf numFmtId="0" fontId="45" fillId="0" borderId="31" xfId="3" applyBorder="1"/>
    <xf numFmtId="0" fontId="45" fillId="0" borderId="32" xfId="3" applyBorder="1"/>
    <xf numFmtId="0" fontId="45" fillId="0" borderId="66" xfId="3" applyBorder="1"/>
    <xf numFmtId="0" fontId="45" fillId="0" borderId="68" xfId="3" applyBorder="1"/>
    <xf numFmtId="0" fontId="45" fillId="0" borderId="69" xfId="3" applyBorder="1"/>
    <xf numFmtId="0" fontId="45" fillId="0" borderId="0" xfId="3" applyBorder="1" applyAlignment="1">
      <alignment horizontal="left" vertical="center" wrapText="1"/>
    </xf>
    <xf numFmtId="0" fontId="45" fillId="0" borderId="39" xfId="3" applyFill="1" applyBorder="1" applyAlignment="1">
      <alignment horizontal="center" vertical="center" wrapText="1"/>
    </xf>
    <xf numFmtId="0" fontId="45" fillId="0" borderId="40" xfId="3" applyBorder="1"/>
    <xf numFmtId="0" fontId="45" fillId="0" borderId="70" xfId="3" applyBorder="1"/>
    <xf numFmtId="0" fontId="48" fillId="0" borderId="0" xfId="3" applyFont="1" applyFill="1" applyBorder="1" applyAlignment="1">
      <alignment vertical="top" wrapText="1"/>
    </xf>
    <xf numFmtId="0" fontId="48" fillId="0" borderId="5" xfId="3" applyFont="1" applyFill="1" applyBorder="1" applyAlignment="1">
      <alignment horizontal="left" vertical="top" wrapText="1"/>
    </xf>
    <xf numFmtId="0" fontId="48" fillId="0" borderId="0" xfId="3" applyFont="1" applyFill="1" applyBorder="1" applyAlignment="1">
      <alignment horizontal="left" vertical="top" wrapText="1"/>
    </xf>
    <xf numFmtId="0" fontId="48" fillId="0" borderId="6" xfId="3" applyFont="1" applyFill="1" applyBorder="1" applyAlignment="1">
      <alignment horizontal="left" vertical="top" wrapText="1"/>
    </xf>
    <xf numFmtId="0" fontId="48" fillId="0" borderId="6" xfId="3" applyFont="1" applyFill="1" applyBorder="1" applyAlignment="1">
      <alignment vertical="top" wrapText="1"/>
    </xf>
    <xf numFmtId="0" fontId="45" fillId="0" borderId="48" xfId="3" applyBorder="1"/>
    <xf numFmtId="0" fontId="45" fillId="0" borderId="51" xfId="3" applyBorder="1"/>
    <xf numFmtId="0" fontId="45" fillId="0" borderId="67" xfId="3" applyBorder="1"/>
    <xf numFmtId="0" fontId="41" fillId="4" borderId="1" xfId="4" applyFont="1" applyFill="1" applyBorder="1"/>
    <xf numFmtId="0" fontId="41" fillId="4" borderId="1" xfId="4" applyFont="1" applyFill="1" applyBorder="1" applyAlignment="1">
      <alignment horizontal="center"/>
    </xf>
    <xf numFmtId="0" fontId="50" fillId="0" borderId="1" xfId="4" applyFont="1" applyBorder="1" applyAlignment="1">
      <alignment horizontal="center"/>
    </xf>
    <xf numFmtId="0" fontId="50" fillId="0" borderId="1" xfId="0" applyFont="1" applyBorder="1"/>
    <xf numFmtId="166" fontId="50" fillId="0" borderId="1" xfId="0" applyNumberFormat="1" applyFont="1" applyBorder="1"/>
    <xf numFmtId="0" fontId="50" fillId="0" borderId="1" xfId="4" applyFont="1" applyFill="1" applyBorder="1"/>
    <xf numFmtId="0" fontId="50" fillId="0" borderId="1" xfId="4" applyFont="1" applyFill="1" applyBorder="1" applyAlignment="1">
      <alignment wrapText="1"/>
    </xf>
    <xf numFmtId="0" fontId="50" fillId="0" borderId="16" xfId="4" applyFont="1" applyFill="1" applyBorder="1"/>
    <xf numFmtId="0" fontId="41" fillId="0" borderId="0" xfId="0" applyFont="1" applyFill="1"/>
    <xf numFmtId="0" fontId="50" fillId="0" borderId="0" xfId="4" applyFont="1" applyFill="1"/>
    <xf numFmtId="0" fontId="50" fillId="0" borderId="0" xfId="0" applyFont="1" applyFill="1"/>
    <xf numFmtId="0" fontId="0" fillId="0" borderId="0" xfId="0" applyFill="1"/>
    <xf numFmtId="0" fontId="41" fillId="0" borderId="1" xfId="4" applyFont="1" applyFill="1" applyBorder="1"/>
    <xf numFmtId="0" fontId="41" fillId="0" borderId="1" xfId="4" applyFont="1" applyFill="1" applyBorder="1" applyAlignment="1">
      <alignment horizontal="center"/>
    </xf>
    <xf numFmtId="0" fontId="50" fillId="0" borderId="1" xfId="4" applyFont="1" applyFill="1" applyBorder="1" applyAlignment="1">
      <alignment horizontal="center"/>
    </xf>
    <xf numFmtId="0" fontId="50" fillId="0" borderId="1" xfId="0" applyFont="1" applyFill="1" applyBorder="1"/>
    <xf numFmtId="166" fontId="50" fillId="0" borderId="1" xfId="0" applyNumberFormat="1" applyFont="1" applyFill="1" applyBorder="1"/>
    <xf numFmtId="0" fontId="50" fillId="0" borderId="16" xfId="4" applyFont="1" applyFill="1" applyBorder="1" applyAlignment="1">
      <alignment horizontal="center"/>
    </xf>
    <xf numFmtId="0" fontId="50" fillId="0" borderId="16" xfId="0" applyFont="1" applyFill="1" applyBorder="1"/>
    <xf numFmtId="166" fontId="50" fillId="0" borderId="16" xfId="0" applyNumberFormat="1" applyFont="1" applyFill="1" applyBorder="1"/>
    <xf numFmtId="0" fontId="52" fillId="0" borderId="43" xfId="4" applyFont="1" applyFill="1" applyBorder="1" applyAlignment="1">
      <alignment horizontal="center" vertical="center"/>
    </xf>
    <xf numFmtId="0" fontId="50" fillId="0" borderId="22" xfId="4" applyFont="1" applyFill="1" applyBorder="1" applyAlignment="1">
      <alignment horizontal="center"/>
    </xf>
    <xf numFmtId="0" fontId="50" fillId="0" borderId="22" xfId="4" applyFont="1" applyFill="1" applyBorder="1"/>
    <xf numFmtId="0" fontId="50" fillId="0" borderId="22" xfId="0" applyFont="1" applyFill="1" applyBorder="1" applyAlignment="1">
      <alignment horizontal="right"/>
    </xf>
    <xf numFmtId="166" fontId="41" fillId="0" borderId="43" xfId="0" applyNumberFormat="1" applyFont="1" applyFill="1" applyBorder="1" applyAlignment="1">
      <alignment horizontal="right"/>
    </xf>
    <xf numFmtId="5" fontId="52" fillId="0" borderId="43" xfId="0" applyNumberFormat="1" applyFont="1" applyFill="1" applyBorder="1" applyAlignment="1">
      <alignment horizontal="right"/>
    </xf>
    <xf numFmtId="164" fontId="50" fillId="0" borderId="0" xfId="0" applyNumberFormat="1" applyFont="1" applyFill="1" applyAlignment="1">
      <alignment horizontal="right"/>
    </xf>
    <xf numFmtId="0" fontId="50" fillId="0" borderId="0" xfId="4" applyFont="1" applyFill="1" applyBorder="1"/>
    <xf numFmtId="0" fontId="50" fillId="0" borderId="0" xfId="4" applyFont="1" applyFill="1" applyBorder="1" applyAlignment="1">
      <alignment horizontal="center"/>
    </xf>
    <xf numFmtId="0" fontId="50" fillId="0" borderId="0" xfId="0" applyFont="1" applyFill="1" applyBorder="1" applyAlignment="1">
      <alignment horizontal="right"/>
    </xf>
    <xf numFmtId="0" fontId="50" fillId="0" borderId="43" xfId="4" applyFont="1" applyFill="1" applyBorder="1"/>
    <xf numFmtId="0" fontId="41" fillId="0" borderId="46" xfId="4" applyFont="1" applyFill="1" applyBorder="1" applyAlignment="1">
      <alignment horizontal="center" vertical="center"/>
    </xf>
    <xf numFmtId="0" fontId="41" fillId="0" borderId="47" xfId="4" applyFont="1" applyFill="1" applyBorder="1" applyAlignment="1">
      <alignment horizontal="center" vertical="center"/>
    </xf>
    <xf numFmtId="0" fontId="41" fillId="0" borderId="42" xfId="4" applyFont="1" applyFill="1" applyBorder="1" applyAlignment="1">
      <alignment horizontal="center" vertical="center"/>
    </xf>
    <xf numFmtId="0" fontId="41" fillId="0" borderId="58" xfId="4" applyFont="1" applyFill="1" applyBorder="1" applyAlignment="1">
      <alignment wrapText="1"/>
    </xf>
    <xf numFmtId="0" fontId="41" fillId="0" borderId="43" xfId="4" applyFont="1" applyFill="1" applyBorder="1" applyAlignment="1">
      <alignment horizontal="center" vertical="center"/>
    </xf>
    <xf numFmtId="166" fontId="41" fillId="0" borderId="12" xfId="0" applyNumberFormat="1" applyFont="1" applyFill="1" applyBorder="1" applyAlignment="1">
      <alignment horizontal="center" vertical="center"/>
    </xf>
    <xf numFmtId="166" fontId="41" fillId="0" borderId="43" xfId="0" applyNumberFormat="1" applyFont="1" applyFill="1" applyBorder="1" applyAlignment="1">
      <alignment horizontal="center" vertical="center"/>
    </xf>
    <xf numFmtId="0" fontId="45" fillId="2" borderId="0" xfId="3" applyFill="1"/>
    <xf numFmtId="0" fontId="53" fillId="0" borderId="0" xfId="3" applyFont="1"/>
    <xf numFmtId="0" fontId="54" fillId="0" borderId="43" xfId="0" applyFont="1" applyFill="1" applyBorder="1"/>
    <xf numFmtId="0" fontId="0" fillId="0" borderId="22" xfId="0" applyFill="1" applyBorder="1" applyAlignment="1">
      <alignment horizontal="center"/>
    </xf>
    <xf numFmtId="0" fontId="0" fillId="0" borderId="22" xfId="0" applyFill="1" applyBorder="1"/>
    <xf numFmtId="0" fontId="0" fillId="0" borderId="23" xfId="0" applyFill="1" applyBorder="1"/>
    <xf numFmtId="0" fontId="0" fillId="0" borderId="5" xfId="0" applyFill="1" applyBorder="1"/>
    <xf numFmtId="0" fontId="29" fillId="0" borderId="54" xfId="0" applyFont="1" applyFill="1" applyBorder="1" applyAlignment="1">
      <alignment horizontal="center"/>
    </xf>
    <xf numFmtId="0" fontId="55" fillId="0" borderId="67" xfId="0" applyFont="1" applyFill="1" applyBorder="1"/>
    <xf numFmtId="0" fontId="55" fillId="0" borderId="58" xfId="0" applyFont="1" applyFill="1" applyBorder="1" applyAlignment="1">
      <alignment horizontal="center"/>
    </xf>
    <xf numFmtId="166" fontId="56" fillId="0" borderId="58" xfId="0" applyNumberFormat="1" applyFont="1" applyFill="1" applyBorder="1"/>
    <xf numFmtId="0" fontId="55" fillId="0" borderId="31" xfId="0" applyFont="1" applyFill="1" applyBorder="1"/>
    <xf numFmtId="0" fontId="55" fillId="0" borderId="59" xfId="0" applyFont="1" applyFill="1" applyBorder="1" applyAlignment="1">
      <alignment horizontal="center"/>
    </xf>
    <xf numFmtId="166" fontId="56" fillId="0" borderId="59" xfId="0" applyNumberFormat="1" applyFont="1" applyFill="1" applyBorder="1"/>
    <xf numFmtId="0" fontId="55" fillId="0" borderId="48" xfId="0" applyFont="1" applyFill="1" applyBorder="1"/>
    <xf numFmtId="0" fontId="55" fillId="0" borderId="71" xfId="0" applyFont="1" applyFill="1" applyBorder="1" applyAlignment="1">
      <alignment horizontal="center"/>
    </xf>
    <xf numFmtId="166" fontId="56" fillId="0" borderId="71" xfId="0" applyNumberFormat="1" applyFont="1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29" xfId="0" applyFill="1" applyBorder="1"/>
    <xf numFmtId="0" fontId="0" fillId="0" borderId="30" xfId="0" applyFill="1" applyBorder="1"/>
    <xf numFmtId="0" fontId="29" fillId="0" borderId="54" xfId="0" applyFont="1" applyFill="1" applyBorder="1" applyAlignment="1">
      <alignment horizontal="center" wrapText="1"/>
    </xf>
    <xf numFmtId="0" fontId="60" fillId="0" borderId="0" xfId="0" applyFont="1"/>
    <xf numFmtId="0" fontId="62" fillId="0" borderId="10" xfId="0" applyFont="1" applyFill="1" applyBorder="1" applyAlignment="1">
      <alignment horizontal="left"/>
    </xf>
    <xf numFmtId="0" fontId="62" fillId="0" borderId="18" xfId="0" applyFont="1" applyFill="1" applyBorder="1" applyAlignment="1">
      <alignment horizontal="left"/>
    </xf>
    <xf numFmtId="0" fontId="62" fillId="0" borderId="67" xfId="0" applyFont="1" applyBorder="1"/>
    <xf numFmtId="0" fontId="62" fillId="0" borderId="63" xfId="0" applyFont="1" applyBorder="1"/>
    <xf numFmtId="3" fontId="62" fillId="0" borderId="69" xfId="0" applyNumberFormat="1" applyFont="1" applyBorder="1" applyAlignment="1">
      <alignment horizontal="center"/>
    </xf>
    <xf numFmtId="0" fontId="62" fillId="0" borderId="31" xfId="0" applyFont="1" applyBorder="1"/>
    <xf numFmtId="0" fontId="62" fillId="0" borderId="59" xfId="0" applyFont="1" applyBorder="1"/>
    <xf numFmtId="0" fontId="62" fillId="0" borderId="48" xfId="0" applyFont="1" applyBorder="1"/>
    <xf numFmtId="0" fontId="62" fillId="0" borderId="74" xfId="0" applyFont="1" applyBorder="1" applyAlignment="1">
      <alignment wrapText="1"/>
    </xf>
    <xf numFmtId="3" fontId="62" fillId="0" borderId="59" xfId="0" applyNumberFormat="1" applyFont="1" applyBorder="1" applyAlignment="1">
      <alignment horizontal="center" vertical="center" wrapText="1"/>
    </xf>
    <xf numFmtId="0" fontId="60" fillId="0" borderId="21" xfId="0" applyFont="1" applyFill="1" applyBorder="1"/>
    <xf numFmtId="0" fontId="60" fillId="10" borderId="43" xfId="0" applyFont="1" applyFill="1" applyBorder="1"/>
    <xf numFmtId="0" fontId="62" fillId="0" borderId="0" xfId="0" applyFont="1"/>
    <xf numFmtId="0" fontId="63" fillId="0" borderId="0" xfId="0" applyFont="1" applyBorder="1"/>
    <xf numFmtId="0" fontId="64" fillId="0" borderId="0" xfId="0" applyFont="1" applyFill="1" applyBorder="1"/>
    <xf numFmtId="0" fontId="64" fillId="0" borderId="0" xfId="0" applyFont="1" applyBorder="1"/>
    <xf numFmtId="0" fontId="63" fillId="0" borderId="21" xfId="0" applyFont="1" applyBorder="1"/>
    <xf numFmtId="0" fontId="64" fillId="0" borderId="22" xfId="0" applyFont="1" applyFill="1" applyBorder="1"/>
    <xf numFmtId="0" fontId="64" fillId="0" borderId="22" xfId="0" applyFont="1" applyBorder="1"/>
    <xf numFmtId="165" fontId="61" fillId="11" borderId="43" xfId="0" applyNumberFormat="1" applyFont="1" applyFill="1" applyBorder="1"/>
    <xf numFmtId="3" fontId="61" fillId="0" borderId="22" xfId="0" applyNumberFormat="1" applyFont="1" applyBorder="1"/>
    <xf numFmtId="165" fontId="61" fillId="12" borderId="43" xfId="0" applyNumberFormat="1" applyFont="1" applyFill="1" applyBorder="1"/>
    <xf numFmtId="0" fontId="65" fillId="0" borderId="0" xfId="0" applyFont="1" applyBorder="1" applyAlignment="1">
      <alignment horizontal="left" vertical="center"/>
    </xf>
    <xf numFmtId="0" fontId="66" fillId="0" borderId="43" xfId="0" applyFont="1" applyFill="1" applyBorder="1" applyAlignment="1">
      <alignment vertical="center"/>
    </xf>
    <xf numFmtId="0" fontId="66" fillId="0" borderId="72" xfId="0" applyFont="1" applyFill="1" applyBorder="1" applyAlignment="1">
      <alignment vertical="center"/>
    </xf>
    <xf numFmtId="0" fontId="35" fillId="0" borderId="63" xfId="0" applyFont="1" applyFill="1" applyBorder="1"/>
    <xf numFmtId="165" fontId="35" fillId="2" borderId="60" xfId="0" applyNumberFormat="1" applyFont="1" applyFill="1" applyBorder="1"/>
    <xf numFmtId="165" fontId="35" fillId="11" borderId="1" xfId="0" applyNumberFormat="1" applyFont="1" applyFill="1" applyBorder="1"/>
    <xf numFmtId="165" fontId="35" fillId="12" borderId="14" xfId="0" applyNumberFormat="1" applyFont="1" applyFill="1" applyBorder="1"/>
    <xf numFmtId="0" fontId="59" fillId="0" borderId="43" xfId="0" applyFont="1" applyFill="1" applyBorder="1" applyAlignment="1">
      <alignment horizontal="left"/>
    </xf>
    <xf numFmtId="165" fontId="59" fillId="0" borderId="21" xfId="0" applyNumberFormat="1" applyFont="1" applyBorder="1" applyAlignment="1"/>
    <xf numFmtId="165" fontId="59" fillId="11" borderId="43" xfId="0" applyNumberFormat="1" applyFont="1" applyFill="1" applyBorder="1" applyAlignment="1"/>
    <xf numFmtId="165" fontId="59" fillId="12" borderId="43" xfId="0" applyNumberFormat="1" applyFont="1" applyFill="1" applyBorder="1" applyAlignment="1"/>
    <xf numFmtId="0" fontId="59" fillId="0" borderId="11" xfId="0" applyFont="1" applyFill="1" applyBorder="1" applyAlignment="1"/>
    <xf numFmtId="0" fontId="60" fillId="0" borderId="19" xfId="0" applyFont="1" applyFill="1" applyBorder="1" applyAlignment="1"/>
    <xf numFmtId="0" fontId="62" fillId="0" borderId="2" xfId="0" applyFont="1" applyBorder="1" applyAlignment="1">
      <alignment vertical="center"/>
    </xf>
    <xf numFmtId="0" fontId="62" fillId="0" borderId="28" xfId="0" applyFont="1" applyBorder="1" applyAlignment="1">
      <alignment vertical="center"/>
    </xf>
    <xf numFmtId="0" fontId="62" fillId="0" borderId="73" xfId="0" applyFont="1" applyBorder="1" applyAlignment="1">
      <alignment vertical="center"/>
    </xf>
    <xf numFmtId="0" fontId="62" fillId="0" borderId="72" xfId="0" applyFont="1" applyBorder="1" applyAlignment="1">
      <alignment vertical="center"/>
    </xf>
    <xf numFmtId="0" fontId="62" fillId="0" borderId="4" xfId="0" applyFont="1" applyFill="1" applyBorder="1" applyAlignment="1">
      <alignment vertical="center"/>
    </xf>
    <xf numFmtId="0" fontId="62" fillId="0" borderId="30" xfId="0" applyFont="1" applyBorder="1" applyAlignment="1">
      <alignment vertical="center"/>
    </xf>
    <xf numFmtId="0" fontId="64" fillId="0" borderId="43" xfId="0" applyFont="1" applyBorder="1" applyAlignment="1">
      <alignment horizontal="center" vertical="center" wrapText="1"/>
    </xf>
    <xf numFmtId="3" fontId="60" fillId="0" borderId="43" xfId="0" applyNumberFormat="1" applyFont="1" applyBorder="1" applyAlignment="1">
      <alignment horizontal="center"/>
    </xf>
    <xf numFmtId="0" fontId="65" fillId="0" borderId="0" xfId="0" applyFont="1" applyAlignment="1">
      <alignment horizontal="justify" vertical="center"/>
    </xf>
    <xf numFmtId="0" fontId="67" fillId="0" borderId="0" xfId="0" applyFont="1" applyAlignment="1">
      <alignment horizontal="justify" vertical="center"/>
    </xf>
    <xf numFmtId="0" fontId="5" fillId="0" borderId="75" xfId="0" applyFont="1" applyBorder="1" applyAlignment="1" applyProtection="1">
      <alignment horizontal="center"/>
    </xf>
    <xf numFmtId="0" fontId="4" fillId="0" borderId="45" xfId="0" applyFont="1" applyBorder="1" applyAlignment="1" applyProtection="1">
      <alignment horizontal="center"/>
    </xf>
    <xf numFmtId="0" fontId="5" fillId="0" borderId="15" xfId="0" applyFont="1" applyFill="1" applyBorder="1" applyAlignment="1" applyProtection="1">
      <alignment vertical="center" wrapText="1"/>
    </xf>
    <xf numFmtId="0" fontId="5" fillId="0" borderId="17" xfId="0" applyFont="1" applyBorder="1" applyAlignment="1" applyProtection="1">
      <alignment horizontal="center"/>
    </xf>
    <xf numFmtId="165" fontId="5" fillId="0" borderId="34" xfId="0" applyNumberFormat="1" applyFont="1" applyBorder="1" applyProtection="1"/>
    <xf numFmtId="0" fontId="40" fillId="0" borderId="61" xfId="0" applyFont="1" applyFill="1" applyBorder="1" applyAlignment="1">
      <alignment horizontal="center" vertical="center"/>
    </xf>
    <xf numFmtId="0" fontId="40" fillId="0" borderId="64" xfId="0" applyFont="1" applyFill="1" applyBorder="1" applyAlignment="1">
      <alignment horizontal="center" vertical="center"/>
    </xf>
    <xf numFmtId="0" fontId="42" fillId="0" borderId="52" xfId="0" applyFont="1" applyFill="1" applyBorder="1" applyAlignment="1">
      <alignment horizontal="center" vertical="center"/>
    </xf>
    <xf numFmtId="0" fontId="40" fillId="0" borderId="45" xfId="0" applyFont="1" applyFill="1" applyBorder="1" applyAlignment="1">
      <alignment horizontal="center" vertical="center"/>
    </xf>
    <xf numFmtId="0" fontId="40" fillId="2" borderId="62" xfId="0" applyFont="1" applyFill="1" applyBorder="1" applyAlignment="1">
      <alignment horizontal="center" vertical="center"/>
    </xf>
    <xf numFmtId="0" fontId="40" fillId="2" borderId="17" xfId="0" applyFont="1" applyFill="1" applyBorder="1" applyAlignment="1">
      <alignment horizontal="center" vertical="center"/>
    </xf>
    <xf numFmtId="0" fontId="40" fillId="2" borderId="14" xfId="0" applyFont="1" applyFill="1" applyBorder="1" applyAlignment="1">
      <alignment horizontal="center" vertical="center"/>
    </xf>
    <xf numFmtId="0" fontId="42" fillId="7" borderId="43" xfId="0" applyFont="1" applyFill="1" applyBorder="1" applyAlignment="1">
      <alignment horizontal="center" vertical="center"/>
    </xf>
    <xf numFmtId="0" fontId="40" fillId="7" borderId="43" xfId="0" applyFont="1" applyFill="1" applyBorder="1" applyAlignment="1">
      <alignment horizontal="center" vertical="center"/>
    </xf>
    <xf numFmtId="0" fontId="40" fillId="0" borderId="43" xfId="0" applyFont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center"/>
    </xf>
    <xf numFmtId="0" fontId="40" fillId="6" borderId="43" xfId="0" applyFont="1" applyFill="1" applyBorder="1" applyAlignment="1">
      <alignment horizontal="center" vertical="center"/>
    </xf>
    <xf numFmtId="0" fontId="40" fillId="0" borderId="63" xfId="0" applyFont="1" applyBorder="1" applyAlignment="1">
      <alignment horizontal="center" vertical="center"/>
    </xf>
    <xf numFmtId="0" fontId="40" fillId="0" borderId="61" xfId="0" applyFont="1" applyBorder="1" applyAlignment="1">
      <alignment horizontal="center" vertical="center"/>
    </xf>
    <xf numFmtId="0" fontId="8" fillId="0" borderId="60" xfId="0" applyFont="1" applyFill="1" applyBorder="1" applyAlignment="1" applyProtection="1">
      <alignment horizontal="left" vertical="center" wrapText="1"/>
    </xf>
    <xf numFmtId="4" fontId="8" fillId="0" borderId="44" xfId="0" applyNumberFormat="1" applyFont="1" applyBorder="1" applyAlignment="1" applyProtection="1">
      <alignment horizontal="center" vertical="center" wrapText="1"/>
    </xf>
    <xf numFmtId="3" fontId="8" fillId="0" borderId="44" xfId="0" applyNumberFormat="1" applyFont="1" applyBorder="1" applyAlignment="1" applyProtection="1">
      <alignment horizontal="center" vertical="center" wrapText="1"/>
    </xf>
    <xf numFmtId="4" fontId="8" fillId="0" borderId="62" xfId="0" applyNumberFormat="1" applyFont="1" applyBorder="1" applyAlignment="1" applyProtection="1">
      <alignment horizontal="center" vertical="center" wrapText="1"/>
    </xf>
    <xf numFmtId="0" fontId="27" fillId="0" borderId="2" xfId="1" applyFont="1" applyBorder="1" applyAlignment="1" applyProtection="1">
      <alignment horizontal="left" vertical="center" wrapText="1"/>
    </xf>
    <xf numFmtId="4" fontId="8" fillId="0" borderId="22" xfId="0" applyNumberFormat="1" applyFont="1" applyBorder="1" applyAlignment="1" applyProtection="1">
      <alignment horizontal="center" vertical="center" wrapText="1"/>
    </xf>
    <xf numFmtId="3" fontId="8" fillId="0" borderId="22" xfId="0" applyNumberFormat="1" applyFont="1" applyBorder="1" applyAlignment="1" applyProtection="1">
      <alignment horizontal="center" vertical="center" wrapText="1"/>
    </xf>
    <xf numFmtId="4" fontId="8" fillId="0" borderId="23" xfId="0" applyNumberFormat="1" applyFont="1" applyBorder="1" applyAlignment="1" applyProtection="1">
      <alignment horizontal="center" vertical="center" wrapText="1"/>
    </xf>
    <xf numFmtId="0" fontId="22" fillId="0" borderId="76" xfId="1" applyFont="1" applyFill="1" applyBorder="1" applyAlignment="1" applyProtection="1">
      <alignment horizontal="left" vertical="center" wrapText="1"/>
    </xf>
    <xf numFmtId="4" fontId="8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34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44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12" xfId="0" applyNumberFormat="1" applyFont="1" applyFill="1" applyBorder="1" applyProtection="1"/>
    <xf numFmtId="165" fontId="4" fillId="2" borderId="14" xfId="0" applyNumberFormat="1" applyFont="1" applyFill="1" applyBorder="1" applyProtection="1"/>
    <xf numFmtId="0" fontId="0" fillId="0" borderId="54" xfId="0" applyFill="1" applyBorder="1"/>
    <xf numFmtId="0" fontId="55" fillId="0" borderId="1" xfId="0" applyFont="1" applyFill="1" applyBorder="1"/>
    <xf numFmtId="166" fontId="56" fillId="0" borderId="74" xfId="0" applyNumberFormat="1" applyFont="1" applyFill="1" applyBorder="1"/>
    <xf numFmtId="166" fontId="58" fillId="0" borderId="3" xfId="0" applyNumberFormat="1" applyFont="1" applyFill="1" applyBorder="1" applyAlignment="1">
      <alignment vertical="center"/>
    </xf>
    <xf numFmtId="0" fontId="57" fillId="0" borderId="43" xfId="0" applyFont="1" applyFill="1" applyBorder="1" applyAlignment="1">
      <alignment vertical="center"/>
    </xf>
    <xf numFmtId="166" fontId="58" fillId="0" borderId="43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2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horizontal="center"/>
    </xf>
    <xf numFmtId="0" fontId="4" fillId="0" borderId="34" xfId="0" applyFont="1" applyBorder="1" applyAlignment="1" applyProtection="1"/>
    <xf numFmtId="0" fontId="4" fillId="0" borderId="34" xfId="0" applyFont="1" applyBorder="1" applyAlignment="1" applyProtection="1">
      <alignment horizontal="center"/>
    </xf>
    <xf numFmtId="0" fontId="24" fillId="0" borderId="13" xfId="0" applyFont="1" applyBorder="1"/>
    <xf numFmtId="0" fontId="24" fillId="0" borderId="14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2" borderId="0" xfId="0" applyFont="1" applyFill="1"/>
    <xf numFmtId="166" fontId="4" fillId="13" borderId="1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13" borderId="0" xfId="0" applyFont="1" applyFill="1"/>
    <xf numFmtId="0" fontId="4" fillId="13" borderId="1" xfId="0" applyFont="1" applyFill="1" applyBorder="1" applyAlignment="1">
      <alignment horizontal="center"/>
    </xf>
    <xf numFmtId="4" fontId="4" fillId="8" borderId="1" xfId="0" applyNumberFormat="1" applyFont="1" applyFill="1" applyBorder="1" applyAlignment="1" applyProtection="1">
      <alignment horizontal="center"/>
      <protection locked="0"/>
    </xf>
    <xf numFmtId="0" fontId="68" fillId="13" borderId="1" xfId="0" applyFont="1" applyFill="1" applyBorder="1" applyAlignment="1">
      <alignment horizontal="center"/>
    </xf>
    <xf numFmtId="4" fontId="4" fillId="13" borderId="1" xfId="0" applyNumberFormat="1" applyFont="1" applyFill="1" applyBorder="1" applyProtection="1">
      <protection locked="0"/>
    </xf>
    <xf numFmtId="4" fontId="4" fillId="13" borderId="1" xfId="0" applyNumberFormat="1" applyFont="1" applyFill="1" applyBorder="1" applyAlignment="1" applyProtection="1">
      <alignment horizontal="center"/>
      <protection locked="0"/>
    </xf>
    <xf numFmtId="165" fontId="4" fillId="13" borderId="1" xfId="0" applyNumberFormat="1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 applyProtection="1">
      <alignment horizontal="center"/>
    </xf>
    <xf numFmtId="4" fontId="1" fillId="0" borderId="0" xfId="0" applyNumberFormat="1" applyFont="1" applyBorder="1" applyAlignment="1">
      <alignment horizontal="center"/>
    </xf>
    <xf numFmtId="0" fontId="1" fillId="0" borderId="0" xfId="0" applyFont="1"/>
    <xf numFmtId="0" fontId="40" fillId="2" borderId="44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4" fontId="8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2" xfId="0" applyFont="1" applyFill="1" applyBorder="1"/>
    <xf numFmtId="165" fontId="4" fillId="2" borderId="14" xfId="0" applyNumberFormat="1" applyFont="1" applyFill="1" applyBorder="1" applyAlignment="1" applyProtection="1">
      <alignment horizontal="right"/>
    </xf>
    <xf numFmtId="0" fontId="7" fillId="0" borderId="22" xfId="0" applyFont="1" applyBorder="1" applyAlignment="1" applyProtection="1">
      <alignment horizontal="center"/>
    </xf>
    <xf numFmtId="0" fontId="0" fillId="0" borderId="0" xfId="0" applyAlignment="1">
      <alignment horizontal="right"/>
    </xf>
    <xf numFmtId="4" fontId="4" fillId="13" borderId="45" xfId="0" applyNumberFormat="1" applyFont="1" applyFill="1" applyBorder="1" applyProtection="1">
      <protection locked="0"/>
    </xf>
    <xf numFmtId="0" fontId="4" fillId="0" borderId="51" xfId="0" applyFont="1" applyBorder="1" applyAlignment="1" applyProtection="1">
      <alignment horizontal="center"/>
    </xf>
    <xf numFmtId="165" fontId="5" fillId="0" borderId="51" xfId="0" applyNumberFormat="1" applyFont="1" applyBorder="1" applyProtection="1"/>
    <xf numFmtId="4" fontId="0" fillId="0" borderId="1" xfId="0" applyNumberFormat="1" applyFill="1" applyBorder="1" applyAlignment="1">
      <alignment horizontal="center"/>
    </xf>
    <xf numFmtId="0" fontId="4" fillId="13" borderId="45" xfId="0" applyFont="1" applyFill="1" applyBorder="1" applyAlignment="1" applyProtection="1">
      <alignment horizontal="center"/>
    </xf>
    <xf numFmtId="0" fontId="41" fillId="0" borderId="43" xfId="4" applyFont="1" applyFill="1" applyBorder="1"/>
    <xf numFmtId="0" fontId="41" fillId="0" borderId="47" xfId="0" applyFont="1" applyFill="1" applyBorder="1" applyAlignment="1">
      <alignment horizontal="center" vertical="center"/>
    </xf>
    <xf numFmtId="166" fontId="41" fillId="0" borderId="47" xfId="0" applyNumberFormat="1" applyFont="1" applyFill="1" applyBorder="1" applyAlignment="1">
      <alignment horizontal="center" vertical="center"/>
    </xf>
    <xf numFmtId="166" fontId="41" fillId="0" borderId="42" xfId="0" applyNumberFormat="1" applyFont="1" applyFill="1" applyBorder="1" applyAlignment="1">
      <alignment horizontal="center" vertical="center"/>
    </xf>
    <xf numFmtId="0" fontId="41" fillId="0" borderId="73" xfId="4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166" fontId="41" fillId="0" borderId="8" xfId="0" applyNumberFormat="1" applyFont="1" applyFill="1" applyBorder="1" applyAlignment="1">
      <alignment horizontal="center" vertical="center"/>
    </xf>
    <xf numFmtId="0" fontId="0" fillId="0" borderId="44" xfId="0" applyBorder="1"/>
    <xf numFmtId="0" fontId="1" fillId="0" borderId="43" xfId="0" applyFont="1" applyBorder="1"/>
    <xf numFmtId="49" fontId="0" fillId="0" borderId="1" xfId="0" applyNumberFormat="1" applyBorder="1" applyAlignment="1">
      <alignment horizontal="center"/>
    </xf>
    <xf numFmtId="165" fontId="4" fillId="2" borderId="14" xfId="0" applyNumberFormat="1" applyFont="1" applyFill="1" applyBorder="1" applyAlignment="1" applyProtection="1"/>
    <xf numFmtId="165" fontId="4" fillId="8" borderId="17" xfId="0" applyNumberFormat="1" applyFont="1" applyFill="1" applyBorder="1" applyAlignment="1" applyProtection="1"/>
    <xf numFmtId="165" fontId="4" fillId="2" borderId="17" xfId="0" applyNumberFormat="1" applyFont="1" applyFill="1" applyBorder="1" applyAlignment="1" applyProtection="1"/>
    <xf numFmtId="0" fontId="0" fillId="0" borderId="1" xfId="0" applyFill="1" applyBorder="1"/>
    <xf numFmtId="0" fontId="42" fillId="0" borderId="42" xfId="0" applyFont="1" applyFill="1" applyBorder="1" applyAlignment="1">
      <alignment horizontal="center" vertical="center"/>
    </xf>
    <xf numFmtId="2" fontId="50" fillId="2" borderId="1" xfId="4" applyNumberFormat="1" applyFont="1" applyFill="1" applyBorder="1"/>
    <xf numFmtId="2" fontId="50" fillId="2" borderId="7" xfId="4" applyNumberFormat="1" applyFont="1" applyFill="1" applyBorder="1" applyAlignment="1">
      <alignment horizontal="center" vertical="center"/>
    </xf>
    <xf numFmtId="2" fontId="55" fillId="2" borderId="68" xfId="0" applyNumberFormat="1" applyFont="1" applyFill="1" applyBorder="1"/>
    <xf numFmtId="0" fontId="1" fillId="14" borderId="45" xfId="0" applyFont="1" applyFill="1" applyBorder="1" applyAlignment="1">
      <alignment horizontal="left"/>
    </xf>
    <xf numFmtId="0" fontId="1" fillId="14" borderId="32" xfId="0" applyFont="1" applyFill="1" applyBorder="1" applyAlignment="1">
      <alignment horizontal="left"/>
    </xf>
    <xf numFmtId="0" fontId="1" fillId="14" borderId="33" xfId="0" applyFont="1" applyFill="1" applyBorder="1" applyAlignment="1">
      <alignment horizontal="left"/>
    </xf>
    <xf numFmtId="0" fontId="0" fillId="14" borderId="1" xfId="0" applyFill="1" applyBorder="1"/>
    <xf numFmtId="0" fontId="1" fillId="14" borderId="1" xfId="0" applyFont="1" applyFill="1" applyBorder="1"/>
    <xf numFmtId="0" fontId="1" fillId="14" borderId="1" xfId="0" applyFont="1" applyFill="1" applyBorder="1" applyAlignment="1">
      <alignment horizontal="left"/>
    </xf>
    <xf numFmtId="0" fontId="1" fillId="6" borderId="51" xfId="0" applyFont="1" applyFill="1" applyBorder="1" applyAlignment="1">
      <alignment horizontal="left"/>
    </xf>
    <xf numFmtId="0" fontId="1" fillId="6" borderId="34" xfId="0" applyFont="1" applyFill="1" applyBorder="1" applyAlignment="1">
      <alignment horizontal="left"/>
    </xf>
    <xf numFmtId="0" fontId="0" fillId="6" borderId="16" xfId="0" applyFill="1" applyBorder="1"/>
    <xf numFmtId="0" fontId="1" fillId="6" borderId="64" xfId="0" applyFont="1" applyFill="1" applyBorder="1" applyAlignment="1">
      <alignment horizontal="left"/>
    </xf>
    <xf numFmtId="0" fontId="1" fillId="14" borderId="45" xfId="0" applyFont="1" applyFill="1" applyBorder="1"/>
    <xf numFmtId="0" fontId="0" fillId="6" borderId="33" xfId="0" applyFill="1" applyBorder="1"/>
    <xf numFmtId="0" fontId="1" fillId="15" borderId="1" xfId="0" applyFont="1" applyFill="1" applyBorder="1"/>
    <xf numFmtId="0" fontId="0" fillId="15" borderId="1" xfId="0" applyFill="1" applyBorder="1"/>
    <xf numFmtId="0" fontId="1" fillId="15" borderId="16" xfId="0" applyFont="1" applyFill="1" applyBorder="1"/>
    <xf numFmtId="4" fontId="0" fillId="5" borderId="43" xfId="0" applyNumberFormat="1" applyFill="1" applyBorder="1"/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right" vertical="center" wrapText="1"/>
    </xf>
    <xf numFmtId="0" fontId="1" fillId="0" borderId="21" xfId="0" applyFont="1" applyFill="1" applyBorder="1"/>
    <xf numFmtId="4" fontId="0" fillId="0" borderId="44" xfId="0" applyNumberForma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8" fillId="0" borderId="29" xfId="0" applyFont="1" applyBorder="1" applyAlignment="1" applyProtection="1">
      <alignment horizontal="center" vertical="center" wrapText="1"/>
    </xf>
    <xf numFmtId="3" fontId="8" fillId="0" borderId="29" xfId="0" applyNumberFormat="1" applyFont="1" applyBorder="1" applyAlignment="1" applyProtection="1">
      <alignment horizontal="center" vertical="center" wrapText="1"/>
    </xf>
    <xf numFmtId="4" fontId="22" fillId="0" borderId="26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4" fontId="22" fillId="0" borderId="56" xfId="0" applyNumberFormat="1" applyFont="1" applyBorder="1" applyAlignment="1" applyProtection="1">
      <alignment horizontal="center" vertical="center" wrapText="1"/>
    </xf>
    <xf numFmtId="3" fontId="8" fillId="0" borderId="75" xfId="0" applyNumberFormat="1" applyFont="1" applyBorder="1" applyAlignment="1" applyProtection="1">
      <alignment horizontal="center" vertical="center" wrapText="1"/>
    </xf>
    <xf numFmtId="4" fontId="72" fillId="8" borderId="47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19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20" xfId="0" applyNumberFormat="1" applyFont="1" applyBorder="1" applyAlignment="1" applyProtection="1">
      <alignment horizontal="center" vertical="center" wrapText="1"/>
    </xf>
    <xf numFmtId="4" fontId="8" fillId="8" borderId="7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</xf>
    <xf numFmtId="49" fontId="40" fillId="0" borderId="1" xfId="0" applyNumberFormat="1" applyFont="1" applyBorder="1" applyAlignment="1">
      <alignment horizontal="center"/>
    </xf>
    <xf numFmtId="0" fontId="40" fillId="0" borderId="1" xfId="0" applyFont="1" applyBorder="1"/>
    <xf numFmtId="0" fontId="73" fillId="0" borderId="0" xfId="0" applyFont="1" applyBorder="1" applyAlignment="1">
      <alignment horizontal="center"/>
    </xf>
    <xf numFmtId="0" fontId="73" fillId="0" borderId="0" xfId="0" applyFont="1" applyBorder="1"/>
    <xf numFmtId="0" fontId="0" fillId="0" borderId="0" xfId="0" applyBorder="1" applyAlignment="1">
      <alignment horizontal="left"/>
    </xf>
    <xf numFmtId="0" fontId="70" fillId="0" borderId="21" xfId="0" applyFont="1" applyBorder="1" applyAlignment="1">
      <alignment horizontal="center" vertical="center"/>
    </xf>
    <xf numFmtId="0" fontId="70" fillId="0" borderId="22" xfId="0" applyFont="1" applyBorder="1" applyAlignment="1">
      <alignment horizontal="center" vertical="center"/>
    </xf>
    <xf numFmtId="0" fontId="70" fillId="0" borderId="23" xfId="0" applyFont="1" applyBorder="1" applyAlignment="1">
      <alignment horizontal="center" vertical="center"/>
    </xf>
    <xf numFmtId="0" fontId="71" fillId="0" borderId="21" xfId="0" applyFont="1" applyBorder="1" applyAlignment="1">
      <alignment horizontal="center"/>
    </xf>
    <xf numFmtId="0" fontId="71" fillId="0" borderId="22" xfId="0" applyFont="1" applyBorder="1" applyAlignment="1">
      <alignment horizontal="center"/>
    </xf>
    <xf numFmtId="0" fontId="71" fillId="0" borderId="23" xfId="0" applyFont="1" applyBorder="1" applyAlignment="1">
      <alignment horizontal="center"/>
    </xf>
    <xf numFmtId="0" fontId="62" fillId="0" borderId="1" xfId="0" applyFont="1" applyBorder="1" applyAlignment="1">
      <alignment horizontal="center" vertical="center" wrapText="1"/>
    </xf>
    <xf numFmtId="0" fontId="64" fillId="0" borderId="4" xfId="0" applyFont="1" applyBorder="1" applyAlignment="1">
      <alignment horizontal="center" vertical="center" wrapText="1"/>
    </xf>
    <xf numFmtId="0" fontId="64" fillId="0" borderId="30" xfId="0" applyFont="1" applyBorder="1" applyAlignment="1">
      <alignment horizontal="center" vertical="center" wrapText="1"/>
    </xf>
    <xf numFmtId="0" fontId="64" fillId="0" borderId="73" xfId="0" applyFont="1" applyBorder="1" applyAlignment="1">
      <alignment horizontal="center" vertical="center" wrapText="1"/>
    </xf>
    <xf numFmtId="0" fontId="64" fillId="0" borderId="72" xfId="0" applyFont="1" applyBorder="1" applyAlignment="1">
      <alignment horizontal="center" vertical="center" wrapText="1"/>
    </xf>
    <xf numFmtId="0" fontId="61" fillId="9" borderId="21" xfId="0" applyFont="1" applyFill="1" applyBorder="1" applyAlignment="1">
      <alignment horizontal="center"/>
    </xf>
    <xf numFmtId="0" fontId="61" fillId="9" borderId="22" xfId="0" applyFont="1" applyFill="1" applyBorder="1" applyAlignment="1">
      <alignment horizontal="center"/>
    </xf>
    <xf numFmtId="0" fontId="61" fillId="9" borderId="23" xfId="0" applyFont="1" applyFill="1" applyBorder="1" applyAlignment="1">
      <alignment horizontal="center"/>
    </xf>
    <xf numFmtId="0" fontId="62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22" fillId="0" borderId="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center"/>
    </xf>
    <xf numFmtId="0" fontId="7" fillId="0" borderId="22" xfId="0" applyFont="1" applyBorder="1" applyAlignment="1" applyProtection="1">
      <alignment horizontal="center"/>
    </xf>
    <xf numFmtId="0" fontId="23" fillId="0" borderId="73" xfId="0" applyFont="1" applyFill="1" applyBorder="1" applyAlignment="1" applyProtection="1">
      <alignment horizontal="center" vertical="center" wrapText="1"/>
    </xf>
    <xf numFmtId="0" fontId="23" fillId="0" borderId="72" xfId="0" applyFont="1" applyFill="1" applyBorder="1" applyAlignment="1" applyProtection="1">
      <alignment horizontal="center" vertical="center" wrapText="1"/>
    </xf>
    <xf numFmtId="0" fontId="23" fillId="0" borderId="21" xfId="0" applyFont="1" applyFill="1" applyBorder="1" applyAlignment="1" applyProtection="1">
      <alignment horizontal="center" vertical="center" wrapText="1"/>
    </xf>
    <xf numFmtId="0" fontId="23" fillId="0" borderId="22" xfId="0" applyFont="1" applyFill="1" applyBorder="1" applyAlignment="1" applyProtection="1">
      <alignment horizontal="center" vertical="center" wrapText="1"/>
    </xf>
    <xf numFmtId="0" fontId="23" fillId="0" borderId="23" xfId="0" applyFont="1" applyFill="1" applyBorder="1" applyAlignment="1" applyProtection="1">
      <alignment horizontal="center" vertical="center" wrapText="1"/>
    </xf>
    <xf numFmtId="0" fontId="23" fillId="0" borderId="28" xfId="0" applyFont="1" applyBorder="1" applyAlignment="1" applyProtection="1">
      <alignment horizontal="center" vertical="center" wrapText="1"/>
    </xf>
    <xf numFmtId="0" fontId="23" fillId="0" borderId="29" xfId="0" applyFont="1" applyBorder="1" applyAlignment="1" applyProtection="1">
      <alignment horizontal="center" vertical="center" wrapText="1"/>
    </xf>
    <xf numFmtId="0" fontId="23" fillId="0" borderId="30" xfId="0" applyFont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right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3" xfId="0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5" fillId="0" borderId="21" xfId="0" applyFont="1" applyFill="1" applyBorder="1" applyAlignment="1" applyProtection="1">
      <alignment horizontal="left" vertical="center" wrapText="1"/>
    </xf>
    <xf numFmtId="0" fontId="25" fillId="0" borderId="22" xfId="0" applyFont="1" applyFill="1" applyBorder="1" applyAlignment="1" applyProtection="1">
      <alignment horizontal="left" vertical="center" wrapText="1"/>
    </xf>
    <xf numFmtId="0" fontId="25" fillId="0" borderId="41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wrapTex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vertical="top" wrapText="1"/>
    </xf>
    <xf numFmtId="0" fontId="34" fillId="0" borderId="0" xfId="0" applyFont="1" applyAlignment="1">
      <alignment vertical="top"/>
    </xf>
    <xf numFmtId="0" fontId="34" fillId="0" borderId="0" xfId="0" applyFont="1" applyAlignment="1">
      <alignment horizontal="left" vertical="center"/>
    </xf>
    <xf numFmtId="0" fontId="42" fillId="0" borderId="21" xfId="0" applyFont="1" applyFill="1" applyBorder="1" applyAlignment="1">
      <alignment horizontal="left" vertical="center"/>
    </xf>
    <xf numFmtId="0" fontId="42" fillId="0" borderId="22" xfId="0" applyFont="1" applyFill="1" applyBorder="1" applyAlignment="1">
      <alignment horizontal="left" vertical="center"/>
    </xf>
    <xf numFmtId="0" fontId="42" fillId="0" borderId="41" xfId="0" applyFont="1" applyFill="1" applyBorder="1" applyAlignment="1">
      <alignment horizontal="left" vertical="center"/>
    </xf>
    <xf numFmtId="0" fontId="42" fillId="0" borderId="21" xfId="0" applyFont="1" applyBorder="1" applyAlignment="1">
      <alignment horizontal="left" vertical="center"/>
    </xf>
    <xf numFmtId="0" fontId="42" fillId="0" borderId="22" xfId="0" applyFont="1" applyBorder="1" applyAlignment="1">
      <alignment horizontal="left" vertical="center"/>
    </xf>
    <xf numFmtId="0" fontId="39" fillId="0" borderId="0" xfId="0" applyFont="1" applyBorder="1" applyAlignment="1">
      <alignment horizontal="left"/>
    </xf>
    <xf numFmtId="0" fontId="39" fillId="0" borderId="21" xfId="0" applyFont="1" applyBorder="1" applyAlignment="1">
      <alignment horizontal="left"/>
    </xf>
    <xf numFmtId="0" fontId="39" fillId="0" borderId="22" xfId="0" applyFont="1" applyBorder="1" applyAlignment="1">
      <alignment horizontal="left"/>
    </xf>
    <xf numFmtId="0" fontId="25" fillId="0" borderId="46" xfId="0" applyFont="1" applyFill="1" applyBorder="1" applyAlignment="1" applyProtection="1">
      <alignment horizontal="left" vertical="center" wrapText="1"/>
    </xf>
    <xf numFmtId="0" fontId="25" fillId="0" borderId="47" xfId="0" applyFont="1" applyFill="1" applyBorder="1" applyAlignment="1" applyProtection="1">
      <alignment horizontal="left" vertical="center" wrapText="1"/>
    </xf>
    <xf numFmtId="0" fontId="38" fillId="0" borderId="3" xfId="0" applyFont="1" applyFill="1" applyBorder="1" applyAlignment="1" applyProtection="1">
      <alignment horizontal="center" vertical="center" wrapText="1"/>
    </xf>
    <xf numFmtId="0" fontId="38" fillId="0" borderId="4" xfId="0" applyFont="1" applyFill="1" applyBorder="1" applyAlignment="1" applyProtection="1">
      <alignment horizontal="center" vertical="center" wrapText="1"/>
    </xf>
    <xf numFmtId="0" fontId="45" fillId="0" borderId="67" xfId="3" applyBorder="1" applyAlignment="1">
      <alignment horizontal="left" vertical="center" wrapText="1"/>
    </xf>
    <xf numFmtId="0" fontId="45" fillId="0" borderId="68" xfId="3" applyBorder="1" applyAlignment="1">
      <alignment horizontal="left" vertical="center" wrapText="1"/>
    </xf>
    <xf numFmtId="0" fontId="46" fillId="9" borderId="48" xfId="3" applyFont="1" applyFill="1" applyBorder="1" applyAlignment="1">
      <alignment horizontal="left"/>
    </xf>
    <xf numFmtId="0" fontId="46" fillId="9" borderId="51" xfId="3" applyFont="1" applyFill="1" applyBorder="1" applyAlignment="1">
      <alignment horizontal="left"/>
    </xf>
    <xf numFmtId="0" fontId="46" fillId="9" borderId="65" xfId="3" applyFont="1" applyFill="1" applyBorder="1" applyAlignment="1">
      <alignment horizontal="left"/>
    </xf>
    <xf numFmtId="0" fontId="45" fillId="0" borderId="5" xfId="3" applyBorder="1" applyAlignment="1">
      <alignment horizontal="left" vertical="center" wrapText="1"/>
    </xf>
    <xf numFmtId="0" fontId="45" fillId="0" borderId="0" xfId="3" applyBorder="1" applyAlignment="1">
      <alignment horizontal="left" vertical="center" wrapText="1"/>
    </xf>
    <xf numFmtId="0" fontId="46" fillId="9" borderId="2" xfId="3" applyFont="1" applyFill="1" applyBorder="1" applyAlignment="1">
      <alignment horizontal="left"/>
    </xf>
    <xf numFmtId="0" fontId="46" fillId="9" borderId="3" xfId="3" applyFont="1" applyFill="1" applyBorder="1" applyAlignment="1">
      <alignment horizontal="left"/>
    </xf>
    <xf numFmtId="0" fontId="46" fillId="9" borderId="4" xfId="3" applyFont="1" applyFill="1" applyBorder="1" applyAlignment="1">
      <alignment horizontal="left"/>
    </xf>
    <xf numFmtId="0" fontId="47" fillId="9" borderId="28" xfId="3" applyFont="1" applyFill="1" applyBorder="1" applyAlignment="1">
      <alignment horizontal="center" vertical="center" wrapText="1"/>
    </xf>
    <xf numFmtId="0" fontId="47" fillId="9" borderId="29" xfId="3" applyFont="1" applyFill="1" applyBorder="1" applyAlignment="1">
      <alignment horizontal="center" vertical="center" wrapText="1"/>
    </xf>
    <xf numFmtId="0" fontId="47" fillId="9" borderId="30" xfId="3" applyFont="1" applyFill="1" applyBorder="1" applyAlignment="1">
      <alignment horizontal="center" vertical="center" wrapText="1"/>
    </xf>
    <xf numFmtId="0" fontId="45" fillId="0" borderId="67" xfId="3" applyBorder="1" applyAlignment="1">
      <alignment horizontal="center"/>
    </xf>
    <xf numFmtId="0" fontId="45" fillId="0" borderId="68" xfId="3" applyBorder="1" applyAlignment="1">
      <alignment horizontal="center"/>
    </xf>
    <xf numFmtId="0" fontId="45" fillId="0" borderId="69" xfId="3" applyBorder="1" applyAlignment="1">
      <alignment horizontal="center"/>
    </xf>
    <xf numFmtId="0" fontId="46" fillId="9" borderId="48" xfId="3" applyFont="1" applyFill="1" applyBorder="1" applyAlignment="1">
      <alignment horizontal="left" vertical="center" wrapText="1"/>
    </xf>
    <xf numFmtId="0" fontId="46" fillId="9" borderId="51" xfId="3" applyFont="1" applyFill="1" applyBorder="1" applyAlignment="1">
      <alignment horizontal="left" vertical="center" wrapText="1"/>
    </xf>
    <xf numFmtId="0" fontId="46" fillId="9" borderId="65" xfId="3" applyFont="1" applyFill="1" applyBorder="1" applyAlignment="1">
      <alignment horizontal="left" vertical="center" wrapText="1"/>
    </xf>
    <xf numFmtId="0" fontId="46" fillId="9" borderId="5" xfId="3" applyFont="1" applyFill="1" applyBorder="1" applyAlignment="1">
      <alignment horizontal="left" vertical="center" wrapText="1"/>
    </xf>
    <xf numFmtId="0" fontId="46" fillId="9" borderId="0" xfId="3" applyFont="1" applyFill="1" applyBorder="1" applyAlignment="1">
      <alignment horizontal="left" vertical="center" wrapText="1"/>
    </xf>
    <xf numFmtId="0" fontId="46" fillId="9" borderId="6" xfId="3" applyFont="1" applyFill="1" applyBorder="1" applyAlignment="1">
      <alignment horizontal="left" vertical="center" wrapText="1"/>
    </xf>
    <xf numFmtId="0" fontId="45" fillId="0" borderId="67" xfId="3" applyFill="1" applyBorder="1" applyAlignment="1">
      <alignment horizontal="left" vertical="top" wrapText="1"/>
    </xf>
    <xf numFmtId="0" fontId="45" fillId="0" borderId="68" xfId="3" applyFill="1" applyBorder="1" applyAlignment="1">
      <alignment horizontal="left" vertical="top" wrapText="1"/>
    </xf>
    <xf numFmtId="0" fontId="45" fillId="0" borderId="69" xfId="3" applyFill="1" applyBorder="1" applyAlignment="1">
      <alignment horizontal="left" vertical="top" wrapText="1"/>
    </xf>
    <xf numFmtId="0" fontId="45" fillId="0" borderId="67" xfId="3" applyFont="1" applyFill="1" applyBorder="1" applyAlignment="1">
      <alignment horizontal="left" vertical="top" wrapText="1"/>
    </xf>
    <xf numFmtId="0" fontId="48" fillId="0" borderId="5" xfId="3" quotePrefix="1" applyFont="1" applyFill="1" applyBorder="1" applyAlignment="1">
      <alignment horizontal="left" vertical="top" wrapText="1"/>
    </xf>
    <xf numFmtId="0" fontId="48" fillId="0" borderId="0" xfId="3" applyFont="1" applyFill="1" applyBorder="1" applyAlignment="1">
      <alignment horizontal="left" vertical="top" wrapText="1"/>
    </xf>
    <xf numFmtId="0" fontId="48" fillId="0" borderId="6" xfId="3" applyFont="1" applyFill="1" applyBorder="1" applyAlignment="1">
      <alignment horizontal="left" vertical="top" wrapText="1"/>
    </xf>
    <xf numFmtId="0" fontId="48" fillId="0" borderId="0" xfId="3" quotePrefix="1" applyFont="1" applyFill="1" applyBorder="1" applyAlignment="1">
      <alignment horizontal="left" vertical="top" wrapText="1"/>
    </xf>
    <xf numFmtId="0" fontId="45" fillId="0" borderId="67" xfId="3" applyBorder="1" applyAlignment="1">
      <alignment horizontal="left" vertical="top" wrapText="1"/>
    </xf>
    <xf numFmtId="0" fontId="45" fillId="0" borderId="68" xfId="3" applyBorder="1" applyAlignment="1">
      <alignment horizontal="left" vertical="top" wrapText="1"/>
    </xf>
    <xf numFmtId="0" fontId="45" fillId="0" borderId="69" xfId="3" applyBorder="1" applyAlignment="1">
      <alignment horizontal="left" vertical="top" wrapText="1"/>
    </xf>
    <xf numFmtId="0" fontId="45" fillId="0" borderId="36" xfId="3" applyFont="1" applyFill="1" applyBorder="1" applyAlignment="1">
      <alignment horizontal="left" vertical="justify" wrapText="1"/>
    </xf>
    <xf numFmtId="0" fontId="45" fillId="0" borderId="37" xfId="3" applyFont="1" applyFill="1" applyBorder="1" applyAlignment="1">
      <alignment horizontal="left" vertical="justify" wrapText="1"/>
    </xf>
    <xf numFmtId="0" fontId="46" fillId="9" borderId="28" xfId="3" applyFont="1" applyFill="1" applyBorder="1" applyAlignment="1">
      <alignment horizontal="left" vertical="center" wrapText="1"/>
    </xf>
    <xf numFmtId="0" fontId="46" fillId="9" borderId="29" xfId="3" applyFont="1" applyFill="1" applyBorder="1" applyAlignment="1">
      <alignment horizontal="left" vertical="center" wrapText="1"/>
    </xf>
    <xf numFmtId="0" fontId="46" fillId="9" borderId="39" xfId="3" applyFont="1" applyFill="1" applyBorder="1" applyAlignment="1">
      <alignment horizontal="left" vertical="center" wrapText="1"/>
    </xf>
    <xf numFmtId="0" fontId="46" fillId="9" borderId="40" xfId="3" applyFont="1" applyFill="1" applyBorder="1" applyAlignment="1">
      <alignment horizontal="left" vertical="center" wrapText="1"/>
    </xf>
    <xf numFmtId="0" fontId="46" fillId="9" borderId="70" xfId="3" applyFont="1" applyFill="1" applyBorder="1" applyAlignment="1">
      <alignment horizontal="left" vertical="center" wrapText="1"/>
    </xf>
    <xf numFmtId="0" fontId="48" fillId="0" borderId="5" xfId="3" applyFont="1" applyFill="1" applyBorder="1" applyAlignment="1">
      <alignment horizontal="left" vertical="top" wrapText="1"/>
    </xf>
    <xf numFmtId="0" fontId="46" fillId="0" borderId="67" xfId="3" applyFont="1" applyFill="1" applyBorder="1" applyAlignment="1">
      <alignment horizontal="left" vertical="top" wrapText="1"/>
    </xf>
    <xf numFmtId="0" fontId="46" fillId="0" borderId="68" xfId="3" applyFont="1" applyFill="1" applyBorder="1" applyAlignment="1">
      <alignment horizontal="left" vertical="top" wrapText="1"/>
    </xf>
    <xf numFmtId="0" fontId="48" fillId="0" borderId="68" xfId="3" applyFont="1" applyFill="1" applyBorder="1" applyAlignment="1">
      <alignment horizontal="left" vertical="top" wrapText="1"/>
    </xf>
    <xf numFmtId="0" fontId="48" fillId="0" borderId="69" xfId="3" applyFont="1" applyFill="1" applyBorder="1" applyAlignment="1">
      <alignment horizontal="left" vertical="top" wrapText="1"/>
    </xf>
    <xf numFmtId="0" fontId="51" fillId="0" borderId="1" xfId="4" applyFont="1" applyFill="1" applyBorder="1" applyAlignment="1">
      <alignment horizontal="left"/>
    </xf>
    <xf numFmtId="0" fontId="51" fillId="0" borderId="1" xfId="4" applyFont="1" applyFill="1" applyBorder="1" applyAlignment="1">
      <alignment horizontal="center"/>
    </xf>
    <xf numFmtId="0" fontId="51" fillId="0" borderId="54" xfId="4" applyFont="1" applyFill="1" applyBorder="1" applyAlignment="1">
      <alignment horizontal="left"/>
    </xf>
    <xf numFmtId="0" fontId="69" fillId="0" borderId="21" xfId="0" applyFon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41" fillId="0" borderId="21" xfId="4" applyFont="1" applyFill="1" applyBorder="1" applyAlignment="1">
      <alignment horizontal="center" wrapText="1"/>
    </xf>
    <xf numFmtId="0" fontId="41" fillId="0" borderId="22" xfId="4" applyFont="1" applyFill="1" applyBorder="1" applyAlignment="1">
      <alignment horizontal="center" wrapText="1"/>
    </xf>
    <xf numFmtId="0" fontId="41" fillId="0" borderId="23" xfId="4" applyFont="1" applyFill="1" applyBorder="1" applyAlignment="1">
      <alignment horizontal="center" wrapText="1"/>
    </xf>
    <xf numFmtId="0" fontId="55" fillId="0" borderId="21" xfId="0" applyFont="1" applyFill="1" applyBorder="1" applyAlignment="1">
      <alignment horizontal="center"/>
    </xf>
    <xf numFmtId="0" fontId="55" fillId="0" borderId="22" xfId="0" applyFont="1" applyFill="1" applyBorder="1" applyAlignment="1">
      <alignment horizontal="center"/>
    </xf>
    <xf numFmtId="0" fontId="55" fillId="0" borderId="23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8" xfId="0" applyFill="1" applyBorder="1" applyAlignment="1">
      <alignment horizontal="center"/>
    </xf>
  </cellXfs>
  <cellStyles count="5">
    <cellStyle name="Excel Built-in Normal" xfId="1" xr:uid="{B28A0333-7441-4B64-BCDA-3AC552026190}"/>
    <cellStyle name="Normální" xfId="0" builtinId="0"/>
    <cellStyle name="normální 5 3" xfId="2" xr:uid="{DE9DF837-AD0F-485B-AE99-2FE68232CE35}"/>
    <cellStyle name="normální_Cenová mapa_final" xfId="4" xr:uid="{1E5556CC-D977-4BF9-8B3A-DF407B76CD8A}"/>
    <cellStyle name="normální_Popis činností energetiky" xfId="3" xr:uid="{795D0FA7-2CC9-44F6-946C-015C0F5496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14</xdr:row>
          <xdr:rowOff>133350</xdr:rowOff>
        </xdr:from>
        <xdr:to>
          <xdr:col>4</xdr:col>
          <xdr:colOff>885825</xdr:colOff>
          <xdr:row>14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2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15</xdr:row>
          <xdr:rowOff>133350</xdr:rowOff>
        </xdr:from>
        <xdr:to>
          <xdr:col>4</xdr:col>
          <xdr:colOff>885825</xdr:colOff>
          <xdr:row>16</xdr:row>
          <xdr:rowOff>161925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2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16</xdr:row>
          <xdr:rowOff>133350</xdr:rowOff>
        </xdr:from>
        <xdr:to>
          <xdr:col>4</xdr:col>
          <xdr:colOff>885825</xdr:colOff>
          <xdr:row>16</xdr:row>
          <xdr:rowOff>323850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2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19</xdr:row>
          <xdr:rowOff>0</xdr:rowOff>
        </xdr:from>
        <xdr:to>
          <xdr:col>2</xdr:col>
          <xdr:colOff>723900</xdr:colOff>
          <xdr:row>20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23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19</xdr:row>
          <xdr:rowOff>0</xdr:rowOff>
        </xdr:from>
        <xdr:to>
          <xdr:col>6</xdr:col>
          <xdr:colOff>723900</xdr:colOff>
          <xdr:row>20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23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19</xdr:row>
          <xdr:rowOff>0</xdr:rowOff>
        </xdr:from>
        <xdr:to>
          <xdr:col>6</xdr:col>
          <xdr:colOff>723900</xdr:colOff>
          <xdr:row>20</xdr:row>
          <xdr:rowOff>85725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23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16</xdr:row>
          <xdr:rowOff>133350</xdr:rowOff>
        </xdr:from>
        <xdr:to>
          <xdr:col>4</xdr:col>
          <xdr:colOff>885825</xdr:colOff>
          <xdr:row>16</xdr:row>
          <xdr:rowOff>323850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2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0</xdr:rowOff>
        </xdr:from>
        <xdr:to>
          <xdr:col>2</xdr:col>
          <xdr:colOff>552450</xdr:colOff>
          <xdr:row>14</xdr:row>
          <xdr:rowOff>180975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23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14</xdr:row>
          <xdr:rowOff>0</xdr:rowOff>
        </xdr:from>
        <xdr:to>
          <xdr:col>2</xdr:col>
          <xdr:colOff>542925</xdr:colOff>
          <xdr:row>14</xdr:row>
          <xdr:rowOff>180975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23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14</xdr:row>
          <xdr:rowOff>0</xdr:rowOff>
        </xdr:from>
        <xdr:to>
          <xdr:col>2</xdr:col>
          <xdr:colOff>561975</xdr:colOff>
          <xdr:row>14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23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397CB-0C64-42F3-AD59-4C6F814E3A5B}">
  <sheetPr>
    <pageSetUpPr fitToPage="1"/>
  </sheetPr>
  <dimension ref="A1:H59"/>
  <sheetViews>
    <sheetView zoomScaleNormal="100" workbookViewId="0">
      <selection activeCell="E8" sqref="E8"/>
    </sheetView>
  </sheetViews>
  <sheetFormatPr defaultRowHeight="15" x14ac:dyDescent="0.25"/>
  <cols>
    <col min="1" max="1" width="14" customWidth="1"/>
    <col min="2" max="2" width="59.7109375" customWidth="1"/>
    <col min="3" max="3" width="34" customWidth="1"/>
    <col min="4" max="4" width="29" customWidth="1"/>
    <col min="5" max="5" width="14" style="444" customWidth="1"/>
  </cols>
  <sheetData>
    <row r="1" spans="1:5" ht="66.75" customHeight="1" thickBot="1" x14ac:dyDescent="0.3">
      <c r="A1" s="505" t="s">
        <v>2</v>
      </c>
      <c r="B1" s="506"/>
      <c r="C1" s="506"/>
      <c r="D1" s="506"/>
      <c r="E1" s="507"/>
    </row>
    <row r="2" spans="1:5" x14ac:dyDescent="0.25">
      <c r="A2" s="135" t="s">
        <v>429</v>
      </c>
      <c r="B2" s="1" t="s">
        <v>0</v>
      </c>
      <c r="E2" s="444" t="s">
        <v>442</v>
      </c>
    </row>
    <row r="3" spans="1:5" x14ac:dyDescent="0.25">
      <c r="A3" s="139">
        <v>1</v>
      </c>
      <c r="B3" s="2" t="s">
        <v>362</v>
      </c>
      <c r="C3" s="3">
        <f>'Paušální služby-osoby'!E5</f>
        <v>0</v>
      </c>
      <c r="D3" s="135" t="s">
        <v>391</v>
      </c>
    </row>
    <row r="4" spans="1:5" x14ac:dyDescent="0.25">
      <c r="A4" s="139">
        <v>2</v>
      </c>
      <c r="B4" s="2" t="s">
        <v>19</v>
      </c>
      <c r="C4" s="3">
        <f>'ZTI, odpady'!F16</f>
        <v>0</v>
      </c>
      <c r="D4" s="135" t="s">
        <v>391</v>
      </c>
    </row>
    <row r="5" spans="1:5" x14ac:dyDescent="0.25">
      <c r="A5" s="139">
        <v>3</v>
      </c>
      <c r="B5" s="2" t="s">
        <v>363</v>
      </c>
      <c r="C5" s="3">
        <f>VZT!F14</f>
        <v>0</v>
      </c>
      <c r="D5" s="135" t="s">
        <v>391</v>
      </c>
    </row>
    <row r="6" spans="1:5" x14ac:dyDescent="0.25">
      <c r="A6" s="139">
        <v>4</v>
      </c>
      <c r="B6" s="2" t="s">
        <v>26</v>
      </c>
      <c r="C6" s="3">
        <f>Chlazení!F14</f>
        <v>0</v>
      </c>
      <c r="D6" s="135" t="s">
        <v>391</v>
      </c>
    </row>
    <row r="7" spans="1:5" x14ac:dyDescent="0.25">
      <c r="A7" s="139">
        <v>5</v>
      </c>
      <c r="B7" s="2" t="s">
        <v>28</v>
      </c>
      <c r="C7" s="3">
        <f>'Elektro silnoproud'!F15</f>
        <v>0</v>
      </c>
      <c r="D7" s="135" t="s">
        <v>391</v>
      </c>
    </row>
    <row r="8" spans="1:5" x14ac:dyDescent="0.25">
      <c r="A8" s="139">
        <v>6</v>
      </c>
      <c r="B8" s="2" t="s">
        <v>443</v>
      </c>
      <c r="C8" s="3">
        <f>' Záložní zdroj DA'!F16</f>
        <v>0</v>
      </c>
      <c r="D8" s="135" t="s">
        <v>391</v>
      </c>
    </row>
    <row r="9" spans="1:5" x14ac:dyDescent="0.25">
      <c r="A9" s="139">
        <v>7</v>
      </c>
      <c r="B9" s="2" t="s">
        <v>364</v>
      </c>
      <c r="C9" s="448">
        <f>'Opravy oken, dveří a žaluzií '!F14</f>
        <v>0</v>
      </c>
      <c r="D9" s="135" t="s">
        <v>391</v>
      </c>
    </row>
    <row r="10" spans="1:5" x14ac:dyDescent="0.25">
      <c r="A10" s="139">
        <v>8</v>
      </c>
      <c r="B10" s="2" t="s">
        <v>38</v>
      </c>
      <c r="C10" s="3">
        <f>'Věcné prostředky požární ochran'!F22</f>
        <v>0</v>
      </c>
      <c r="D10" s="135" t="s">
        <v>391</v>
      </c>
    </row>
    <row r="11" spans="1:5" x14ac:dyDescent="0.25">
      <c r="A11" s="139">
        <v>9</v>
      </c>
      <c r="B11" s="2" t="s">
        <v>365</v>
      </c>
      <c r="C11" s="4">
        <f>'Revize elektro'!K15</f>
        <v>0</v>
      </c>
      <c r="D11" s="135" t="s">
        <v>391</v>
      </c>
    </row>
    <row r="12" spans="1:5" x14ac:dyDescent="0.25">
      <c r="A12" s="139">
        <v>10</v>
      </c>
      <c r="B12" s="410" t="s">
        <v>372</v>
      </c>
      <c r="C12" s="3">
        <f>'Zahradnické práce'!F14</f>
        <v>0</v>
      </c>
      <c r="D12" s="135" t="s">
        <v>391</v>
      </c>
    </row>
    <row r="13" spans="1:5" x14ac:dyDescent="0.25">
      <c r="A13" s="139">
        <v>11</v>
      </c>
      <c r="B13" s="2" t="s">
        <v>117</v>
      </c>
      <c r="C13" s="448">
        <f>'Servis a opravy nábytku'!F11</f>
        <v>0</v>
      </c>
      <c r="D13" s="135" t="s">
        <v>391</v>
      </c>
    </row>
    <row r="14" spans="1:5" x14ac:dyDescent="0.25">
      <c r="A14" s="139">
        <v>12</v>
      </c>
      <c r="B14" s="2" t="s">
        <v>384</v>
      </c>
      <c r="C14" s="448">
        <f>'Malířské a lakýrnické práce				'!F7</f>
        <v>0</v>
      </c>
      <c r="D14" s="135" t="s">
        <v>393</v>
      </c>
    </row>
    <row r="15" spans="1:5" x14ac:dyDescent="0.25">
      <c r="A15" s="139">
        <v>13</v>
      </c>
      <c r="B15" s="2" t="s">
        <v>385</v>
      </c>
      <c r="C15" s="448">
        <f>'Podlahové krytiny'!F5</f>
        <v>0</v>
      </c>
      <c r="D15" s="135" t="s">
        <v>393</v>
      </c>
    </row>
    <row r="16" spans="1:5" x14ac:dyDescent="0.25">
      <c r="A16" s="139">
        <v>14</v>
      </c>
      <c r="B16" s="2" t="s">
        <v>180</v>
      </c>
      <c r="C16" s="448">
        <f>'stavební přípomoci'!F36</f>
        <v>0</v>
      </c>
      <c r="D16" s="135" t="s">
        <v>393</v>
      </c>
    </row>
    <row r="17" spans="1:8" x14ac:dyDescent="0.25">
      <c r="A17" s="139">
        <v>15</v>
      </c>
      <c r="B17" s="2" t="s">
        <v>202</v>
      </c>
      <c r="C17" s="448">
        <f>'Zámečnické práce'!F12</f>
        <v>0</v>
      </c>
      <c r="D17" s="135" t="s">
        <v>391</v>
      </c>
    </row>
    <row r="18" spans="1:8" x14ac:dyDescent="0.25">
      <c r="A18" s="139">
        <v>16</v>
      </c>
      <c r="B18" s="2" t="s">
        <v>204</v>
      </c>
      <c r="C18" s="3">
        <f>Stěhování!F13</f>
        <v>0</v>
      </c>
      <c r="D18" s="135" t="s">
        <v>391</v>
      </c>
    </row>
    <row r="19" spans="1:8" x14ac:dyDescent="0.25">
      <c r="A19" s="139">
        <v>17</v>
      </c>
      <c r="B19" s="2" t="s">
        <v>386</v>
      </c>
      <c r="C19" s="3">
        <f>'Deratizace, desinsekce'!F15</f>
        <v>0</v>
      </c>
      <c r="D19" s="135" t="s">
        <v>391</v>
      </c>
    </row>
    <row r="20" spans="1:8" x14ac:dyDescent="0.25">
      <c r="A20" s="139">
        <v>18</v>
      </c>
      <c r="B20" s="2" t="s">
        <v>387</v>
      </c>
      <c r="C20" s="3">
        <f>'Zajištění  výzdoby'!F10</f>
        <v>0</v>
      </c>
      <c r="D20" s="135" t="s">
        <v>391</v>
      </c>
    </row>
    <row r="21" spans="1:8" x14ac:dyDescent="0.25">
      <c r="A21" s="139">
        <v>19</v>
      </c>
      <c r="B21" s="2" t="s">
        <v>304</v>
      </c>
      <c r="C21" s="3">
        <f>Energetik!G3</f>
        <v>0</v>
      </c>
      <c r="D21" s="135" t="s">
        <v>391</v>
      </c>
    </row>
    <row r="22" spans="1:8" x14ac:dyDescent="0.25">
      <c r="A22" s="139">
        <v>20</v>
      </c>
      <c r="B22" s="2" t="s">
        <v>388</v>
      </c>
      <c r="C22" s="448">
        <f>'Nepravidelné služby-položky'!F17</f>
        <v>0</v>
      </c>
      <c r="D22" s="135" t="s">
        <v>393</v>
      </c>
    </row>
    <row r="23" spans="1:8" x14ac:dyDescent="0.25">
      <c r="A23" s="500" t="s">
        <v>484</v>
      </c>
      <c r="B23" s="501" t="s">
        <v>485</v>
      </c>
      <c r="C23" s="448">
        <f>'Havarijní služba'!F16</f>
        <v>0</v>
      </c>
      <c r="D23" s="135" t="s">
        <v>436</v>
      </c>
    </row>
    <row r="24" spans="1:8" x14ac:dyDescent="0.25">
      <c r="A24" s="139">
        <v>22</v>
      </c>
      <c r="B24" s="2" t="s">
        <v>390</v>
      </c>
      <c r="C24" s="448">
        <f>'Spotřeba referenčního materiálu'!D39</f>
        <v>0</v>
      </c>
      <c r="D24" s="135" t="s">
        <v>393</v>
      </c>
    </row>
    <row r="25" spans="1:8" x14ac:dyDescent="0.25">
      <c r="A25" s="133"/>
      <c r="B25" s="2"/>
      <c r="C25" s="3"/>
    </row>
    <row r="26" spans="1:8" x14ac:dyDescent="0.25">
      <c r="A26" s="133"/>
      <c r="B26" s="5" t="s">
        <v>471</v>
      </c>
      <c r="C26" s="6">
        <f>SUM(C3:C23)</f>
        <v>0</v>
      </c>
    </row>
    <row r="29" spans="1:8" ht="15.75" thickBot="1" x14ac:dyDescent="0.3">
      <c r="A29" s="133"/>
      <c r="B29" s="133"/>
    </row>
    <row r="30" spans="1:8" ht="21.75" thickBot="1" x14ac:dyDescent="0.4">
      <c r="B30" s="508" t="s">
        <v>489</v>
      </c>
      <c r="C30" s="509"/>
      <c r="D30" s="509"/>
      <c r="E30" s="509"/>
      <c r="F30" s="509"/>
      <c r="G30" s="509"/>
      <c r="H30" s="510"/>
    </row>
    <row r="31" spans="1:8" ht="15.75" thickBot="1" x14ac:dyDescent="0.3">
      <c r="A31" t="s">
        <v>487</v>
      </c>
      <c r="B31" s="437"/>
    </row>
    <row r="32" spans="1:8" ht="15.75" thickBot="1" x14ac:dyDescent="0.3">
      <c r="A32" s="135" t="s">
        <v>429</v>
      </c>
      <c r="B32" s="458" t="s">
        <v>406</v>
      </c>
      <c r="C32" s="488" t="s">
        <v>474</v>
      </c>
    </row>
    <row r="33" spans="1:4" x14ac:dyDescent="0.25">
      <c r="A33" s="139">
        <v>12</v>
      </c>
      <c r="B33" s="457" t="s">
        <v>384</v>
      </c>
      <c r="C33" s="448">
        <f>C14</f>
        <v>0</v>
      </c>
    </row>
    <row r="34" spans="1:4" x14ac:dyDescent="0.25">
      <c r="A34" s="139">
        <v>13</v>
      </c>
      <c r="B34" s="2" t="s">
        <v>385</v>
      </c>
      <c r="C34" s="448">
        <f>C15</f>
        <v>0</v>
      </c>
    </row>
    <row r="35" spans="1:4" x14ac:dyDescent="0.25">
      <c r="A35" s="139">
        <v>14</v>
      </c>
      <c r="B35" s="2" t="s">
        <v>180</v>
      </c>
      <c r="C35" s="448">
        <f>C16</f>
        <v>0</v>
      </c>
    </row>
    <row r="36" spans="1:4" x14ac:dyDescent="0.25">
      <c r="A36" s="139">
        <v>20</v>
      </c>
      <c r="B36" s="2" t="s">
        <v>388</v>
      </c>
      <c r="C36" s="448">
        <f>C22</f>
        <v>0</v>
      </c>
    </row>
    <row r="37" spans="1:4" x14ac:dyDescent="0.25">
      <c r="A37" s="459" t="s">
        <v>441</v>
      </c>
      <c r="B37" s="2" t="s">
        <v>435</v>
      </c>
      <c r="C37" s="448">
        <f>'Havarijní služba'!F13</f>
        <v>0</v>
      </c>
    </row>
    <row r="38" spans="1:4" x14ac:dyDescent="0.25">
      <c r="A38" s="139">
        <v>22</v>
      </c>
      <c r="B38" s="2" t="s">
        <v>390</v>
      </c>
      <c r="C38" s="448">
        <f>C24</f>
        <v>0</v>
      </c>
    </row>
    <row r="39" spans="1:4" x14ac:dyDescent="0.25">
      <c r="A39" s="416"/>
      <c r="B39" s="5" t="s">
        <v>1</v>
      </c>
      <c r="C39" s="6">
        <f>SUM(C33:C38)</f>
        <v>0</v>
      </c>
    </row>
    <row r="40" spans="1:4" ht="15.75" thickBot="1" x14ac:dyDescent="0.3">
      <c r="A40" s="504" t="s">
        <v>488</v>
      </c>
      <c r="B40" s="145"/>
      <c r="C40" s="436"/>
    </row>
    <row r="41" spans="1:4" ht="15.75" thickBot="1" x14ac:dyDescent="0.3">
      <c r="A41" s="135" t="s">
        <v>429</v>
      </c>
      <c r="B41" s="486" t="s">
        <v>490</v>
      </c>
      <c r="C41" s="488" t="s">
        <v>474</v>
      </c>
      <c r="D41" s="488" t="s">
        <v>472</v>
      </c>
    </row>
    <row r="42" spans="1:4" x14ac:dyDescent="0.25">
      <c r="A42" s="139">
        <v>1</v>
      </c>
      <c r="B42" s="457" t="s">
        <v>362</v>
      </c>
      <c r="C42" s="487">
        <f t="shared" ref="C42:C47" si="0">C3</f>
        <v>0</v>
      </c>
      <c r="D42" s="487">
        <f>C42/72</f>
        <v>0</v>
      </c>
    </row>
    <row r="43" spans="1:4" x14ac:dyDescent="0.25">
      <c r="A43" s="139">
        <v>2</v>
      </c>
      <c r="B43" s="2" t="s">
        <v>19</v>
      </c>
      <c r="C43" s="3">
        <f t="shared" si="0"/>
        <v>0</v>
      </c>
      <c r="D43" s="3">
        <f t="shared" ref="D43:D58" si="1">C43/72</f>
        <v>0</v>
      </c>
    </row>
    <row r="44" spans="1:4" x14ac:dyDescent="0.25">
      <c r="A44" s="139">
        <v>3</v>
      </c>
      <c r="B44" s="2" t="s">
        <v>363</v>
      </c>
      <c r="C44" s="3">
        <f t="shared" si="0"/>
        <v>0</v>
      </c>
      <c r="D44" s="3">
        <f t="shared" si="1"/>
        <v>0</v>
      </c>
    </row>
    <row r="45" spans="1:4" x14ac:dyDescent="0.25">
      <c r="A45" s="139">
        <v>4</v>
      </c>
      <c r="B45" s="2" t="s">
        <v>26</v>
      </c>
      <c r="C45" s="3">
        <f t="shared" si="0"/>
        <v>0</v>
      </c>
      <c r="D45" s="3">
        <f t="shared" si="1"/>
        <v>0</v>
      </c>
    </row>
    <row r="46" spans="1:4" x14ac:dyDescent="0.25">
      <c r="A46" s="139">
        <v>5</v>
      </c>
      <c r="B46" s="2" t="s">
        <v>28</v>
      </c>
      <c r="C46" s="3">
        <f t="shared" si="0"/>
        <v>0</v>
      </c>
      <c r="D46" s="3">
        <f t="shared" si="1"/>
        <v>0</v>
      </c>
    </row>
    <row r="47" spans="1:4" x14ac:dyDescent="0.25">
      <c r="A47" s="139">
        <v>6</v>
      </c>
      <c r="B47" s="2" t="s">
        <v>443</v>
      </c>
      <c r="C47" s="3">
        <f t="shared" si="0"/>
        <v>0</v>
      </c>
      <c r="D47" s="3">
        <f t="shared" si="1"/>
        <v>0</v>
      </c>
    </row>
    <row r="48" spans="1:4" x14ac:dyDescent="0.25">
      <c r="A48" s="139">
        <v>7</v>
      </c>
      <c r="B48" s="2" t="s">
        <v>364</v>
      </c>
      <c r="C48" s="3">
        <f>C9</f>
        <v>0</v>
      </c>
      <c r="D48" s="3">
        <f t="shared" si="1"/>
        <v>0</v>
      </c>
    </row>
    <row r="49" spans="1:6" x14ac:dyDescent="0.25">
      <c r="A49" s="139">
        <v>8</v>
      </c>
      <c r="B49" s="2" t="s">
        <v>38</v>
      </c>
      <c r="C49" s="3">
        <f>C10</f>
        <v>0</v>
      </c>
      <c r="D49" s="3">
        <f t="shared" si="1"/>
        <v>0</v>
      </c>
    </row>
    <row r="50" spans="1:6" x14ac:dyDescent="0.25">
      <c r="A50" s="139">
        <v>9</v>
      </c>
      <c r="B50" s="2" t="s">
        <v>365</v>
      </c>
      <c r="C50" s="3">
        <f>C11</f>
        <v>0</v>
      </c>
      <c r="D50" s="3">
        <f t="shared" si="1"/>
        <v>0</v>
      </c>
    </row>
    <row r="51" spans="1:6" x14ac:dyDescent="0.25">
      <c r="A51" s="139">
        <v>10</v>
      </c>
      <c r="B51" s="463" t="s">
        <v>372</v>
      </c>
      <c r="C51" s="3">
        <f>C12</f>
        <v>0</v>
      </c>
      <c r="D51" s="3">
        <f t="shared" si="1"/>
        <v>0</v>
      </c>
      <c r="E51" s="502"/>
      <c r="F51" s="503"/>
    </row>
    <row r="52" spans="1:6" x14ac:dyDescent="0.25">
      <c r="A52" s="139">
        <v>11</v>
      </c>
      <c r="B52" s="2" t="s">
        <v>117</v>
      </c>
      <c r="C52" s="3">
        <f>C13</f>
        <v>0</v>
      </c>
      <c r="D52" s="3">
        <f t="shared" si="1"/>
        <v>0</v>
      </c>
      <c r="E52" s="502"/>
      <c r="F52" s="503"/>
    </row>
    <row r="53" spans="1:6" x14ac:dyDescent="0.25">
      <c r="A53" s="139">
        <v>15</v>
      </c>
      <c r="B53" s="2" t="s">
        <v>202</v>
      </c>
      <c r="C53" s="3">
        <f>C17</f>
        <v>0</v>
      </c>
      <c r="D53" s="3">
        <f t="shared" si="1"/>
        <v>0</v>
      </c>
    </row>
    <row r="54" spans="1:6" x14ac:dyDescent="0.25">
      <c r="A54" s="139">
        <v>16</v>
      </c>
      <c r="B54" s="2" t="s">
        <v>204</v>
      </c>
      <c r="C54" s="3">
        <f>C18</f>
        <v>0</v>
      </c>
      <c r="D54" s="3">
        <f t="shared" si="1"/>
        <v>0</v>
      </c>
    </row>
    <row r="55" spans="1:6" x14ac:dyDescent="0.25">
      <c r="A55" s="139">
        <v>17</v>
      </c>
      <c r="B55" s="2" t="s">
        <v>386</v>
      </c>
      <c r="C55" s="3">
        <f>C17</f>
        <v>0</v>
      </c>
      <c r="D55" s="3">
        <f t="shared" si="1"/>
        <v>0</v>
      </c>
    </row>
    <row r="56" spans="1:6" x14ac:dyDescent="0.25">
      <c r="A56" s="139">
        <v>18</v>
      </c>
      <c r="B56" s="2" t="s">
        <v>387</v>
      </c>
      <c r="C56" s="3">
        <f>C18</f>
        <v>0</v>
      </c>
      <c r="D56" s="3">
        <f t="shared" si="1"/>
        <v>0</v>
      </c>
    </row>
    <row r="57" spans="1:6" x14ac:dyDescent="0.25">
      <c r="A57" s="139">
        <v>19</v>
      </c>
      <c r="B57" s="2" t="s">
        <v>304</v>
      </c>
      <c r="C57" s="3">
        <f>C19</f>
        <v>0</v>
      </c>
      <c r="D57" s="3">
        <f t="shared" si="1"/>
        <v>0</v>
      </c>
    </row>
    <row r="58" spans="1:6" x14ac:dyDescent="0.25">
      <c r="A58" s="459" t="s">
        <v>440</v>
      </c>
      <c r="B58" s="2" t="s">
        <v>439</v>
      </c>
      <c r="C58" s="3">
        <f>'Havarijní služba'!F7</f>
        <v>0</v>
      </c>
      <c r="D58" s="3">
        <f t="shared" si="1"/>
        <v>0</v>
      </c>
    </row>
    <row r="59" spans="1:6" x14ac:dyDescent="0.25">
      <c r="B59" s="5" t="s">
        <v>1</v>
      </c>
      <c r="C59" s="6">
        <f>SUM(C42:C58)</f>
        <v>0</v>
      </c>
      <c r="D59" s="6">
        <f>SUM(D42:D58)</f>
        <v>0</v>
      </c>
    </row>
  </sheetData>
  <sheetProtection algorithmName="SHA-512" hashValue="33t+GndDO5pT10ncx9CX/j7O5nVoZoT9MjPRjT56DxAobgGRUnI3O6HYCyTr/O9MOzWSFL3pAMWUI6vVuCpNug==" saltValue="2KxSULYPfN5iPFAKm8hGJw==" spinCount="100000" sheet="1" objects="1" scenarios="1" selectLockedCells="1" selectUnlockedCells="1"/>
  <mergeCells count="2">
    <mergeCell ref="A1:E1"/>
    <mergeCell ref="B30:H30"/>
  </mergeCells>
  <pageMargins left="0.70866141732283472" right="0.70866141732283472" top="0.78740157480314965" bottom="0.78740157480314965" header="0.31496062992125984" footer="0.31496062992125984"/>
  <pageSetup paperSize="8" scale="92" orientation="landscape" r:id="rId1"/>
  <ignoredErrors>
    <ignoredError sqref="C3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A7EC9-C553-4563-A57A-BA856A64DF5D}">
  <dimension ref="A1:L27"/>
  <sheetViews>
    <sheetView topLeftCell="D1" zoomScaleNormal="100" workbookViewId="0">
      <selection activeCell="K14" sqref="K14"/>
    </sheetView>
  </sheetViews>
  <sheetFormatPr defaultColWidth="9.140625" defaultRowHeight="15" x14ac:dyDescent="0.25"/>
  <cols>
    <col min="1" max="1" width="5.28515625" style="38" customWidth="1"/>
    <col min="2" max="2" width="36.42578125" style="38" customWidth="1"/>
    <col min="3" max="3" width="10.7109375" style="38" customWidth="1"/>
    <col min="4" max="10" width="18" style="38" customWidth="1"/>
    <col min="11" max="11" width="20.28515625" style="38" customWidth="1"/>
    <col min="12" max="16384" width="9.140625" style="38"/>
  </cols>
  <sheetData>
    <row r="1" spans="2:12" ht="15.75" thickBot="1" x14ac:dyDescent="0.3">
      <c r="B1" s="91"/>
      <c r="C1" s="92"/>
      <c r="K1" s="532"/>
      <c r="L1" s="532"/>
    </row>
    <row r="2" spans="2:12" ht="20.25" customHeight="1" thickBot="1" x14ac:dyDescent="0.3">
      <c r="B2" s="537" t="s">
        <v>105</v>
      </c>
      <c r="C2" s="538"/>
      <c r="D2" s="538"/>
      <c r="E2" s="538"/>
      <c r="F2" s="538"/>
      <c r="G2" s="538"/>
      <c r="H2" s="538"/>
      <c r="I2" s="538"/>
      <c r="J2" s="539"/>
      <c r="K2" s="535" t="s">
        <v>382</v>
      </c>
    </row>
    <row r="3" spans="2:12" ht="21" thickBot="1" x14ac:dyDescent="0.3">
      <c r="B3" s="540" t="s">
        <v>3</v>
      </c>
      <c r="C3" s="541"/>
      <c r="D3" s="541"/>
      <c r="E3" s="541"/>
      <c r="F3" s="541"/>
      <c r="G3" s="541"/>
      <c r="H3" s="541"/>
      <c r="I3" s="541"/>
      <c r="J3" s="542"/>
      <c r="K3" s="536"/>
    </row>
    <row r="4" spans="2:12" x14ac:dyDescent="0.25">
      <c r="B4" s="93" t="s">
        <v>106</v>
      </c>
      <c r="C4" s="94" t="s">
        <v>107</v>
      </c>
      <c r="D4" s="95">
        <v>2020</v>
      </c>
      <c r="E4" s="95">
        <v>2021</v>
      </c>
      <c r="F4" s="95">
        <v>2022</v>
      </c>
      <c r="G4" s="95">
        <v>2023</v>
      </c>
      <c r="H4" s="95">
        <v>2024</v>
      </c>
      <c r="I4" s="376">
        <v>2025</v>
      </c>
      <c r="J4" s="376">
        <v>2026</v>
      </c>
      <c r="K4" s="408"/>
    </row>
    <row r="5" spans="2:12" x14ac:dyDescent="0.25">
      <c r="B5" s="96" t="s">
        <v>108</v>
      </c>
      <c r="C5" s="97" t="s">
        <v>109</v>
      </c>
      <c r="D5" s="428" t="s">
        <v>402</v>
      </c>
      <c r="E5" s="431"/>
      <c r="F5" s="431"/>
      <c r="G5" s="431"/>
      <c r="H5" s="431"/>
      <c r="I5" s="377" t="s">
        <v>110</v>
      </c>
      <c r="J5" s="431"/>
      <c r="K5" s="409">
        <v>0</v>
      </c>
    </row>
    <row r="6" spans="2:12" x14ac:dyDescent="0.25">
      <c r="B6" s="96" t="s">
        <v>111</v>
      </c>
      <c r="C6" s="97" t="s">
        <v>112</v>
      </c>
      <c r="D6" s="430"/>
      <c r="E6" s="431"/>
      <c r="F6" s="430"/>
      <c r="G6" s="426" t="s">
        <v>110</v>
      </c>
      <c r="H6" s="428"/>
      <c r="I6" s="431"/>
      <c r="J6" s="445"/>
      <c r="K6" s="409">
        <v>0</v>
      </c>
    </row>
    <row r="7" spans="2:12" x14ac:dyDescent="0.25">
      <c r="B7" s="96" t="s">
        <v>113</v>
      </c>
      <c r="C7" s="418" t="s">
        <v>396</v>
      </c>
      <c r="D7" s="432" t="s">
        <v>403</v>
      </c>
      <c r="E7" s="426" t="s">
        <v>110</v>
      </c>
      <c r="F7" s="426" t="s">
        <v>110</v>
      </c>
      <c r="G7" s="426" t="s">
        <v>110</v>
      </c>
      <c r="H7" s="426" t="s">
        <v>110</v>
      </c>
      <c r="I7" s="377" t="s">
        <v>110</v>
      </c>
      <c r="J7" s="377" t="s">
        <v>110</v>
      </c>
      <c r="K7" s="409">
        <v>0</v>
      </c>
    </row>
    <row r="8" spans="2:12" x14ac:dyDescent="0.25">
      <c r="B8" s="96" t="s">
        <v>114</v>
      </c>
      <c r="C8" s="97" t="s">
        <v>109</v>
      </c>
      <c r="D8" s="432"/>
      <c r="E8" s="428"/>
      <c r="F8" s="428"/>
      <c r="G8" s="426" t="s">
        <v>110</v>
      </c>
      <c r="H8" s="428"/>
      <c r="I8" s="431"/>
      <c r="J8" s="445"/>
      <c r="K8" s="442">
        <v>0</v>
      </c>
    </row>
    <row r="9" spans="2:12" x14ac:dyDescent="0.25">
      <c r="B9" s="417" t="s">
        <v>394</v>
      </c>
      <c r="C9" s="418" t="s">
        <v>395</v>
      </c>
      <c r="D9" s="428" t="s">
        <v>403</v>
      </c>
      <c r="E9" s="428"/>
      <c r="F9" s="429" t="s">
        <v>110</v>
      </c>
      <c r="G9" s="433"/>
      <c r="H9" s="434" t="s">
        <v>110</v>
      </c>
      <c r="I9" s="431"/>
      <c r="J9" s="377" t="s">
        <v>110</v>
      </c>
      <c r="K9" s="460">
        <v>0</v>
      </c>
    </row>
    <row r="10" spans="2:12" ht="15.75" customHeight="1" x14ac:dyDescent="0.25">
      <c r="B10" s="96" t="s">
        <v>383</v>
      </c>
      <c r="C10" s="377" t="s">
        <v>109</v>
      </c>
      <c r="D10" s="428" t="s">
        <v>403</v>
      </c>
      <c r="E10" s="425"/>
      <c r="F10" s="425"/>
      <c r="G10" s="425"/>
      <c r="H10" s="425"/>
      <c r="I10" s="98" t="s">
        <v>110</v>
      </c>
      <c r="J10" s="449"/>
      <c r="K10" s="460">
        <v>0</v>
      </c>
    </row>
    <row r="11" spans="2:12" ht="15.75" customHeight="1" x14ac:dyDescent="0.25">
      <c r="B11" s="417" t="s">
        <v>397</v>
      </c>
      <c r="C11" s="418" t="s">
        <v>306</v>
      </c>
      <c r="D11" s="419"/>
      <c r="E11" s="419"/>
      <c r="F11" s="419"/>
      <c r="G11" s="419"/>
      <c r="H11" s="419"/>
      <c r="I11" s="420"/>
      <c r="J11" s="446"/>
      <c r="K11" s="461"/>
    </row>
    <row r="12" spans="2:12" ht="15.75" customHeight="1" x14ac:dyDescent="0.25">
      <c r="B12" s="421" t="s">
        <v>398</v>
      </c>
      <c r="C12" s="422">
        <v>1550</v>
      </c>
      <c r="D12" s="425"/>
      <c r="E12" s="426" t="s">
        <v>110</v>
      </c>
      <c r="F12" s="425"/>
      <c r="G12" s="426" t="s">
        <v>110</v>
      </c>
      <c r="H12" s="425"/>
      <c r="I12" s="420" t="s">
        <v>110</v>
      </c>
      <c r="J12" s="445"/>
      <c r="K12" s="462">
        <v>0</v>
      </c>
    </row>
    <row r="13" spans="2:12" ht="15.75" customHeight="1" x14ac:dyDescent="0.25">
      <c r="B13" s="421" t="s">
        <v>399</v>
      </c>
      <c r="C13" s="422">
        <v>750</v>
      </c>
      <c r="D13" s="426" t="s">
        <v>110</v>
      </c>
      <c r="E13" s="426" t="s">
        <v>110</v>
      </c>
      <c r="F13" s="426" t="s">
        <v>110</v>
      </c>
      <c r="G13" s="426" t="s">
        <v>110</v>
      </c>
      <c r="H13" s="426" t="s">
        <v>110</v>
      </c>
      <c r="I13" s="420" t="s">
        <v>110</v>
      </c>
      <c r="J13" s="377" t="s">
        <v>110</v>
      </c>
      <c r="K13" s="462">
        <v>0</v>
      </c>
    </row>
    <row r="14" spans="2:12" ht="15.75" thickBot="1" x14ac:dyDescent="0.3">
      <c r="B14" s="378" t="s">
        <v>115</v>
      </c>
      <c r="C14" s="379"/>
      <c r="D14" s="380"/>
      <c r="E14" s="380"/>
      <c r="F14" s="380"/>
      <c r="G14" s="380"/>
      <c r="H14" s="380"/>
      <c r="I14" s="380"/>
      <c r="J14" s="447"/>
      <c r="K14" s="99"/>
    </row>
    <row r="15" spans="2:12" ht="19.5" thickBot="1" x14ac:dyDescent="0.35">
      <c r="B15" s="533" t="s">
        <v>420</v>
      </c>
      <c r="C15" s="534"/>
      <c r="D15" s="534"/>
      <c r="E15" s="534"/>
      <c r="F15" s="534"/>
      <c r="G15" s="534"/>
      <c r="H15" s="534"/>
      <c r="I15" s="534"/>
      <c r="J15" s="443"/>
      <c r="K15" s="100">
        <f>SUM(K5:K14)*6</f>
        <v>0</v>
      </c>
    </row>
    <row r="18" spans="1:2" x14ac:dyDescent="0.25">
      <c r="B18" s="61" t="s">
        <v>116</v>
      </c>
    </row>
    <row r="19" spans="1:2" x14ac:dyDescent="0.25">
      <c r="B19" s="61"/>
    </row>
    <row r="20" spans="1:2" x14ac:dyDescent="0.25">
      <c r="B20" s="7" t="s">
        <v>400</v>
      </c>
    </row>
    <row r="23" spans="1:2" ht="30" x14ac:dyDescent="0.25">
      <c r="A23" s="424"/>
      <c r="B23" s="423" t="s">
        <v>405</v>
      </c>
    </row>
    <row r="25" spans="1:2" x14ac:dyDescent="0.25">
      <c r="A25" s="427"/>
      <c r="B25" s="7" t="s">
        <v>401</v>
      </c>
    </row>
    <row r="27" spans="1:2" x14ac:dyDescent="0.25">
      <c r="A27" s="435" t="s">
        <v>110</v>
      </c>
      <c r="B27" s="38" t="s">
        <v>404</v>
      </c>
    </row>
  </sheetData>
  <mergeCells count="5">
    <mergeCell ref="K1:L1"/>
    <mergeCell ref="B15:I15"/>
    <mergeCell ref="K2:K3"/>
    <mergeCell ref="B2:J2"/>
    <mergeCell ref="B3:J3"/>
  </mergeCells>
  <pageMargins left="0.7" right="0.7" top="0.78740157499999996" bottom="0.78740157499999996" header="0.3" footer="0.3"/>
  <pageSetup paperSize="9" scale="4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590C-7365-4E9B-8F4E-5B0BE61D26EB}">
  <dimension ref="B1:F42"/>
  <sheetViews>
    <sheetView zoomScaleNormal="100" workbookViewId="0">
      <selection activeCell="E13" sqref="E13"/>
    </sheetView>
  </sheetViews>
  <sheetFormatPr defaultColWidth="9.140625" defaultRowHeight="15" x14ac:dyDescent="0.25"/>
  <cols>
    <col min="1" max="1" width="5.5703125" style="38" customWidth="1"/>
    <col min="2" max="2" width="48.140625" style="38" customWidth="1"/>
    <col min="3" max="3" width="12.28515625" style="38" customWidth="1"/>
    <col min="4" max="4" width="14.28515625" style="38" customWidth="1"/>
    <col min="5" max="5" width="22.28515625" style="38" customWidth="1"/>
    <col min="6" max="6" width="29" style="38" customWidth="1"/>
    <col min="7" max="16384" width="9.140625" style="38"/>
  </cols>
  <sheetData>
    <row r="1" spans="2:6" ht="15.75" thickBot="1" x14ac:dyDescent="0.3">
      <c r="B1" s="91"/>
      <c r="C1" s="92"/>
      <c r="D1" s="92"/>
      <c r="E1" s="543"/>
      <c r="F1" s="543"/>
    </row>
    <row r="2" spans="2:6" ht="20.25" x14ac:dyDescent="0.25">
      <c r="B2" s="544" t="s">
        <v>372</v>
      </c>
      <c r="C2" s="545"/>
      <c r="D2" s="545"/>
      <c r="E2" s="545"/>
      <c r="F2" s="546"/>
    </row>
    <row r="3" spans="2:6" ht="21" thickBot="1" x14ac:dyDescent="0.3">
      <c r="B3" s="540" t="s">
        <v>3</v>
      </c>
      <c r="C3" s="541"/>
      <c r="D3" s="541"/>
      <c r="E3" s="541"/>
      <c r="F3" s="542"/>
    </row>
    <row r="4" spans="2:6" ht="57.75" thickBot="1" x14ac:dyDescent="0.3">
      <c r="B4" s="101" t="s">
        <v>4</v>
      </c>
      <c r="C4" s="102" t="s">
        <v>5</v>
      </c>
      <c r="D4" s="102" t="s">
        <v>6</v>
      </c>
      <c r="E4" s="102" t="s">
        <v>7</v>
      </c>
      <c r="F4" s="103" t="s">
        <v>415</v>
      </c>
    </row>
    <row r="5" spans="2:6" ht="18.75" x14ac:dyDescent="0.25">
      <c r="B5" s="104" t="s">
        <v>378</v>
      </c>
      <c r="C5" s="105"/>
      <c r="D5" s="106"/>
      <c r="E5" s="106"/>
      <c r="F5" s="107"/>
    </row>
    <row r="6" spans="2:6" x14ac:dyDescent="0.25">
      <c r="B6" s="164" t="s">
        <v>373</v>
      </c>
      <c r="C6" s="109" t="s">
        <v>12</v>
      </c>
      <c r="D6" s="110">
        <v>200</v>
      </c>
      <c r="E6" s="405">
        <v>0</v>
      </c>
      <c r="F6" s="111">
        <f>D6*E6*6</f>
        <v>0</v>
      </c>
    </row>
    <row r="7" spans="2:6" x14ac:dyDescent="0.25">
      <c r="B7" s="175" t="s">
        <v>374</v>
      </c>
      <c r="C7" s="110" t="s">
        <v>375</v>
      </c>
      <c r="D7" s="110">
        <v>250</v>
      </c>
      <c r="E7" s="406">
        <v>0</v>
      </c>
      <c r="F7" s="111">
        <f>D7*E7*6</f>
        <v>0</v>
      </c>
    </row>
    <row r="8" spans="2:6" ht="45" x14ac:dyDescent="0.25">
      <c r="B8" s="175" t="s">
        <v>376</v>
      </c>
      <c r="C8" s="110" t="s">
        <v>229</v>
      </c>
      <c r="D8" s="110">
        <v>6000</v>
      </c>
      <c r="E8" s="406">
        <v>0</v>
      </c>
      <c r="F8" s="111">
        <f>D8*E8*6</f>
        <v>0</v>
      </c>
    </row>
    <row r="9" spans="2:6" ht="29.25" thickBot="1" x14ac:dyDescent="0.3">
      <c r="B9" s="112" t="s">
        <v>413</v>
      </c>
      <c r="C9" s="113"/>
      <c r="D9" s="114"/>
      <c r="E9" s="115"/>
      <c r="F9" s="116">
        <f>SUM(F6:F8)</f>
        <v>0</v>
      </c>
    </row>
    <row r="10" spans="2:6" ht="19.5" thickBot="1" x14ac:dyDescent="0.3">
      <c r="B10" s="399"/>
      <c r="C10" s="118"/>
      <c r="D10" s="119"/>
      <c r="E10" s="120"/>
      <c r="F10" s="121"/>
    </row>
    <row r="11" spans="2:6" ht="19.5" thickBot="1" x14ac:dyDescent="0.3">
      <c r="B11" s="104" t="s">
        <v>377</v>
      </c>
      <c r="C11" s="400"/>
      <c r="D11" s="401"/>
      <c r="E11" s="404"/>
      <c r="F11" s="402"/>
    </row>
    <row r="12" spans="2:6" x14ac:dyDescent="0.25">
      <c r="B12" s="395" t="s">
        <v>379</v>
      </c>
      <c r="C12" s="396" t="s">
        <v>381</v>
      </c>
      <c r="D12" s="397"/>
      <c r="E12" s="407">
        <v>0</v>
      </c>
      <c r="F12" s="398">
        <f>E12*6</f>
        <v>0</v>
      </c>
    </row>
    <row r="13" spans="2:6" ht="15.75" thickBot="1" x14ac:dyDescent="0.3">
      <c r="B13" s="403" t="s">
        <v>411</v>
      </c>
      <c r="C13" s="123"/>
      <c r="D13" s="114"/>
      <c r="E13" s="124"/>
      <c r="F13" s="116">
        <f>SUM(F12:F12)</f>
        <v>0</v>
      </c>
    </row>
    <row r="14" spans="2:6" ht="19.5" thickBot="1" x14ac:dyDescent="0.3">
      <c r="B14" s="547" t="s">
        <v>412</v>
      </c>
      <c r="C14" s="548"/>
      <c r="D14" s="548"/>
      <c r="E14" s="549"/>
      <c r="F14" s="125">
        <f>SUM(F9+F13)</f>
        <v>0</v>
      </c>
    </row>
    <row r="17" spans="2:6" x14ac:dyDescent="0.25">
      <c r="B17" s="308"/>
      <c r="C17" s="309" t="s">
        <v>446</v>
      </c>
      <c r="D17" s="247"/>
    </row>
    <row r="19" spans="2:6" ht="15" customHeight="1" x14ac:dyDescent="0.25">
      <c r="B19" s="550" t="s">
        <v>380</v>
      </c>
      <c r="C19" s="550"/>
      <c r="D19" s="550"/>
      <c r="E19" s="550"/>
      <c r="F19" s="550"/>
    </row>
    <row r="20" spans="2:6" x14ac:dyDescent="0.25">
      <c r="B20" s="550"/>
      <c r="C20" s="550"/>
      <c r="D20" s="550"/>
      <c r="E20" s="550"/>
      <c r="F20" s="550"/>
    </row>
    <row r="21" spans="2:6" x14ac:dyDescent="0.25">
      <c r="B21" s="550"/>
      <c r="C21" s="550"/>
      <c r="D21" s="550"/>
      <c r="E21" s="550"/>
      <c r="F21" s="550"/>
    </row>
    <row r="22" spans="2:6" x14ac:dyDescent="0.25">
      <c r="B22" s="550"/>
      <c r="C22" s="550"/>
      <c r="D22" s="550"/>
      <c r="E22" s="550"/>
      <c r="F22" s="550"/>
    </row>
    <row r="23" spans="2:6" x14ac:dyDescent="0.25">
      <c r="B23" s="550"/>
      <c r="C23" s="550"/>
      <c r="D23" s="550"/>
      <c r="E23" s="550"/>
      <c r="F23" s="550"/>
    </row>
    <row r="24" spans="2:6" x14ac:dyDescent="0.25">
      <c r="B24" s="550"/>
      <c r="C24" s="550"/>
      <c r="D24" s="550"/>
      <c r="E24" s="550"/>
      <c r="F24" s="550"/>
    </row>
    <row r="25" spans="2:6" x14ac:dyDescent="0.25">
      <c r="B25" s="550"/>
      <c r="C25" s="550"/>
      <c r="D25" s="550"/>
      <c r="E25" s="550"/>
      <c r="F25" s="550"/>
    </row>
    <row r="26" spans="2:6" x14ac:dyDescent="0.25">
      <c r="B26" s="550"/>
      <c r="C26" s="550"/>
      <c r="D26" s="550"/>
      <c r="E26" s="550"/>
      <c r="F26" s="550"/>
    </row>
    <row r="27" spans="2:6" x14ac:dyDescent="0.25">
      <c r="B27" s="550"/>
      <c r="C27" s="550"/>
      <c r="D27" s="550"/>
      <c r="E27" s="550"/>
      <c r="F27" s="550"/>
    </row>
    <row r="28" spans="2:6" x14ac:dyDescent="0.25">
      <c r="B28" s="550"/>
      <c r="C28" s="550"/>
      <c r="D28" s="550"/>
      <c r="E28" s="550"/>
      <c r="F28" s="550"/>
    </row>
    <row r="29" spans="2:6" x14ac:dyDescent="0.25">
      <c r="B29" s="550"/>
      <c r="C29" s="550"/>
      <c r="D29" s="550"/>
      <c r="E29" s="550"/>
      <c r="F29" s="550"/>
    </row>
    <row r="30" spans="2:6" x14ac:dyDescent="0.25">
      <c r="B30" s="550"/>
      <c r="C30" s="550"/>
      <c r="D30" s="550"/>
      <c r="E30" s="550"/>
      <c r="F30" s="550"/>
    </row>
    <row r="31" spans="2:6" x14ac:dyDescent="0.25">
      <c r="B31" s="550"/>
      <c r="C31" s="550"/>
      <c r="D31" s="550"/>
      <c r="E31" s="550"/>
      <c r="F31" s="550"/>
    </row>
    <row r="32" spans="2:6" x14ac:dyDescent="0.25">
      <c r="B32" s="550"/>
      <c r="C32" s="550"/>
      <c r="D32" s="550"/>
      <c r="E32" s="550"/>
      <c r="F32" s="550"/>
    </row>
    <row r="33" spans="2:6" x14ac:dyDescent="0.25">
      <c r="B33" s="550"/>
      <c r="C33" s="550"/>
      <c r="D33" s="550"/>
      <c r="E33" s="550"/>
      <c r="F33" s="550"/>
    </row>
    <row r="34" spans="2:6" x14ac:dyDescent="0.25">
      <c r="B34" s="550"/>
      <c r="C34" s="550"/>
      <c r="D34" s="550"/>
      <c r="E34" s="550"/>
      <c r="F34" s="550"/>
    </row>
    <row r="35" spans="2:6" x14ac:dyDescent="0.25">
      <c r="B35" s="550"/>
      <c r="C35" s="550"/>
      <c r="D35" s="550"/>
      <c r="E35" s="550"/>
      <c r="F35" s="550"/>
    </row>
    <row r="36" spans="2:6" x14ac:dyDescent="0.25">
      <c r="B36" s="550"/>
      <c r="C36" s="550"/>
      <c r="D36" s="550"/>
      <c r="E36" s="550"/>
      <c r="F36" s="550"/>
    </row>
    <row r="37" spans="2:6" x14ac:dyDescent="0.25">
      <c r="B37" s="550"/>
      <c r="C37" s="550"/>
      <c r="D37" s="550"/>
      <c r="E37" s="550"/>
      <c r="F37" s="550"/>
    </row>
    <row r="38" spans="2:6" x14ac:dyDescent="0.25">
      <c r="B38" s="550"/>
      <c r="C38" s="550"/>
      <c r="D38" s="550"/>
      <c r="E38" s="550"/>
      <c r="F38" s="550"/>
    </row>
    <row r="39" spans="2:6" x14ac:dyDescent="0.25">
      <c r="B39" s="550"/>
      <c r="C39" s="550"/>
      <c r="D39" s="550"/>
      <c r="E39" s="550"/>
      <c r="F39" s="550"/>
    </row>
    <row r="40" spans="2:6" x14ac:dyDescent="0.25">
      <c r="B40" s="550"/>
      <c r="C40" s="550"/>
      <c r="D40" s="550"/>
      <c r="E40" s="550"/>
      <c r="F40" s="550"/>
    </row>
    <row r="41" spans="2:6" x14ac:dyDescent="0.25">
      <c r="B41" s="550"/>
      <c r="C41" s="550"/>
      <c r="D41" s="550"/>
      <c r="E41" s="550"/>
      <c r="F41" s="550"/>
    </row>
    <row r="42" spans="2:6" x14ac:dyDescent="0.25">
      <c r="B42" s="550"/>
      <c r="C42" s="550"/>
      <c r="D42" s="550"/>
      <c r="E42" s="550"/>
      <c r="F42" s="550"/>
    </row>
  </sheetData>
  <mergeCells count="5">
    <mergeCell ref="E1:F1"/>
    <mergeCell ref="B2:F2"/>
    <mergeCell ref="B3:F3"/>
    <mergeCell ref="B14:E14"/>
    <mergeCell ref="B19:F42"/>
  </mergeCells>
  <pageMargins left="0.7" right="0.7" top="0.78740157499999996" bottom="0.78740157499999996" header="0.3" footer="0.3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57BBB-B635-4A85-A2C5-463B03774FFF}">
  <dimension ref="B1:F14"/>
  <sheetViews>
    <sheetView topLeftCell="B1" zoomScaleNormal="100" workbookViewId="0">
      <selection activeCell="E10" sqref="E10"/>
    </sheetView>
  </sheetViews>
  <sheetFormatPr defaultColWidth="9.140625" defaultRowHeight="15" x14ac:dyDescent="0.25"/>
  <cols>
    <col min="1" max="1" width="3.5703125" style="38" customWidth="1"/>
    <col min="2" max="2" width="79" style="38" customWidth="1"/>
    <col min="3" max="3" width="13.85546875" style="38" customWidth="1"/>
    <col min="4" max="4" width="19.7109375" style="38" customWidth="1"/>
    <col min="5" max="5" width="18" style="38" customWidth="1"/>
    <col min="6" max="6" width="32.42578125" style="38" customWidth="1"/>
    <col min="7" max="16384" width="9.140625" style="38"/>
  </cols>
  <sheetData>
    <row r="1" spans="2:6" ht="15.75" thickBot="1" x14ac:dyDescent="0.3">
      <c r="B1" s="91"/>
      <c r="C1" s="92"/>
      <c r="D1" s="92"/>
      <c r="E1" s="543"/>
      <c r="F1" s="543"/>
    </row>
    <row r="2" spans="2:6" ht="20.25" x14ac:dyDescent="0.25">
      <c r="B2" s="544" t="s">
        <v>117</v>
      </c>
      <c r="C2" s="545"/>
      <c r="D2" s="545"/>
      <c r="E2" s="545"/>
      <c r="F2" s="546"/>
    </row>
    <row r="3" spans="2:6" ht="21" thickBot="1" x14ac:dyDescent="0.3">
      <c r="B3" s="540" t="s">
        <v>3</v>
      </c>
      <c r="C3" s="541"/>
      <c r="D3" s="541"/>
      <c r="E3" s="541"/>
      <c r="F3" s="542"/>
    </row>
    <row r="4" spans="2:6" ht="29.25" thickBot="1" x14ac:dyDescent="0.3">
      <c r="B4" s="101" t="s">
        <v>4</v>
      </c>
      <c r="C4" s="102" t="s">
        <v>5</v>
      </c>
      <c r="D4" s="102" t="s">
        <v>6</v>
      </c>
      <c r="E4" s="102" t="s">
        <v>7</v>
      </c>
      <c r="F4" s="103" t="s">
        <v>415</v>
      </c>
    </row>
    <row r="5" spans="2:6" ht="18.75" x14ac:dyDescent="0.25">
      <c r="B5" s="104" t="s">
        <v>8</v>
      </c>
      <c r="C5" s="105"/>
      <c r="D5" s="106"/>
      <c r="E5" s="106"/>
      <c r="F5" s="107"/>
    </row>
    <row r="6" spans="2:6" x14ac:dyDescent="0.25">
      <c r="B6" s="108" t="s">
        <v>118</v>
      </c>
      <c r="C6" s="109" t="s">
        <v>12</v>
      </c>
      <c r="D6" s="110">
        <v>100</v>
      </c>
      <c r="E6" s="405">
        <v>0</v>
      </c>
      <c r="F6" s="111">
        <f>D6*E6*6</f>
        <v>0</v>
      </c>
    </row>
    <row r="7" spans="2:6" ht="15.75" thickBot="1" x14ac:dyDescent="0.3">
      <c r="B7" s="112" t="s">
        <v>413</v>
      </c>
      <c r="C7" s="113"/>
      <c r="D7" s="114"/>
      <c r="E7" s="115"/>
      <c r="F7" s="116">
        <f>SUM(F6:F6)</f>
        <v>0</v>
      </c>
    </row>
    <row r="8" spans="2:6" ht="18.75" x14ac:dyDescent="0.25">
      <c r="B8" s="117" t="s">
        <v>14</v>
      </c>
      <c r="C8" s="118"/>
      <c r="D8" s="119"/>
      <c r="E8" s="120"/>
      <c r="F8" s="121"/>
    </row>
    <row r="9" spans="2:6" x14ac:dyDescent="0.25">
      <c r="B9" s="122" t="s">
        <v>119</v>
      </c>
      <c r="C9" s="109" t="s">
        <v>16</v>
      </c>
      <c r="D9" s="110">
        <v>3</v>
      </c>
      <c r="E9" s="405">
        <v>0</v>
      </c>
      <c r="F9" s="111">
        <f>D9*E9*6</f>
        <v>0</v>
      </c>
    </row>
    <row r="10" spans="2:6" ht="15.75" thickBot="1" x14ac:dyDescent="0.3">
      <c r="B10" s="112" t="s">
        <v>411</v>
      </c>
      <c r="C10" s="123"/>
      <c r="D10" s="114"/>
      <c r="E10" s="124"/>
      <c r="F10" s="116">
        <f>SUM(F9:F9)</f>
        <v>0</v>
      </c>
    </row>
    <row r="11" spans="2:6" ht="19.5" thickBot="1" x14ac:dyDescent="0.3">
      <c r="B11" s="547" t="s">
        <v>412</v>
      </c>
      <c r="C11" s="548"/>
      <c r="D11" s="548"/>
      <c r="E11" s="549"/>
      <c r="F11" s="125">
        <f>SUM(F7+F10)</f>
        <v>0</v>
      </c>
    </row>
    <row r="14" spans="2:6" x14ac:dyDescent="0.25">
      <c r="B14" s="308"/>
      <c r="C14" s="309" t="s">
        <v>444</v>
      </c>
      <c r="D14" s="247"/>
    </row>
  </sheetData>
  <mergeCells count="4">
    <mergeCell ref="E1:F1"/>
    <mergeCell ref="B2:F2"/>
    <mergeCell ref="B3:F3"/>
    <mergeCell ref="B11:E11"/>
  </mergeCells>
  <pageMargins left="0.7" right="0.7" top="0.78740157499999996" bottom="0.78740157499999996" header="0.3" footer="0.3"/>
  <pageSetup paperSize="9" scale="5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93DCC-D105-484B-8470-A69C3279FEDC}">
  <dimension ref="A1:S87"/>
  <sheetViews>
    <sheetView topLeftCell="A34" zoomScaleNormal="100" workbookViewId="0">
      <selection activeCell="R63" sqref="R63"/>
    </sheetView>
  </sheetViews>
  <sheetFormatPr defaultRowHeight="15" x14ac:dyDescent="0.25"/>
  <cols>
    <col min="1" max="1" width="7.42578125" style="135" customWidth="1"/>
    <col min="2" max="2" width="51.28515625" customWidth="1"/>
    <col min="4" max="4" width="10.5703125" customWidth="1"/>
    <col min="5" max="5" width="14.7109375" customWidth="1"/>
    <col min="6" max="6" width="16.42578125" customWidth="1"/>
  </cols>
  <sheetData>
    <row r="1" spans="1:19" x14ac:dyDescent="0.25">
      <c r="A1" s="126" t="s">
        <v>120</v>
      </c>
    </row>
    <row r="2" spans="1:19" x14ac:dyDescent="0.25">
      <c r="A2" s="126"/>
      <c r="I2" s="308"/>
      <c r="J2" s="309" t="s">
        <v>444</v>
      </c>
      <c r="K2" s="247"/>
    </row>
    <row r="3" spans="1:19" ht="18.75" x14ac:dyDescent="0.3">
      <c r="A3" s="127" t="s">
        <v>121</v>
      </c>
    </row>
    <row r="5" spans="1:19" x14ac:dyDescent="0.25">
      <c r="A5" s="128" t="s">
        <v>122</v>
      </c>
    </row>
    <row r="6" spans="1:19" ht="26.25" thickBot="1" x14ac:dyDescent="0.3">
      <c r="A6" s="128"/>
      <c r="F6" s="129" t="s">
        <v>286</v>
      </c>
    </row>
    <row r="7" spans="1:19" ht="23.25" customHeight="1" thickBot="1" x14ac:dyDescent="0.3">
      <c r="A7" s="130" t="s">
        <v>124</v>
      </c>
      <c r="B7" s="131"/>
      <c r="C7" s="131"/>
      <c r="D7" s="131"/>
      <c r="E7" s="131"/>
      <c r="F7" s="483">
        <f>F30+F50+F76</f>
        <v>0</v>
      </c>
      <c r="K7" s="552" t="s">
        <v>179</v>
      </c>
      <c r="L7" s="553"/>
      <c r="M7" s="553"/>
      <c r="N7" s="553"/>
      <c r="O7" s="553"/>
      <c r="P7" s="553"/>
      <c r="Q7" s="553"/>
      <c r="R7" s="553"/>
      <c r="S7" s="553"/>
    </row>
    <row r="8" spans="1:19" x14ac:dyDescent="0.25">
      <c r="A8" s="128"/>
      <c r="K8" s="553"/>
      <c r="L8" s="553"/>
      <c r="M8" s="553"/>
      <c r="N8" s="553"/>
      <c r="O8" s="553"/>
      <c r="P8" s="553"/>
      <c r="Q8" s="553"/>
      <c r="R8" s="553"/>
      <c r="S8" s="553"/>
    </row>
    <row r="9" spans="1:19" x14ac:dyDescent="0.25">
      <c r="A9" s="132"/>
      <c r="B9" s="132"/>
      <c r="C9" s="132"/>
      <c r="D9" s="133"/>
      <c r="K9" s="553"/>
      <c r="L9" s="553"/>
      <c r="M9" s="553"/>
      <c r="N9" s="553"/>
      <c r="O9" s="553"/>
      <c r="P9" s="553"/>
      <c r="Q9" s="553"/>
      <c r="R9" s="553"/>
      <c r="S9" s="553"/>
    </row>
    <row r="10" spans="1:19" x14ac:dyDescent="0.25">
      <c r="A10" s="134" t="s">
        <v>125</v>
      </c>
      <c r="D10" s="135"/>
      <c r="K10" s="553"/>
      <c r="L10" s="553"/>
      <c r="M10" s="553"/>
      <c r="N10" s="553"/>
      <c r="O10" s="553"/>
      <c r="P10" s="553"/>
      <c r="Q10" s="553"/>
      <c r="R10" s="553"/>
      <c r="S10" s="553"/>
    </row>
    <row r="11" spans="1:19" ht="25.5" x14ac:dyDescent="0.25">
      <c r="A11" s="136" t="s">
        <v>126</v>
      </c>
      <c r="B11" s="137" t="s">
        <v>127</v>
      </c>
      <c r="C11" s="129" t="s">
        <v>128</v>
      </c>
      <c r="D11" s="129" t="s">
        <v>129</v>
      </c>
      <c r="E11" s="129" t="s">
        <v>130</v>
      </c>
      <c r="F11" s="129" t="s">
        <v>123</v>
      </c>
      <c r="K11" s="553"/>
      <c r="L11" s="553"/>
      <c r="M11" s="553"/>
      <c r="N11" s="553"/>
      <c r="O11" s="553"/>
      <c r="P11" s="553"/>
      <c r="Q11" s="553"/>
      <c r="R11" s="553"/>
      <c r="S11" s="553"/>
    </row>
    <row r="12" spans="1:19" x14ac:dyDescent="0.25">
      <c r="A12" s="136"/>
      <c r="B12" s="137" t="s">
        <v>131</v>
      </c>
      <c r="C12" s="129"/>
      <c r="D12" s="129"/>
      <c r="E12" s="129"/>
      <c r="F12" s="129"/>
      <c r="K12" s="553"/>
      <c r="L12" s="553"/>
      <c r="M12" s="553"/>
      <c r="N12" s="553"/>
      <c r="O12" s="553"/>
      <c r="P12" s="553"/>
      <c r="Q12" s="553"/>
      <c r="R12" s="553"/>
      <c r="S12" s="553"/>
    </row>
    <row r="13" spans="1:19" ht="25.5" x14ac:dyDescent="0.25">
      <c r="A13" s="136"/>
      <c r="B13" s="138" t="s">
        <v>132</v>
      </c>
      <c r="C13" s="484">
        <v>1</v>
      </c>
      <c r="D13" s="485">
        <v>1</v>
      </c>
      <c r="E13" s="152">
        <v>0</v>
      </c>
      <c r="F13" s="2">
        <f>E13*D13</f>
        <v>0</v>
      </c>
      <c r="K13" s="553"/>
      <c r="L13" s="553"/>
      <c r="M13" s="553"/>
      <c r="N13" s="553"/>
      <c r="O13" s="553"/>
      <c r="P13" s="553"/>
      <c r="Q13" s="553"/>
      <c r="R13" s="553"/>
      <c r="S13" s="553"/>
    </row>
    <row r="14" spans="1:19" x14ac:dyDescent="0.25">
      <c r="A14" s="139" t="s">
        <v>133</v>
      </c>
      <c r="B14" s="138" t="s">
        <v>134</v>
      </c>
      <c r="C14" s="140" t="s">
        <v>135</v>
      </c>
      <c r="D14" s="2">
        <v>66.58</v>
      </c>
      <c r="E14" s="152">
        <v>0</v>
      </c>
      <c r="F14" s="2">
        <f>E14*D14</f>
        <v>0</v>
      </c>
      <c r="K14" s="553"/>
      <c r="L14" s="553"/>
      <c r="M14" s="553"/>
      <c r="N14" s="553"/>
      <c r="O14" s="553"/>
      <c r="P14" s="553"/>
      <c r="Q14" s="553"/>
      <c r="R14" s="553"/>
      <c r="S14" s="553"/>
    </row>
    <row r="15" spans="1:19" x14ac:dyDescent="0.25">
      <c r="A15" s="139" t="s">
        <v>136</v>
      </c>
      <c r="B15" s="138" t="s">
        <v>137</v>
      </c>
      <c r="C15" s="140" t="s">
        <v>135</v>
      </c>
      <c r="D15" s="2">
        <v>66.58</v>
      </c>
      <c r="E15" s="152">
        <v>0</v>
      </c>
      <c r="F15" s="2">
        <f>E15*D15</f>
        <v>0</v>
      </c>
      <c r="K15" s="553"/>
      <c r="L15" s="553"/>
      <c r="M15" s="553"/>
      <c r="N15" s="553"/>
      <c r="O15" s="553"/>
      <c r="P15" s="553"/>
      <c r="Q15" s="553"/>
      <c r="R15" s="553"/>
      <c r="S15" s="553"/>
    </row>
    <row r="16" spans="1:19" x14ac:dyDescent="0.25">
      <c r="A16" s="139" t="s">
        <v>138</v>
      </c>
      <c r="B16" s="138" t="s">
        <v>139</v>
      </c>
      <c r="C16" s="140" t="s">
        <v>135</v>
      </c>
      <c r="D16" s="2">
        <v>66.58</v>
      </c>
      <c r="E16" s="152">
        <v>0</v>
      </c>
      <c r="F16" s="2">
        <f t="shared" ref="F16:F25" si="0">E16*D16</f>
        <v>0</v>
      </c>
      <c r="K16" s="553"/>
      <c r="L16" s="553"/>
      <c r="M16" s="553"/>
      <c r="N16" s="553"/>
      <c r="O16" s="553"/>
      <c r="P16" s="553"/>
      <c r="Q16" s="553"/>
      <c r="R16" s="553"/>
      <c r="S16" s="553"/>
    </row>
    <row r="17" spans="1:19" x14ac:dyDescent="0.25">
      <c r="A17" s="139" t="s">
        <v>140</v>
      </c>
      <c r="B17" s="138" t="s">
        <v>141</v>
      </c>
      <c r="C17" s="140" t="s">
        <v>135</v>
      </c>
      <c r="D17" s="2">
        <v>13.2</v>
      </c>
      <c r="E17" s="152">
        <v>0</v>
      </c>
      <c r="F17" s="2">
        <f t="shared" si="0"/>
        <v>0</v>
      </c>
      <c r="K17" s="553"/>
      <c r="L17" s="553"/>
      <c r="M17" s="553"/>
      <c r="N17" s="553"/>
      <c r="O17" s="553"/>
      <c r="P17" s="553"/>
      <c r="Q17" s="553"/>
      <c r="R17" s="553"/>
      <c r="S17" s="553"/>
    </row>
    <row r="18" spans="1:19" ht="25.5" x14ac:dyDescent="0.25">
      <c r="A18" s="139" t="s">
        <v>142</v>
      </c>
      <c r="B18" s="138" t="s">
        <v>143</v>
      </c>
      <c r="C18" s="140" t="s">
        <v>135</v>
      </c>
      <c r="D18" s="2">
        <v>13.2</v>
      </c>
      <c r="E18" s="152">
        <v>0</v>
      </c>
      <c r="F18" s="2">
        <f>E18*D18</f>
        <v>0</v>
      </c>
      <c r="K18" s="553"/>
      <c r="L18" s="553"/>
      <c r="M18" s="553"/>
      <c r="N18" s="553"/>
      <c r="O18" s="553"/>
      <c r="P18" s="553"/>
      <c r="Q18" s="553"/>
      <c r="R18" s="553"/>
      <c r="S18" s="553"/>
    </row>
    <row r="19" spans="1:19" x14ac:dyDescent="0.25">
      <c r="A19" s="139" t="s">
        <v>144</v>
      </c>
      <c r="B19" s="138" t="s">
        <v>145</v>
      </c>
      <c r="C19" s="140" t="s">
        <v>135</v>
      </c>
      <c r="D19" s="2">
        <v>66.58</v>
      </c>
      <c r="E19" s="152">
        <v>0</v>
      </c>
      <c r="F19" s="2">
        <f t="shared" si="0"/>
        <v>0</v>
      </c>
      <c r="K19" s="553"/>
      <c r="L19" s="553"/>
      <c r="M19" s="553"/>
      <c r="N19" s="553"/>
      <c r="O19" s="553"/>
      <c r="P19" s="553"/>
      <c r="Q19" s="553"/>
      <c r="R19" s="553"/>
      <c r="S19" s="553"/>
    </row>
    <row r="20" spans="1:19" x14ac:dyDescent="0.25">
      <c r="A20" s="139" t="s">
        <v>146</v>
      </c>
      <c r="B20" s="138" t="s">
        <v>147</v>
      </c>
      <c r="C20" s="140" t="s">
        <v>135</v>
      </c>
      <c r="D20" s="2">
        <v>33</v>
      </c>
      <c r="E20" s="152">
        <v>0</v>
      </c>
      <c r="F20" s="2">
        <f t="shared" si="0"/>
        <v>0</v>
      </c>
      <c r="K20" s="553"/>
      <c r="L20" s="553"/>
      <c r="M20" s="553"/>
      <c r="N20" s="553"/>
      <c r="O20" s="553"/>
      <c r="P20" s="553"/>
      <c r="Q20" s="553"/>
      <c r="R20" s="553"/>
      <c r="S20" s="553"/>
    </row>
    <row r="21" spans="1:19" x14ac:dyDescent="0.25">
      <c r="A21" s="139" t="s">
        <v>148</v>
      </c>
      <c r="B21" s="138" t="s">
        <v>149</v>
      </c>
      <c r="C21" s="140" t="s">
        <v>135</v>
      </c>
      <c r="D21" s="2">
        <v>100</v>
      </c>
      <c r="E21" s="152">
        <v>0</v>
      </c>
      <c r="F21" s="2">
        <f t="shared" si="0"/>
        <v>0</v>
      </c>
      <c r="K21" s="553"/>
      <c r="L21" s="553"/>
      <c r="M21" s="553"/>
      <c r="N21" s="553"/>
      <c r="O21" s="553"/>
      <c r="P21" s="553"/>
      <c r="Q21" s="553"/>
      <c r="R21" s="553"/>
      <c r="S21" s="553"/>
    </row>
    <row r="22" spans="1:19" x14ac:dyDescent="0.25">
      <c r="A22" s="139"/>
      <c r="B22" s="137" t="s">
        <v>150</v>
      </c>
      <c r="C22" s="2"/>
      <c r="D22" s="2"/>
      <c r="E22" s="463">
        <v>0</v>
      </c>
      <c r="F22" s="2"/>
      <c r="K22" s="553"/>
      <c r="L22" s="553"/>
      <c r="M22" s="553"/>
      <c r="N22" s="553"/>
      <c r="O22" s="553"/>
      <c r="P22" s="553"/>
      <c r="Q22" s="553"/>
      <c r="R22" s="553"/>
      <c r="S22" s="553"/>
    </row>
    <row r="23" spans="1:19" x14ac:dyDescent="0.25">
      <c r="A23" s="139" t="s">
        <v>151</v>
      </c>
      <c r="B23" s="138" t="s">
        <v>152</v>
      </c>
      <c r="C23" s="140" t="s">
        <v>135</v>
      </c>
      <c r="D23" s="2">
        <v>5</v>
      </c>
      <c r="E23" s="152">
        <v>0</v>
      </c>
      <c r="F23" s="2">
        <f>E23*D23</f>
        <v>0</v>
      </c>
      <c r="K23" s="553"/>
      <c r="L23" s="553"/>
      <c r="M23" s="553"/>
      <c r="N23" s="553"/>
      <c r="O23" s="553"/>
      <c r="P23" s="553"/>
      <c r="Q23" s="553"/>
      <c r="R23" s="553"/>
      <c r="S23" s="553"/>
    </row>
    <row r="24" spans="1:19" x14ac:dyDescent="0.25">
      <c r="A24" s="139" t="s">
        <v>153</v>
      </c>
      <c r="B24" s="138" t="s">
        <v>154</v>
      </c>
      <c r="C24" s="140" t="s">
        <v>135</v>
      </c>
      <c r="D24" s="2">
        <v>5</v>
      </c>
      <c r="E24" s="152">
        <v>0</v>
      </c>
      <c r="F24" s="2">
        <f t="shared" si="0"/>
        <v>0</v>
      </c>
    </row>
    <row r="25" spans="1:19" ht="25.5" x14ac:dyDescent="0.25">
      <c r="A25" s="139" t="s">
        <v>155</v>
      </c>
      <c r="B25" s="138" t="s">
        <v>156</v>
      </c>
      <c r="C25" s="140" t="s">
        <v>135</v>
      </c>
      <c r="D25" s="2">
        <v>5</v>
      </c>
      <c r="E25" s="152">
        <v>0</v>
      </c>
      <c r="F25" s="2">
        <f t="shared" si="0"/>
        <v>0</v>
      </c>
    </row>
    <row r="26" spans="1:19" ht="25.5" x14ac:dyDescent="0.25">
      <c r="A26" s="141" t="s">
        <v>157</v>
      </c>
      <c r="B26" s="138" t="s">
        <v>158</v>
      </c>
      <c r="C26" s="140" t="s">
        <v>135</v>
      </c>
      <c r="D26" s="2">
        <v>3</v>
      </c>
      <c r="E26" s="152">
        <v>0</v>
      </c>
      <c r="F26" s="2"/>
    </row>
    <row r="27" spans="1:19" x14ac:dyDescent="0.25">
      <c r="A27" s="141"/>
      <c r="B27" s="137" t="s">
        <v>159</v>
      </c>
      <c r="C27" s="140"/>
      <c r="D27" s="2"/>
      <c r="E27" s="463"/>
      <c r="F27" s="2"/>
    </row>
    <row r="28" spans="1:19" x14ac:dyDescent="0.25">
      <c r="A28" s="139" t="s">
        <v>160</v>
      </c>
      <c r="B28" s="138" t="s">
        <v>161</v>
      </c>
      <c r="C28" s="140" t="s">
        <v>135</v>
      </c>
      <c r="D28" s="2">
        <v>16.5</v>
      </c>
      <c r="E28" s="152">
        <v>0</v>
      </c>
      <c r="F28" s="2">
        <f>E28*D28</f>
        <v>0</v>
      </c>
    </row>
    <row r="29" spans="1:19" x14ac:dyDescent="0.25">
      <c r="A29" s="477" t="s">
        <v>162</v>
      </c>
      <c r="B29" s="474"/>
      <c r="C29" s="475"/>
      <c r="D29" s="476"/>
      <c r="E29" s="476"/>
      <c r="F29" s="482">
        <f>SUM(F13:F28)</f>
        <v>0</v>
      </c>
      <c r="G29" s="144"/>
    </row>
    <row r="30" spans="1:19" x14ac:dyDescent="0.25">
      <c r="A30" s="473" t="s">
        <v>450</v>
      </c>
      <c r="B30" s="478"/>
      <c r="C30" s="142"/>
      <c r="D30" s="479"/>
      <c r="E30" s="143"/>
      <c r="F30" s="480">
        <f>F29*400</f>
        <v>0</v>
      </c>
      <c r="G30" s="144"/>
    </row>
    <row r="31" spans="1:19" x14ac:dyDescent="0.25">
      <c r="A31" s="132"/>
      <c r="B31" s="132"/>
      <c r="C31" s="132"/>
      <c r="D31" s="133"/>
      <c r="E31" s="133"/>
      <c r="F31" s="145"/>
    </row>
    <row r="32" spans="1:19" x14ac:dyDescent="0.25">
      <c r="A32" s="132" t="s">
        <v>421</v>
      </c>
      <c r="B32" s="132"/>
      <c r="C32" s="132"/>
      <c r="D32" s="133"/>
      <c r="E32" s="133"/>
      <c r="F32" s="145"/>
    </row>
    <row r="33" spans="1:6" x14ac:dyDescent="0.25">
      <c r="A33" s="132"/>
      <c r="B33" s="132"/>
      <c r="C33" s="132"/>
      <c r="D33" s="133"/>
      <c r="E33" s="133"/>
      <c r="F33" s="145"/>
    </row>
    <row r="34" spans="1:6" ht="21.75" customHeight="1" x14ac:dyDescent="0.25">
      <c r="A34" s="134" t="s">
        <v>163</v>
      </c>
    </row>
    <row r="35" spans="1:6" ht="25.5" x14ac:dyDescent="0.25">
      <c r="A35" s="136" t="s">
        <v>126</v>
      </c>
      <c r="B35" s="137" t="s">
        <v>127</v>
      </c>
      <c r="C35" s="129" t="s">
        <v>128</v>
      </c>
      <c r="D35" s="129" t="s">
        <v>129</v>
      </c>
      <c r="E35" s="129" t="s">
        <v>130</v>
      </c>
      <c r="F35" s="129" t="s">
        <v>123</v>
      </c>
    </row>
    <row r="36" spans="1:6" x14ac:dyDescent="0.25">
      <c r="A36" s="136"/>
      <c r="B36" s="137" t="s">
        <v>131</v>
      </c>
      <c r="C36" s="129"/>
      <c r="D36" s="129"/>
      <c r="E36" s="129"/>
      <c r="F36" s="129"/>
    </row>
    <row r="37" spans="1:6" x14ac:dyDescent="0.25">
      <c r="A37" s="139" t="s">
        <v>133</v>
      </c>
      <c r="B37" s="138" t="s">
        <v>134</v>
      </c>
      <c r="C37" s="140" t="s">
        <v>135</v>
      </c>
      <c r="D37" s="2">
        <v>74</v>
      </c>
      <c r="E37" s="152">
        <v>0</v>
      </c>
      <c r="F37" s="2">
        <f t="shared" ref="F37:F48" si="1">E37*D37</f>
        <v>0</v>
      </c>
    </row>
    <row r="38" spans="1:6" x14ac:dyDescent="0.25">
      <c r="A38" s="139" t="s">
        <v>136</v>
      </c>
      <c r="B38" s="138" t="s">
        <v>137</v>
      </c>
      <c r="C38" s="140" t="s">
        <v>135</v>
      </c>
      <c r="D38" s="2">
        <v>74</v>
      </c>
      <c r="E38" s="152">
        <v>0</v>
      </c>
      <c r="F38" s="2">
        <f t="shared" si="1"/>
        <v>0</v>
      </c>
    </row>
    <row r="39" spans="1:6" x14ac:dyDescent="0.25">
      <c r="A39" s="139" t="s">
        <v>138</v>
      </c>
      <c r="B39" s="138" t="s">
        <v>139</v>
      </c>
      <c r="C39" s="140" t="s">
        <v>135</v>
      </c>
      <c r="D39" s="2">
        <v>74</v>
      </c>
      <c r="E39" s="152">
        <v>0</v>
      </c>
      <c r="F39" s="2">
        <f t="shared" si="1"/>
        <v>0</v>
      </c>
    </row>
    <row r="40" spans="1:6" x14ac:dyDescent="0.25">
      <c r="A40" s="139"/>
      <c r="B40" s="138" t="s">
        <v>164</v>
      </c>
      <c r="C40" s="140" t="s">
        <v>135</v>
      </c>
      <c r="D40" s="2">
        <v>35</v>
      </c>
      <c r="E40" s="152">
        <v>0</v>
      </c>
      <c r="F40" s="2">
        <f>E40*D40</f>
        <v>0</v>
      </c>
    </row>
    <row r="41" spans="1:6" x14ac:dyDescent="0.25">
      <c r="A41" s="139" t="s">
        <v>140</v>
      </c>
      <c r="B41" s="138" t="s">
        <v>141</v>
      </c>
      <c r="C41" s="140" t="s">
        <v>135</v>
      </c>
      <c r="D41" s="2">
        <v>16.600000000000001</v>
      </c>
      <c r="E41" s="152">
        <v>0</v>
      </c>
      <c r="F41" s="2">
        <f>E41*D41</f>
        <v>0</v>
      </c>
    </row>
    <row r="42" spans="1:6" ht="25.5" x14ac:dyDescent="0.25">
      <c r="A42" s="139" t="s">
        <v>142</v>
      </c>
      <c r="B42" s="138" t="s">
        <v>143</v>
      </c>
      <c r="C42" s="140" t="s">
        <v>135</v>
      </c>
      <c r="D42" s="2">
        <v>16.600000000000001</v>
      </c>
      <c r="E42" s="152">
        <v>0</v>
      </c>
      <c r="F42" s="2">
        <f t="shared" si="1"/>
        <v>0</v>
      </c>
    </row>
    <row r="43" spans="1:6" x14ac:dyDescent="0.25">
      <c r="A43" s="139" t="s">
        <v>144</v>
      </c>
      <c r="B43" s="138" t="s">
        <v>145</v>
      </c>
      <c r="C43" s="140" t="s">
        <v>135</v>
      </c>
      <c r="D43" s="2">
        <v>74</v>
      </c>
      <c r="E43" s="152">
        <v>0</v>
      </c>
      <c r="F43" s="2">
        <f t="shared" si="1"/>
        <v>0</v>
      </c>
    </row>
    <row r="44" spans="1:6" x14ac:dyDescent="0.25">
      <c r="A44" s="139" t="s">
        <v>146</v>
      </c>
      <c r="B44" s="138" t="s">
        <v>165</v>
      </c>
      <c r="C44" s="140" t="s">
        <v>135</v>
      </c>
      <c r="D44" s="2">
        <v>15</v>
      </c>
      <c r="E44" s="152">
        <v>0</v>
      </c>
      <c r="F44" s="2">
        <f t="shared" si="1"/>
        <v>0</v>
      </c>
    </row>
    <row r="45" spans="1:6" x14ac:dyDescent="0.25">
      <c r="A45" s="139" t="s">
        <v>148</v>
      </c>
      <c r="B45" s="138" t="s">
        <v>166</v>
      </c>
      <c r="C45" s="140" t="s">
        <v>135</v>
      </c>
      <c r="D45" s="2">
        <v>63</v>
      </c>
      <c r="E45" s="152">
        <v>0</v>
      </c>
      <c r="F45" s="2">
        <f t="shared" si="1"/>
        <v>0</v>
      </c>
    </row>
    <row r="46" spans="1:6" x14ac:dyDescent="0.25">
      <c r="A46" s="139" t="s">
        <v>167</v>
      </c>
      <c r="B46" s="138" t="s">
        <v>168</v>
      </c>
      <c r="C46" s="140" t="s">
        <v>135</v>
      </c>
      <c r="D46" s="2">
        <v>45</v>
      </c>
      <c r="E46" s="152">
        <v>0</v>
      </c>
      <c r="F46" s="2"/>
    </row>
    <row r="47" spans="1:6" x14ac:dyDescent="0.25">
      <c r="A47" s="139"/>
      <c r="B47" s="137" t="s">
        <v>159</v>
      </c>
      <c r="C47" s="140"/>
      <c r="D47" s="2"/>
      <c r="E47" s="463"/>
      <c r="F47" s="2"/>
    </row>
    <row r="48" spans="1:6" x14ac:dyDescent="0.25">
      <c r="A48" s="139" t="s">
        <v>169</v>
      </c>
      <c r="B48" s="138" t="s">
        <v>161</v>
      </c>
      <c r="C48" s="140" t="s">
        <v>135</v>
      </c>
      <c r="D48" s="2">
        <v>15</v>
      </c>
      <c r="E48" s="152">
        <v>0</v>
      </c>
      <c r="F48" s="2">
        <f t="shared" si="1"/>
        <v>0</v>
      </c>
    </row>
    <row r="49" spans="1:7" x14ac:dyDescent="0.25">
      <c r="A49" s="468" t="s">
        <v>162</v>
      </c>
      <c r="B49" s="469"/>
      <c r="C49" s="470"/>
      <c r="D49" s="471"/>
      <c r="E49" s="471"/>
      <c r="F49" s="480">
        <f>SUM(F37:F48)</f>
        <v>0</v>
      </c>
      <c r="G49" s="144"/>
    </row>
    <row r="50" spans="1:7" x14ac:dyDescent="0.25">
      <c r="A50" s="473" t="s">
        <v>451</v>
      </c>
      <c r="B50" s="472"/>
      <c r="C50" s="473"/>
      <c r="D50" s="471"/>
      <c r="E50" s="471"/>
      <c r="F50" s="481">
        <f>F49*30</f>
        <v>0</v>
      </c>
    </row>
    <row r="51" spans="1:7" x14ac:dyDescent="0.25">
      <c r="A51" s="132"/>
      <c r="B51" s="132"/>
      <c r="C51" s="132"/>
      <c r="D51" s="133"/>
      <c r="E51" s="133"/>
      <c r="F51" s="145"/>
    </row>
    <row r="52" spans="1:7" x14ac:dyDescent="0.25">
      <c r="A52" s="132"/>
      <c r="B52" s="132"/>
      <c r="C52" s="132"/>
      <c r="D52" s="133"/>
      <c r="E52" s="133"/>
      <c r="F52" s="145"/>
    </row>
    <row r="53" spans="1:7" x14ac:dyDescent="0.25">
      <c r="A53" s="132" t="s">
        <v>422</v>
      </c>
      <c r="B53" s="132"/>
      <c r="C53" s="132"/>
      <c r="D53" s="133"/>
      <c r="E53" s="133"/>
      <c r="F53" s="145"/>
    </row>
    <row r="54" spans="1:7" x14ac:dyDescent="0.25">
      <c r="A54" s="132"/>
      <c r="B54" s="132"/>
      <c r="C54" s="132"/>
      <c r="D54" s="133"/>
      <c r="E54" s="133"/>
      <c r="F54" s="145"/>
    </row>
    <row r="55" spans="1:7" x14ac:dyDescent="0.25">
      <c r="A55" s="132"/>
      <c r="B55" s="132"/>
      <c r="C55" s="132"/>
      <c r="D55" s="133"/>
      <c r="E55" s="133"/>
      <c r="F55" s="145"/>
    </row>
    <row r="56" spans="1:7" ht="21.75" customHeight="1" x14ac:dyDescent="0.25">
      <c r="A56" s="134" t="s">
        <v>170</v>
      </c>
    </row>
    <row r="57" spans="1:7" ht="25.5" x14ac:dyDescent="0.25">
      <c r="A57" s="136" t="s">
        <v>126</v>
      </c>
      <c r="B57" s="137" t="s">
        <v>127</v>
      </c>
      <c r="C57" s="129" t="s">
        <v>128</v>
      </c>
      <c r="D57" s="129" t="s">
        <v>129</v>
      </c>
      <c r="E57" s="129" t="s">
        <v>130</v>
      </c>
      <c r="F57" s="129" t="s">
        <v>123</v>
      </c>
    </row>
    <row r="58" spans="1:7" x14ac:dyDescent="0.25">
      <c r="A58" s="136"/>
      <c r="B58" s="137" t="s">
        <v>131</v>
      </c>
      <c r="C58" s="129"/>
      <c r="D58" s="129"/>
      <c r="E58" s="129"/>
      <c r="F58" s="129"/>
    </row>
    <row r="59" spans="1:7" x14ac:dyDescent="0.25">
      <c r="A59" s="139" t="s">
        <v>133</v>
      </c>
      <c r="B59" s="138" t="s">
        <v>134</v>
      </c>
      <c r="C59" s="140" t="s">
        <v>135</v>
      </c>
      <c r="D59" s="2">
        <v>260</v>
      </c>
      <c r="E59" s="152">
        <v>0</v>
      </c>
      <c r="F59" s="2">
        <f t="shared" ref="F59:F74" si="2">E59*D59</f>
        <v>0</v>
      </c>
    </row>
    <row r="60" spans="1:7" x14ac:dyDescent="0.25">
      <c r="A60" s="139" t="s">
        <v>136</v>
      </c>
      <c r="B60" s="138" t="s">
        <v>137</v>
      </c>
      <c r="C60" s="140" t="s">
        <v>135</v>
      </c>
      <c r="D60" s="2">
        <v>260</v>
      </c>
      <c r="E60" s="152">
        <v>0</v>
      </c>
      <c r="F60" s="2">
        <f t="shared" si="2"/>
        <v>0</v>
      </c>
    </row>
    <row r="61" spans="1:7" x14ac:dyDescent="0.25">
      <c r="A61" s="139" t="s">
        <v>138</v>
      </c>
      <c r="B61" s="138" t="s">
        <v>139</v>
      </c>
      <c r="C61" s="140" t="s">
        <v>135</v>
      </c>
      <c r="D61" s="2">
        <v>200</v>
      </c>
      <c r="E61" s="152">
        <v>0</v>
      </c>
      <c r="F61" s="2">
        <f t="shared" si="2"/>
        <v>0</v>
      </c>
    </row>
    <row r="62" spans="1:7" x14ac:dyDescent="0.25">
      <c r="A62" s="139" t="s">
        <v>140</v>
      </c>
      <c r="B62" s="138" t="s">
        <v>141</v>
      </c>
      <c r="C62" s="140" t="s">
        <v>135</v>
      </c>
      <c r="D62" s="2">
        <v>150</v>
      </c>
      <c r="E62" s="152">
        <v>0</v>
      </c>
      <c r="F62" s="2">
        <f t="shared" si="2"/>
        <v>0</v>
      </c>
    </row>
    <row r="63" spans="1:7" ht="25.5" x14ac:dyDescent="0.25">
      <c r="A63" s="139" t="s">
        <v>142</v>
      </c>
      <c r="B63" s="138" t="s">
        <v>143</v>
      </c>
      <c r="C63" s="140" t="s">
        <v>135</v>
      </c>
      <c r="D63" s="2">
        <v>150</v>
      </c>
      <c r="E63" s="152">
        <v>0</v>
      </c>
      <c r="F63" s="2">
        <f t="shared" si="2"/>
        <v>0</v>
      </c>
    </row>
    <row r="64" spans="1:7" x14ac:dyDescent="0.25">
      <c r="A64" s="139" t="s">
        <v>144</v>
      </c>
      <c r="B64" s="138" t="s">
        <v>145</v>
      </c>
      <c r="C64" s="140" t="s">
        <v>135</v>
      </c>
      <c r="D64" s="2">
        <v>200</v>
      </c>
      <c r="E64" s="152">
        <v>0</v>
      </c>
      <c r="F64" s="2">
        <f t="shared" si="2"/>
        <v>0</v>
      </c>
    </row>
    <row r="65" spans="1:7" x14ac:dyDescent="0.25">
      <c r="A65" s="139" t="s">
        <v>146</v>
      </c>
      <c r="B65" s="138" t="s">
        <v>165</v>
      </c>
      <c r="C65" s="140" t="s">
        <v>135</v>
      </c>
      <c r="D65" s="2">
        <v>120</v>
      </c>
      <c r="E65" s="152">
        <v>0</v>
      </c>
      <c r="F65" s="2">
        <f t="shared" si="2"/>
        <v>0</v>
      </c>
    </row>
    <row r="66" spans="1:7" x14ac:dyDescent="0.25">
      <c r="A66" s="139" t="s">
        <v>148</v>
      </c>
      <c r="B66" s="138" t="s">
        <v>166</v>
      </c>
      <c r="C66" s="140" t="s">
        <v>135</v>
      </c>
      <c r="D66" s="2">
        <v>400</v>
      </c>
      <c r="E66" s="152">
        <v>0</v>
      </c>
      <c r="F66" s="2">
        <f t="shared" si="2"/>
        <v>0</v>
      </c>
    </row>
    <row r="67" spans="1:7" x14ac:dyDescent="0.25">
      <c r="A67" s="139"/>
      <c r="B67" s="137" t="s">
        <v>150</v>
      </c>
      <c r="C67" s="140"/>
      <c r="D67" s="2"/>
      <c r="E67" s="463"/>
      <c r="F67" s="2"/>
    </row>
    <row r="68" spans="1:7" x14ac:dyDescent="0.25">
      <c r="A68" s="139" t="s">
        <v>151</v>
      </c>
      <c r="B68" s="138" t="s">
        <v>152</v>
      </c>
      <c r="C68" s="140" t="s">
        <v>135</v>
      </c>
      <c r="D68" s="2">
        <v>10</v>
      </c>
      <c r="E68" s="152">
        <v>0</v>
      </c>
      <c r="F68" s="2">
        <f t="shared" si="2"/>
        <v>0</v>
      </c>
    </row>
    <row r="69" spans="1:7" x14ac:dyDescent="0.25">
      <c r="A69" s="139" t="s">
        <v>153</v>
      </c>
      <c r="B69" s="138" t="s">
        <v>171</v>
      </c>
      <c r="C69" s="140" t="s">
        <v>135</v>
      </c>
      <c r="D69" s="2">
        <v>8</v>
      </c>
      <c r="E69" s="152">
        <v>0</v>
      </c>
      <c r="F69" s="2">
        <f t="shared" si="2"/>
        <v>0</v>
      </c>
    </row>
    <row r="70" spans="1:7" x14ac:dyDescent="0.25">
      <c r="A70" s="139" t="s">
        <v>155</v>
      </c>
      <c r="B70" s="138" t="s">
        <v>172</v>
      </c>
      <c r="C70" s="140" t="s">
        <v>135</v>
      </c>
      <c r="D70" s="2">
        <v>2</v>
      </c>
      <c r="E70" s="152">
        <v>0</v>
      </c>
      <c r="F70" s="2">
        <f t="shared" si="2"/>
        <v>0</v>
      </c>
    </row>
    <row r="71" spans="1:7" ht="25.5" x14ac:dyDescent="0.25">
      <c r="A71" s="139" t="s">
        <v>157</v>
      </c>
      <c r="B71" s="138" t="s">
        <v>158</v>
      </c>
      <c r="C71" s="140" t="s">
        <v>135</v>
      </c>
      <c r="D71" s="2">
        <v>12</v>
      </c>
      <c r="E71" s="152">
        <v>0</v>
      </c>
      <c r="F71" s="2">
        <f t="shared" si="2"/>
        <v>0</v>
      </c>
    </row>
    <row r="72" spans="1:7" x14ac:dyDescent="0.25">
      <c r="A72" s="139"/>
      <c r="B72" s="137" t="s">
        <v>159</v>
      </c>
      <c r="C72" s="140"/>
      <c r="D72" s="2"/>
      <c r="E72" s="463"/>
      <c r="F72" s="2"/>
    </row>
    <row r="73" spans="1:7" x14ac:dyDescent="0.25">
      <c r="A73" s="139" t="s">
        <v>160</v>
      </c>
      <c r="B73" s="138" t="s">
        <v>161</v>
      </c>
      <c r="C73" s="140" t="s">
        <v>135</v>
      </c>
      <c r="D73" s="2">
        <v>60</v>
      </c>
      <c r="E73" s="152">
        <v>0</v>
      </c>
      <c r="F73" s="2">
        <f t="shared" si="2"/>
        <v>0</v>
      </c>
    </row>
    <row r="74" spans="1:7" x14ac:dyDescent="0.25">
      <c r="A74" s="139" t="s">
        <v>173</v>
      </c>
      <c r="B74" s="138" t="s">
        <v>174</v>
      </c>
      <c r="C74" s="139" t="s">
        <v>175</v>
      </c>
      <c r="D74" s="2">
        <v>0.05</v>
      </c>
      <c r="E74" s="152">
        <v>0</v>
      </c>
      <c r="F74" s="2">
        <f t="shared" si="2"/>
        <v>0</v>
      </c>
    </row>
    <row r="75" spans="1:7" x14ac:dyDescent="0.25">
      <c r="A75" s="146" t="s">
        <v>162</v>
      </c>
      <c r="B75" s="147"/>
      <c r="C75" s="148"/>
      <c r="D75" s="149"/>
      <c r="E75" s="149"/>
      <c r="F75" s="480">
        <f>SUM(F59:F74)</f>
        <v>0</v>
      </c>
      <c r="G75" s="144"/>
    </row>
    <row r="76" spans="1:7" x14ac:dyDescent="0.25">
      <c r="A76" s="146" t="s">
        <v>482</v>
      </c>
      <c r="B76" s="147"/>
      <c r="C76" s="147"/>
      <c r="D76" s="149"/>
      <c r="E76" s="149"/>
      <c r="F76" s="480">
        <f>F75*84</f>
        <v>0</v>
      </c>
      <c r="G76" s="144"/>
    </row>
    <row r="77" spans="1:7" x14ac:dyDescent="0.25">
      <c r="A77" s="132"/>
      <c r="B77" s="132"/>
      <c r="C77" s="132"/>
      <c r="D77" s="133"/>
      <c r="E77" s="133"/>
      <c r="F77" s="145"/>
    </row>
    <row r="78" spans="1:7" x14ac:dyDescent="0.25">
      <c r="A78" s="132" t="s">
        <v>483</v>
      </c>
      <c r="B78" s="132"/>
      <c r="C78" s="132"/>
      <c r="D78" s="133"/>
      <c r="E78" s="133"/>
      <c r="F78" s="145"/>
    </row>
    <row r="79" spans="1:7" x14ac:dyDescent="0.25">
      <c r="A79" s="132"/>
      <c r="B79" s="132"/>
      <c r="C79" s="132"/>
      <c r="D79" s="133"/>
      <c r="E79" s="133"/>
      <c r="F79" s="145"/>
    </row>
    <row r="80" spans="1:7" ht="21" customHeight="1" x14ac:dyDescent="0.25">
      <c r="A80" s="554" t="s">
        <v>176</v>
      </c>
      <c r="B80" s="554"/>
    </row>
    <row r="81" spans="1:6" x14ac:dyDescent="0.25">
      <c r="A81" s="554" t="s">
        <v>447</v>
      </c>
      <c r="B81" s="554"/>
      <c r="C81" s="554"/>
      <c r="D81" s="554"/>
      <c r="E81" s="554"/>
    </row>
    <row r="82" spans="1:6" x14ac:dyDescent="0.25">
      <c r="A82" s="150" t="s">
        <v>177</v>
      </c>
    </row>
    <row r="83" spans="1:6" ht="21" customHeight="1" x14ac:dyDescent="0.25">
      <c r="A83" s="551" t="s">
        <v>178</v>
      </c>
      <c r="B83" s="551"/>
      <c r="C83" s="551"/>
      <c r="D83" s="551"/>
      <c r="E83" s="551"/>
      <c r="F83" s="551"/>
    </row>
    <row r="84" spans="1:6" x14ac:dyDescent="0.25">
      <c r="B84" s="151"/>
    </row>
    <row r="85" spans="1:6" x14ac:dyDescent="0.25">
      <c r="A85" s="554"/>
      <c r="B85" s="554"/>
      <c r="C85" s="554"/>
      <c r="D85" s="554"/>
      <c r="E85" s="554"/>
    </row>
    <row r="86" spans="1:6" x14ac:dyDescent="0.25">
      <c r="A86" s="150"/>
    </row>
    <row r="87" spans="1:6" x14ac:dyDescent="0.25">
      <c r="A87" s="551"/>
      <c r="B87" s="551"/>
      <c r="C87" s="551"/>
      <c r="D87" s="551"/>
      <c r="E87" s="551"/>
      <c r="F87" s="551"/>
    </row>
  </sheetData>
  <mergeCells count="6">
    <mergeCell ref="A87:F87"/>
    <mergeCell ref="K7:S23"/>
    <mergeCell ref="A80:B80"/>
    <mergeCell ref="A81:E81"/>
    <mergeCell ref="A83:F83"/>
    <mergeCell ref="A85:E85"/>
  </mergeCells>
  <pageMargins left="0.7" right="0.7" top="0.78740157499999996" bottom="0.78740157499999996" header="0.3" footer="0.3"/>
  <pageSetup paperSize="9" scale="3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0AE5E-4289-43BB-94EC-80221C18BFF4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1A79F-1351-46B6-8058-20AE00CD77F6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EB798-65DB-47F6-A198-71289D9191D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08764-DFB7-4154-A74D-4BA480EFE96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2F81D-7659-464C-BBDD-F768373CFC3B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0B79C-D6C6-4F8B-85E9-FC6CE4C748EE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C734-C519-46CE-B439-88E5BB215EB6}">
  <sheetPr>
    <pageSetUpPr fitToPage="1"/>
  </sheetPr>
  <dimension ref="A1:E33"/>
  <sheetViews>
    <sheetView tabSelected="1" topLeftCell="B7" zoomScaleNormal="100" workbookViewId="0">
      <selection activeCell="G22" sqref="G22"/>
    </sheetView>
  </sheetViews>
  <sheetFormatPr defaultRowHeight="15" x14ac:dyDescent="0.25"/>
  <cols>
    <col min="1" max="1" width="32.85546875" customWidth="1"/>
    <col min="2" max="2" width="36.7109375" customWidth="1"/>
    <col min="3" max="3" width="19.5703125" customWidth="1"/>
    <col min="4" max="4" width="16.85546875" customWidth="1"/>
    <col min="5" max="5" width="25.85546875" customWidth="1"/>
    <col min="6" max="6" width="13.42578125" customWidth="1"/>
    <col min="7" max="7" width="27.140625" customWidth="1"/>
    <col min="8" max="8" width="25.5703125" customWidth="1"/>
    <col min="9" max="9" width="21.28515625" customWidth="1"/>
  </cols>
  <sheetData>
    <row r="1" spans="1:5" ht="18" x14ac:dyDescent="0.25">
      <c r="A1" s="344" t="s">
        <v>360</v>
      </c>
      <c r="B1" s="345"/>
      <c r="C1" s="346"/>
      <c r="D1" s="346"/>
      <c r="E1" s="346"/>
    </row>
    <row r="2" spans="1:5" ht="18.75" thickBot="1" x14ac:dyDescent="0.3">
      <c r="A2" s="344"/>
      <c r="B2" s="345"/>
      <c r="C2" s="346"/>
      <c r="D2" s="346"/>
      <c r="E2" s="346"/>
    </row>
    <row r="3" spans="1:5" ht="18.75" thickBot="1" x14ac:dyDescent="0.3">
      <c r="A3" s="347" t="s">
        <v>354</v>
      </c>
      <c r="B3" s="348"/>
      <c r="C3" s="349"/>
      <c r="D3" s="349"/>
      <c r="E3" s="350">
        <f>C11</f>
        <v>0</v>
      </c>
    </row>
    <row r="4" spans="1:5" ht="18.75" thickBot="1" x14ac:dyDescent="0.3">
      <c r="A4" s="347"/>
      <c r="B4" s="348"/>
      <c r="C4" s="349"/>
      <c r="D4" s="349"/>
      <c r="E4" s="351"/>
    </row>
    <row r="5" spans="1:5" ht="18.75" thickBot="1" x14ac:dyDescent="0.3">
      <c r="A5" s="347" t="s">
        <v>408</v>
      </c>
      <c r="B5" s="348"/>
      <c r="C5" s="349"/>
      <c r="D5" s="349"/>
      <c r="E5" s="352">
        <f>D11</f>
        <v>0</v>
      </c>
    </row>
    <row r="6" spans="1:5" ht="18" x14ac:dyDescent="0.25">
      <c r="A6" s="344"/>
      <c r="B6" s="345"/>
      <c r="C6" s="346"/>
      <c r="D6" s="346"/>
      <c r="E6" s="346"/>
    </row>
    <row r="7" spans="1:5" ht="16.5" thickBot="1" x14ac:dyDescent="0.3">
      <c r="A7" s="353" t="s">
        <v>445</v>
      </c>
      <c r="B7" s="345"/>
      <c r="C7" s="346"/>
      <c r="D7" s="346"/>
    </row>
    <row r="8" spans="1:5" ht="36.75" thickBot="1" x14ac:dyDescent="0.3">
      <c r="A8" s="354" t="s">
        <v>355</v>
      </c>
      <c r="B8" s="372" t="s">
        <v>466</v>
      </c>
      <c r="C8" s="512" t="s">
        <v>356</v>
      </c>
      <c r="D8" s="514" t="s">
        <v>407</v>
      </c>
    </row>
    <row r="9" spans="1:5" ht="24.75" thickBot="1" x14ac:dyDescent="0.3">
      <c r="A9" s="355"/>
      <c r="B9" s="372" t="s">
        <v>361</v>
      </c>
      <c r="C9" s="513"/>
      <c r="D9" s="515"/>
    </row>
    <row r="10" spans="1:5" ht="15.75" thickBot="1" x14ac:dyDescent="0.3">
      <c r="A10" s="356" t="s">
        <v>359</v>
      </c>
      <c r="B10" s="357">
        <v>0</v>
      </c>
      <c r="C10" s="358">
        <f>B10*12</f>
        <v>0</v>
      </c>
      <c r="D10" s="359">
        <f>C10*6</f>
        <v>0</v>
      </c>
    </row>
    <row r="11" spans="1:5" ht="15.75" thickBot="1" x14ac:dyDescent="0.3">
      <c r="A11" s="360" t="s">
        <v>357</v>
      </c>
      <c r="B11" s="361"/>
      <c r="C11" s="362">
        <f>SUM(C10:C10)</f>
        <v>0</v>
      </c>
      <c r="D11" s="363">
        <f>SUM(D10:D10)</f>
        <v>0</v>
      </c>
    </row>
    <row r="12" spans="1:5" ht="15.75" thickBot="1" x14ac:dyDescent="0.3"/>
    <row r="13" spans="1:5" ht="19.5" customHeight="1" thickBot="1" x14ac:dyDescent="0.3">
      <c r="A13" s="516" t="s">
        <v>344</v>
      </c>
      <c r="B13" s="517"/>
      <c r="C13" s="518"/>
    </row>
    <row r="14" spans="1:5" x14ac:dyDescent="0.25">
      <c r="A14" s="331" t="s">
        <v>345</v>
      </c>
      <c r="B14" s="364" t="s">
        <v>358</v>
      </c>
      <c r="C14" s="364"/>
    </row>
    <row r="15" spans="1:5" ht="15.75" thickBot="1" x14ac:dyDescent="0.3">
      <c r="A15" s="332" t="s">
        <v>346</v>
      </c>
      <c r="B15" s="365" t="s">
        <v>359</v>
      </c>
      <c r="C15" s="365"/>
    </row>
    <row r="16" spans="1:5" x14ac:dyDescent="0.25">
      <c r="A16" s="366" t="s">
        <v>347</v>
      </c>
      <c r="B16" s="368" t="s">
        <v>348</v>
      </c>
      <c r="C16" s="370" t="s">
        <v>349</v>
      </c>
    </row>
    <row r="17" spans="1:4" ht="15.75" thickBot="1" x14ac:dyDescent="0.3">
      <c r="A17" s="367"/>
      <c r="B17" s="369"/>
      <c r="C17" s="371"/>
    </row>
    <row r="18" spans="1:4" x14ac:dyDescent="0.25">
      <c r="A18" s="333" t="s">
        <v>350</v>
      </c>
      <c r="B18" s="334" t="s">
        <v>342</v>
      </c>
      <c r="C18" s="335">
        <v>1</v>
      </c>
    </row>
    <row r="19" spans="1:4" x14ac:dyDescent="0.25">
      <c r="A19" s="336" t="s">
        <v>350</v>
      </c>
      <c r="B19" s="337" t="s">
        <v>351</v>
      </c>
      <c r="C19" s="335">
        <v>1</v>
      </c>
    </row>
    <row r="20" spans="1:4" x14ac:dyDescent="0.25">
      <c r="A20" s="336" t="s">
        <v>350</v>
      </c>
      <c r="B20" s="337" t="s">
        <v>343</v>
      </c>
      <c r="C20" s="335">
        <v>1</v>
      </c>
    </row>
    <row r="21" spans="1:4" ht="15.75" thickBot="1" x14ac:dyDescent="0.3">
      <c r="A21" s="338" t="s">
        <v>350</v>
      </c>
      <c r="B21" s="339" t="s">
        <v>352</v>
      </c>
      <c r="C21" s="340">
        <v>1</v>
      </c>
    </row>
    <row r="22" spans="1:4" ht="15.75" thickBot="1" x14ac:dyDescent="0.3">
      <c r="A22" s="341" t="s">
        <v>309</v>
      </c>
      <c r="B22" s="342"/>
      <c r="C22" s="373">
        <f>SUM(C18:C21)</f>
        <v>4</v>
      </c>
    </row>
    <row r="23" spans="1:4" ht="16.5" customHeight="1" x14ac:dyDescent="0.25"/>
    <row r="24" spans="1:4" ht="15" customHeight="1" x14ac:dyDescent="0.25"/>
    <row r="25" spans="1:4" ht="15" customHeight="1" x14ac:dyDescent="0.25"/>
    <row r="26" spans="1:4" ht="15" customHeight="1" thickBot="1" x14ac:dyDescent="0.3">
      <c r="A26" s="330" t="s">
        <v>353</v>
      </c>
      <c r="B26" s="519"/>
      <c r="C26" s="519"/>
      <c r="D26" s="519"/>
    </row>
    <row r="27" spans="1:4" ht="40.5" customHeight="1" thickBot="1" x14ac:dyDescent="0.3">
      <c r="A27" s="372" t="s">
        <v>361</v>
      </c>
      <c r="B27" s="511" t="s">
        <v>467</v>
      </c>
      <c r="C27" s="511"/>
      <c r="D27" s="511"/>
    </row>
    <row r="28" spans="1:4" ht="51" customHeight="1" thickBot="1" x14ac:dyDescent="0.3">
      <c r="A28" s="372" t="s">
        <v>452</v>
      </c>
      <c r="B28" s="511" t="s">
        <v>453</v>
      </c>
      <c r="C28" s="511"/>
      <c r="D28" s="511"/>
    </row>
    <row r="29" spans="1:4" ht="15" customHeight="1" x14ac:dyDescent="0.25">
      <c r="A29" s="308"/>
      <c r="B29" s="309" t="s">
        <v>454</v>
      </c>
    </row>
    <row r="30" spans="1:4" ht="15" customHeight="1" x14ac:dyDescent="0.25"/>
    <row r="31" spans="1:4" ht="15" customHeight="1" x14ac:dyDescent="0.25"/>
    <row r="32" spans="1:4" ht="15.75" customHeight="1" x14ac:dyDescent="0.25"/>
    <row r="33" spans="1:4" x14ac:dyDescent="0.25">
      <c r="A33" s="343"/>
      <c r="B33" s="343"/>
      <c r="C33" s="343"/>
      <c r="D33" s="343"/>
    </row>
  </sheetData>
  <protectedRanges>
    <protectedRange sqref="B10" name="Oblast1_1"/>
  </protectedRanges>
  <mergeCells count="6">
    <mergeCell ref="B28:D28"/>
    <mergeCell ref="B27:D27"/>
    <mergeCell ref="C8:C9"/>
    <mergeCell ref="D8:D9"/>
    <mergeCell ref="A13:C13"/>
    <mergeCell ref="B26:D26"/>
  </mergeCells>
  <pageMargins left="0.7" right="0.7" top="0.78740157499999996" bottom="0.78740157499999996" header="0.3" footer="0.3"/>
  <pageSetup paperSize="9" scale="9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6684C-C314-4289-A164-0937B0076CCD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EA04E-6F96-42D4-B790-C1901EB215B4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DB1C-C1DB-4DE3-A339-C990DB91A04B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DF21D-DE6B-4E8D-ACD9-D7FDE74503AF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DB56D-F37A-4D4C-9420-F61F0A541D07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B1F91-4347-4394-B08D-C072C5D052DF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A30E3-1115-4C58-BA26-05905C48DD75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D10FB-C337-4A84-BF7D-8DB56EBAB507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B45D-EC8F-446C-87C5-138F508A0E9B}">
  <dimension ref="A1:N46"/>
  <sheetViews>
    <sheetView topLeftCell="A40" zoomScaleNormal="100" workbookViewId="0">
      <selection activeCell="A46" sqref="A46:E46"/>
    </sheetView>
  </sheetViews>
  <sheetFormatPr defaultRowHeight="15" x14ac:dyDescent="0.25"/>
  <cols>
    <col min="1" max="1" width="9.140625" style="185"/>
    <col min="2" max="2" width="70" style="185" customWidth="1"/>
    <col min="3" max="3" width="9.140625" style="233"/>
    <col min="4" max="4" width="14.140625" style="233" customWidth="1"/>
    <col min="5" max="5" width="11.42578125" style="233" customWidth="1"/>
    <col min="6" max="6" width="13.85546875" style="233" customWidth="1"/>
    <col min="7" max="7" width="18.140625" style="185" customWidth="1"/>
    <col min="8" max="9" width="9.140625" style="185"/>
    <col min="10" max="10" width="66.28515625" style="185" customWidth="1"/>
    <col min="11" max="255" width="9.140625" style="185"/>
    <col min="256" max="256" width="70" style="185" customWidth="1"/>
    <col min="257" max="257" width="9.140625" style="185"/>
    <col min="258" max="258" width="14.140625" style="185" customWidth="1"/>
    <col min="259" max="259" width="11.42578125" style="185" customWidth="1"/>
    <col min="260" max="260" width="13.85546875" style="185" customWidth="1"/>
    <col min="261" max="261" width="18.140625" style="185" customWidth="1"/>
    <col min="262" max="511" width="9.140625" style="185"/>
    <col min="512" max="512" width="70" style="185" customWidth="1"/>
    <col min="513" max="513" width="9.140625" style="185"/>
    <col min="514" max="514" width="14.140625" style="185" customWidth="1"/>
    <col min="515" max="515" width="11.42578125" style="185" customWidth="1"/>
    <col min="516" max="516" width="13.85546875" style="185" customWidth="1"/>
    <col min="517" max="517" width="18.140625" style="185" customWidth="1"/>
    <col min="518" max="767" width="9.140625" style="185"/>
    <col min="768" max="768" width="70" style="185" customWidth="1"/>
    <col min="769" max="769" width="9.140625" style="185"/>
    <col min="770" max="770" width="14.140625" style="185" customWidth="1"/>
    <col min="771" max="771" width="11.42578125" style="185" customWidth="1"/>
    <col min="772" max="772" width="13.85546875" style="185" customWidth="1"/>
    <col min="773" max="773" width="18.140625" style="185" customWidth="1"/>
    <col min="774" max="1023" width="9.140625" style="185"/>
    <col min="1024" max="1024" width="70" style="185" customWidth="1"/>
    <col min="1025" max="1025" width="9.140625" style="185"/>
    <col min="1026" max="1026" width="14.140625" style="185" customWidth="1"/>
    <col min="1027" max="1027" width="11.42578125" style="185" customWidth="1"/>
    <col min="1028" max="1028" width="13.85546875" style="185" customWidth="1"/>
    <col min="1029" max="1029" width="18.140625" style="185" customWidth="1"/>
    <col min="1030" max="1279" width="9.140625" style="185"/>
    <col min="1280" max="1280" width="70" style="185" customWidth="1"/>
    <col min="1281" max="1281" width="9.140625" style="185"/>
    <col min="1282" max="1282" width="14.140625" style="185" customWidth="1"/>
    <col min="1283" max="1283" width="11.42578125" style="185" customWidth="1"/>
    <col min="1284" max="1284" width="13.85546875" style="185" customWidth="1"/>
    <col min="1285" max="1285" width="18.140625" style="185" customWidth="1"/>
    <col min="1286" max="1535" width="9.140625" style="185"/>
    <col min="1536" max="1536" width="70" style="185" customWidth="1"/>
    <col min="1537" max="1537" width="9.140625" style="185"/>
    <col min="1538" max="1538" width="14.140625" style="185" customWidth="1"/>
    <col min="1539" max="1539" width="11.42578125" style="185" customWidth="1"/>
    <col min="1540" max="1540" width="13.85546875" style="185" customWidth="1"/>
    <col min="1541" max="1541" width="18.140625" style="185" customWidth="1"/>
    <col min="1542" max="1791" width="9.140625" style="185"/>
    <col min="1792" max="1792" width="70" style="185" customWidth="1"/>
    <col min="1793" max="1793" width="9.140625" style="185"/>
    <col min="1794" max="1794" width="14.140625" style="185" customWidth="1"/>
    <col min="1795" max="1795" width="11.42578125" style="185" customWidth="1"/>
    <col min="1796" max="1796" width="13.85546875" style="185" customWidth="1"/>
    <col min="1797" max="1797" width="18.140625" style="185" customWidth="1"/>
    <col min="1798" max="2047" width="9.140625" style="185"/>
    <col min="2048" max="2048" width="70" style="185" customWidth="1"/>
    <col min="2049" max="2049" width="9.140625" style="185"/>
    <col min="2050" max="2050" width="14.140625" style="185" customWidth="1"/>
    <col min="2051" max="2051" width="11.42578125" style="185" customWidth="1"/>
    <col min="2052" max="2052" width="13.85546875" style="185" customWidth="1"/>
    <col min="2053" max="2053" width="18.140625" style="185" customWidth="1"/>
    <col min="2054" max="2303" width="9.140625" style="185"/>
    <col min="2304" max="2304" width="70" style="185" customWidth="1"/>
    <col min="2305" max="2305" width="9.140625" style="185"/>
    <col min="2306" max="2306" width="14.140625" style="185" customWidth="1"/>
    <col min="2307" max="2307" width="11.42578125" style="185" customWidth="1"/>
    <col min="2308" max="2308" width="13.85546875" style="185" customWidth="1"/>
    <col min="2309" max="2309" width="18.140625" style="185" customWidth="1"/>
    <col min="2310" max="2559" width="9.140625" style="185"/>
    <col min="2560" max="2560" width="70" style="185" customWidth="1"/>
    <col min="2561" max="2561" width="9.140625" style="185"/>
    <col min="2562" max="2562" width="14.140625" style="185" customWidth="1"/>
    <col min="2563" max="2563" width="11.42578125" style="185" customWidth="1"/>
    <col min="2564" max="2564" width="13.85546875" style="185" customWidth="1"/>
    <col min="2565" max="2565" width="18.140625" style="185" customWidth="1"/>
    <col min="2566" max="2815" width="9.140625" style="185"/>
    <col min="2816" max="2816" width="70" style="185" customWidth="1"/>
    <col min="2817" max="2817" width="9.140625" style="185"/>
    <col min="2818" max="2818" width="14.140625" style="185" customWidth="1"/>
    <col min="2819" max="2819" width="11.42578125" style="185" customWidth="1"/>
    <col min="2820" max="2820" width="13.85546875" style="185" customWidth="1"/>
    <col min="2821" max="2821" width="18.140625" style="185" customWidth="1"/>
    <col min="2822" max="3071" width="9.140625" style="185"/>
    <col min="3072" max="3072" width="70" style="185" customWidth="1"/>
    <col min="3073" max="3073" width="9.140625" style="185"/>
    <col min="3074" max="3074" width="14.140625" style="185" customWidth="1"/>
    <col min="3075" max="3075" width="11.42578125" style="185" customWidth="1"/>
    <col min="3076" max="3076" width="13.85546875" style="185" customWidth="1"/>
    <col min="3077" max="3077" width="18.140625" style="185" customWidth="1"/>
    <col min="3078" max="3327" width="9.140625" style="185"/>
    <col min="3328" max="3328" width="70" style="185" customWidth="1"/>
    <col min="3329" max="3329" width="9.140625" style="185"/>
    <col min="3330" max="3330" width="14.140625" style="185" customWidth="1"/>
    <col min="3331" max="3331" width="11.42578125" style="185" customWidth="1"/>
    <col min="3332" max="3332" width="13.85546875" style="185" customWidth="1"/>
    <col min="3333" max="3333" width="18.140625" style="185" customWidth="1"/>
    <col min="3334" max="3583" width="9.140625" style="185"/>
    <col min="3584" max="3584" width="70" style="185" customWidth="1"/>
    <col min="3585" max="3585" width="9.140625" style="185"/>
    <col min="3586" max="3586" width="14.140625" style="185" customWidth="1"/>
    <col min="3587" max="3587" width="11.42578125" style="185" customWidth="1"/>
    <col min="3588" max="3588" width="13.85546875" style="185" customWidth="1"/>
    <col min="3589" max="3589" width="18.140625" style="185" customWidth="1"/>
    <col min="3590" max="3839" width="9.140625" style="185"/>
    <col min="3840" max="3840" width="70" style="185" customWidth="1"/>
    <col min="3841" max="3841" width="9.140625" style="185"/>
    <col min="3842" max="3842" width="14.140625" style="185" customWidth="1"/>
    <col min="3843" max="3843" width="11.42578125" style="185" customWidth="1"/>
    <col min="3844" max="3844" width="13.85546875" style="185" customWidth="1"/>
    <col min="3845" max="3845" width="18.140625" style="185" customWidth="1"/>
    <col min="3846" max="4095" width="9.140625" style="185"/>
    <col min="4096" max="4096" width="70" style="185" customWidth="1"/>
    <col min="4097" max="4097" width="9.140625" style="185"/>
    <col min="4098" max="4098" width="14.140625" style="185" customWidth="1"/>
    <col min="4099" max="4099" width="11.42578125" style="185" customWidth="1"/>
    <col min="4100" max="4100" width="13.85546875" style="185" customWidth="1"/>
    <col min="4101" max="4101" width="18.140625" style="185" customWidth="1"/>
    <col min="4102" max="4351" width="9.140625" style="185"/>
    <col min="4352" max="4352" width="70" style="185" customWidth="1"/>
    <col min="4353" max="4353" width="9.140625" style="185"/>
    <col min="4354" max="4354" width="14.140625" style="185" customWidth="1"/>
    <col min="4355" max="4355" width="11.42578125" style="185" customWidth="1"/>
    <col min="4356" max="4356" width="13.85546875" style="185" customWidth="1"/>
    <col min="4357" max="4357" width="18.140625" style="185" customWidth="1"/>
    <col min="4358" max="4607" width="9.140625" style="185"/>
    <col min="4608" max="4608" width="70" style="185" customWidth="1"/>
    <col min="4609" max="4609" width="9.140625" style="185"/>
    <col min="4610" max="4610" width="14.140625" style="185" customWidth="1"/>
    <col min="4611" max="4611" width="11.42578125" style="185" customWidth="1"/>
    <col min="4612" max="4612" width="13.85546875" style="185" customWidth="1"/>
    <col min="4613" max="4613" width="18.140625" style="185" customWidth="1"/>
    <col min="4614" max="4863" width="9.140625" style="185"/>
    <col min="4864" max="4864" width="70" style="185" customWidth="1"/>
    <col min="4865" max="4865" width="9.140625" style="185"/>
    <col min="4866" max="4866" width="14.140625" style="185" customWidth="1"/>
    <col min="4867" max="4867" width="11.42578125" style="185" customWidth="1"/>
    <col min="4868" max="4868" width="13.85546875" style="185" customWidth="1"/>
    <col min="4869" max="4869" width="18.140625" style="185" customWidth="1"/>
    <col min="4870" max="5119" width="9.140625" style="185"/>
    <col min="5120" max="5120" width="70" style="185" customWidth="1"/>
    <col min="5121" max="5121" width="9.140625" style="185"/>
    <col min="5122" max="5122" width="14.140625" style="185" customWidth="1"/>
    <col min="5123" max="5123" width="11.42578125" style="185" customWidth="1"/>
    <col min="5124" max="5124" width="13.85546875" style="185" customWidth="1"/>
    <col min="5125" max="5125" width="18.140625" style="185" customWidth="1"/>
    <col min="5126" max="5375" width="9.140625" style="185"/>
    <col min="5376" max="5376" width="70" style="185" customWidth="1"/>
    <col min="5377" max="5377" width="9.140625" style="185"/>
    <col min="5378" max="5378" width="14.140625" style="185" customWidth="1"/>
    <col min="5379" max="5379" width="11.42578125" style="185" customWidth="1"/>
    <col min="5380" max="5380" width="13.85546875" style="185" customWidth="1"/>
    <col min="5381" max="5381" width="18.140625" style="185" customWidth="1"/>
    <col min="5382" max="5631" width="9.140625" style="185"/>
    <col min="5632" max="5632" width="70" style="185" customWidth="1"/>
    <col min="5633" max="5633" width="9.140625" style="185"/>
    <col min="5634" max="5634" width="14.140625" style="185" customWidth="1"/>
    <col min="5635" max="5635" width="11.42578125" style="185" customWidth="1"/>
    <col min="5636" max="5636" width="13.85546875" style="185" customWidth="1"/>
    <col min="5637" max="5637" width="18.140625" style="185" customWidth="1"/>
    <col min="5638" max="5887" width="9.140625" style="185"/>
    <col min="5888" max="5888" width="70" style="185" customWidth="1"/>
    <col min="5889" max="5889" width="9.140625" style="185"/>
    <col min="5890" max="5890" width="14.140625" style="185" customWidth="1"/>
    <col min="5891" max="5891" width="11.42578125" style="185" customWidth="1"/>
    <col min="5892" max="5892" width="13.85546875" style="185" customWidth="1"/>
    <col min="5893" max="5893" width="18.140625" style="185" customWidth="1"/>
    <col min="5894" max="6143" width="9.140625" style="185"/>
    <col min="6144" max="6144" width="70" style="185" customWidth="1"/>
    <col min="6145" max="6145" width="9.140625" style="185"/>
    <col min="6146" max="6146" width="14.140625" style="185" customWidth="1"/>
    <col min="6147" max="6147" width="11.42578125" style="185" customWidth="1"/>
    <col min="6148" max="6148" width="13.85546875" style="185" customWidth="1"/>
    <col min="6149" max="6149" width="18.140625" style="185" customWidth="1"/>
    <col min="6150" max="6399" width="9.140625" style="185"/>
    <col min="6400" max="6400" width="70" style="185" customWidth="1"/>
    <col min="6401" max="6401" width="9.140625" style="185"/>
    <col min="6402" max="6402" width="14.140625" style="185" customWidth="1"/>
    <col min="6403" max="6403" width="11.42578125" style="185" customWidth="1"/>
    <col min="6404" max="6404" width="13.85546875" style="185" customWidth="1"/>
    <col min="6405" max="6405" width="18.140625" style="185" customWidth="1"/>
    <col min="6406" max="6655" width="9.140625" style="185"/>
    <col min="6656" max="6656" width="70" style="185" customWidth="1"/>
    <col min="6657" max="6657" width="9.140625" style="185"/>
    <col min="6658" max="6658" width="14.140625" style="185" customWidth="1"/>
    <col min="6659" max="6659" width="11.42578125" style="185" customWidth="1"/>
    <col min="6660" max="6660" width="13.85546875" style="185" customWidth="1"/>
    <col min="6661" max="6661" width="18.140625" style="185" customWidth="1"/>
    <col min="6662" max="6911" width="9.140625" style="185"/>
    <col min="6912" max="6912" width="70" style="185" customWidth="1"/>
    <col min="6913" max="6913" width="9.140625" style="185"/>
    <col min="6914" max="6914" width="14.140625" style="185" customWidth="1"/>
    <col min="6915" max="6915" width="11.42578125" style="185" customWidth="1"/>
    <col min="6916" max="6916" width="13.85546875" style="185" customWidth="1"/>
    <col min="6917" max="6917" width="18.140625" style="185" customWidth="1"/>
    <col min="6918" max="7167" width="9.140625" style="185"/>
    <col min="7168" max="7168" width="70" style="185" customWidth="1"/>
    <col min="7169" max="7169" width="9.140625" style="185"/>
    <col min="7170" max="7170" width="14.140625" style="185" customWidth="1"/>
    <col min="7171" max="7171" width="11.42578125" style="185" customWidth="1"/>
    <col min="7172" max="7172" width="13.85546875" style="185" customWidth="1"/>
    <col min="7173" max="7173" width="18.140625" style="185" customWidth="1"/>
    <col min="7174" max="7423" width="9.140625" style="185"/>
    <col min="7424" max="7424" width="70" style="185" customWidth="1"/>
    <col min="7425" max="7425" width="9.140625" style="185"/>
    <col min="7426" max="7426" width="14.140625" style="185" customWidth="1"/>
    <col min="7427" max="7427" width="11.42578125" style="185" customWidth="1"/>
    <col min="7428" max="7428" width="13.85546875" style="185" customWidth="1"/>
    <col min="7429" max="7429" width="18.140625" style="185" customWidth="1"/>
    <col min="7430" max="7679" width="9.140625" style="185"/>
    <col min="7680" max="7680" width="70" style="185" customWidth="1"/>
    <col min="7681" max="7681" width="9.140625" style="185"/>
    <col min="7682" max="7682" width="14.140625" style="185" customWidth="1"/>
    <col min="7683" max="7683" width="11.42578125" style="185" customWidth="1"/>
    <col min="7684" max="7684" width="13.85546875" style="185" customWidth="1"/>
    <col min="7685" max="7685" width="18.140625" style="185" customWidth="1"/>
    <col min="7686" max="7935" width="9.140625" style="185"/>
    <col min="7936" max="7936" width="70" style="185" customWidth="1"/>
    <col min="7937" max="7937" width="9.140625" style="185"/>
    <col min="7938" max="7938" width="14.140625" style="185" customWidth="1"/>
    <col min="7939" max="7939" width="11.42578125" style="185" customWidth="1"/>
    <col min="7940" max="7940" width="13.85546875" style="185" customWidth="1"/>
    <col min="7941" max="7941" width="18.140625" style="185" customWidth="1"/>
    <col min="7942" max="8191" width="9.140625" style="185"/>
    <col min="8192" max="8192" width="70" style="185" customWidth="1"/>
    <col min="8193" max="8193" width="9.140625" style="185"/>
    <col min="8194" max="8194" width="14.140625" style="185" customWidth="1"/>
    <col min="8195" max="8195" width="11.42578125" style="185" customWidth="1"/>
    <col min="8196" max="8196" width="13.85546875" style="185" customWidth="1"/>
    <col min="8197" max="8197" width="18.140625" style="185" customWidth="1"/>
    <col min="8198" max="8447" width="9.140625" style="185"/>
    <col min="8448" max="8448" width="70" style="185" customWidth="1"/>
    <col min="8449" max="8449" width="9.140625" style="185"/>
    <col min="8450" max="8450" width="14.140625" style="185" customWidth="1"/>
    <col min="8451" max="8451" width="11.42578125" style="185" customWidth="1"/>
    <col min="8452" max="8452" width="13.85546875" style="185" customWidth="1"/>
    <col min="8453" max="8453" width="18.140625" style="185" customWidth="1"/>
    <col min="8454" max="8703" width="9.140625" style="185"/>
    <col min="8704" max="8704" width="70" style="185" customWidth="1"/>
    <col min="8705" max="8705" width="9.140625" style="185"/>
    <col min="8706" max="8706" width="14.140625" style="185" customWidth="1"/>
    <col min="8707" max="8707" width="11.42578125" style="185" customWidth="1"/>
    <col min="8708" max="8708" width="13.85546875" style="185" customWidth="1"/>
    <col min="8709" max="8709" width="18.140625" style="185" customWidth="1"/>
    <col min="8710" max="8959" width="9.140625" style="185"/>
    <col min="8960" max="8960" width="70" style="185" customWidth="1"/>
    <col min="8961" max="8961" width="9.140625" style="185"/>
    <col min="8962" max="8962" width="14.140625" style="185" customWidth="1"/>
    <col min="8963" max="8963" width="11.42578125" style="185" customWidth="1"/>
    <col min="8964" max="8964" width="13.85546875" style="185" customWidth="1"/>
    <col min="8965" max="8965" width="18.140625" style="185" customWidth="1"/>
    <col min="8966" max="9215" width="9.140625" style="185"/>
    <col min="9216" max="9216" width="70" style="185" customWidth="1"/>
    <col min="9217" max="9217" width="9.140625" style="185"/>
    <col min="9218" max="9218" width="14.140625" style="185" customWidth="1"/>
    <col min="9219" max="9219" width="11.42578125" style="185" customWidth="1"/>
    <col min="9220" max="9220" width="13.85546875" style="185" customWidth="1"/>
    <col min="9221" max="9221" width="18.140625" style="185" customWidth="1"/>
    <col min="9222" max="9471" width="9.140625" style="185"/>
    <col min="9472" max="9472" width="70" style="185" customWidth="1"/>
    <col min="9473" max="9473" width="9.140625" style="185"/>
    <col min="9474" max="9474" width="14.140625" style="185" customWidth="1"/>
    <col min="9475" max="9475" width="11.42578125" style="185" customWidth="1"/>
    <col min="9476" max="9476" width="13.85546875" style="185" customWidth="1"/>
    <col min="9477" max="9477" width="18.140625" style="185" customWidth="1"/>
    <col min="9478" max="9727" width="9.140625" style="185"/>
    <col min="9728" max="9728" width="70" style="185" customWidth="1"/>
    <col min="9729" max="9729" width="9.140625" style="185"/>
    <col min="9730" max="9730" width="14.140625" style="185" customWidth="1"/>
    <col min="9731" max="9731" width="11.42578125" style="185" customWidth="1"/>
    <col min="9732" max="9732" width="13.85546875" style="185" customWidth="1"/>
    <col min="9733" max="9733" width="18.140625" style="185" customWidth="1"/>
    <col min="9734" max="9983" width="9.140625" style="185"/>
    <col min="9984" max="9984" width="70" style="185" customWidth="1"/>
    <col min="9985" max="9985" width="9.140625" style="185"/>
    <col min="9986" max="9986" width="14.140625" style="185" customWidth="1"/>
    <col min="9987" max="9987" width="11.42578125" style="185" customWidth="1"/>
    <col min="9988" max="9988" width="13.85546875" style="185" customWidth="1"/>
    <col min="9989" max="9989" width="18.140625" style="185" customWidth="1"/>
    <col min="9990" max="10239" width="9.140625" style="185"/>
    <col min="10240" max="10240" width="70" style="185" customWidth="1"/>
    <col min="10241" max="10241" width="9.140625" style="185"/>
    <col min="10242" max="10242" width="14.140625" style="185" customWidth="1"/>
    <col min="10243" max="10243" width="11.42578125" style="185" customWidth="1"/>
    <col min="10244" max="10244" width="13.85546875" style="185" customWidth="1"/>
    <col min="10245" max="10245" width="18.140625" style="185" customWidth="1"/>
    <col min="10246" max="10495" width="9.140625" style="185"/>
    <col min="10496" max="10496" width="70" style="185" customWidth="1"/>
    <col min="10497" max="10497" width="9.140625" style="185"/>
    <col min="10498" max="10498" width="14.140625" style="185" customWidth="1"/>
    <col min="10499" max="10499" width="11.42578125" style="185" customWidth="1"/>
    <col min="10500" max="10500" width="13.85546875" style="185" customWidth="1"/>
    <col min="10501" max="10501" width="18.140625" style="185" customWidth="1"/>
    <col min="10502" max="10751" width="9.140625" style="185"/>
    <col min="10752" max="10752" width="70" style="185" customWidth="1"/>
    <col min="10753" max="10753" width="9.140625" style="185"/>
    <col min="10754" max="10754" width="14.140625" style="185" customWidth="1"/>
    <col min="10755" max="10755" width="11.42578125" style="185" customWidth="1"/>
    <col min="10756" max="10756" width="13.85546875" style="185" customWidth="1"/>
    <col min="10757" max="10757" width="18.140625" style="185" customWidth="1"/>
    <col min="10758" max="11007" width="9.140625" style="185"/>
    <col min="11008" max="11008" width="70" style="185" customWidth="1"/>
    <col min="11009" max="11009" width="9.140625" style="185"/>
    <col min="11010" max="11010" width="14.140625" style="185" customWidth="1"/>
    <col min="11011" max="11011" width="11.42578125" style="185" customWidth="1"/>
    <col min="11012" max="11012" width="13.85546875" style="185" customWidth="1"/>
    <col min="11013" max="11013" width="18.140625" style="185" customWidth="1"/>
    <col min="11014" max="11263" width="9.140625" style="185"/>
    <col min="11264" max="11264" width="70" style="185" customWidth="1"/>
    <col min="11265" max="11265" width="9.140625" style="185"/>
    <col min="11266" max="11266" width="14.140625" style="185" customWidth="1"/>
    <col min="11267" max="11267" width="11.42578125" style="185" customWidth="1"/>
    <col min="11268" max="11268" width="13.85546875" style="185" customWidth="1"/>
    <col min="11269" max="11269" width="18.140625" style="185" customWidth="1"/>
    <col min="11270" max="11519" width="9.140625" style="185"/>
    <col min="11520" max="11520" width="70" style="185" customWidth="1"/>
    <col min="11521" max="11521" width="9.140625" style="185"/>
    <col min="11522" max="11522" width="14.140625" style="185" customWidth="1"/>
    <col min="11523" max="11523" width="11.42578125" style="185" customWidth="1"/>
    <col min="11524" max="11524" width="13.85546875" style="185" customWidth="1"/>
    <col min="11525" max="11525" width="18.140625" style="185" customWidth="1"/>
    <col min="11526" max="11775" width="9.140625" style="185"/>
    <col min="11776" max="11776" width="70" style="185" customWidth="1"/>
    <col min="11777" max="11777" width="9.140625" style="185"/>
    <col min="11778" max="11778" width="14.140625" style="185" customWidth="1"/>
    <col min="11779" max="11779" width="11.42578125" style="185" customWidth="1"/>
    <col min="11780" max="11780" width="13.85546875" style="185" customWidth="1"/>
    <col min="11781" max="11781" width="18.140625" style="185" customWidth="1"/>
    <col min="11782" max="12031" width="9.140625" style="185"/>
    <col min="12032" max="12032" width="70" style="185" customWidth="1"/>
    <col min="12033" max="12033" width="9.140625" style="185"/>
    <col min="12034" max="12034" width="14.140625" style="185" customWidth="1"/>
    <col min="12035" max="12035" width="11.42578125" style="185" customWidth="1"/>
    <col min="12036" max="12036" width="13.85546875" style="185" customWidth="1"/>
    <col min="12037" max="12037" width="18.140625" style="185" customWidth="1"/>
    <col min="12038" max="12287" width="9.140625" style="185"/>
    <col min="12288" max="12288" width="70" style="185" customWidth="1"/>
    <col min="12289" max="12289" width="9.140625" style="185"/>
    <col min="12290" max="12290" width="14.140625" style="185" customWidth="1"/>
    <col min="12291" max="12291" width="11.42578125" style="185" customWidth="1"/>
    <col min="12292" max="12292" width="13.85546875" style="185" customWidth="1"/>
    <col min="12293" max="12293" width="18.140625" style="185" customWidth="1"/>
    <col min="12294" max="12543" width="9.140625" style="185"/>
    <col min="12544" max="12544" width="70" style="185" customWidth="1"/>
    <col min="12545" max="12545" width="9.140625" style="185"/>
    <col min="12546" max="12546" width="14.140625" style="185" customWidth="1"/>
    <col min="12547" max="12547" width="11.42578125" style="185" customWidth="1"/>
    <col min="12548" max="12548" width="13.85546875" style="185" customWidth="1"/>
    <col min="12549" max="12549" width="18.140625" style="185" customWidth="1"/>
    <col min="12550" max="12799" width="9.140625" style="185"/>
    <col min="12800" max="12800" width="70" style="185" customWidth="1"/>
    <col min="12801" max="12801" width="9.140625" style="185"/>
    <col min="12802" max="12802" width="14.140625" style="185" customWidth="1"/>
    <col min="12803" max="12803" width="11.42578125" style="185" customWidth="1"/>
    <col min="12804" max="12804" width="13.85546875" style="185" customWidth="1"/>
    <col min="12805" max="12805" width="18.140625" style="185" customWidth="1"/>
    <col min="12806" max="13055" width="9.140625" style="185"/>
    <col min="13056" max="13056" width="70" style="185" customWidth="1"/>
    <col min="13057" max="13057" width="9.140625" style="185"/>
    <col min="13058" max="13058" width="14.140625" style="185" customWidth="1"/>
    <col min="13059" max="13059" width="11.42578125" style="185" customWidth="1"/>
    <col min="13060" max="13060" width="13.85546875" style="185" customWidth="1"/>
    <col min="13061" max="13061" width="18.140625" style="185" customWidth="1"/>
    <col min="13062" max="13311" width="9.140625" style="185"/>
    <col min="13312" max="13312" width="70" style="185" customWidth="1"/>
    <col min="13313" max="13313" width="9.140625" style="185"/>
    <col min="13314" max="13314" width="14.140625" style="185" customWidth="1"/>
    <col min="13315" max="13315" width="11.42578125" style="185" customWidth="1"/>
    <col min="13316" max="13316" width="13.85546875" style="185" customWidth="1"/>
    <col min="13317" max="13317" width="18.140625" style="185" customWidth="1"/>
    <col min="13318" max="13567" width="9.140625" style="185"/>
    <col min="13568" max="13568" width="70" style="185" customWidth="1"/>
    <col min="13569" max="13569" width="9.140625" style="185"/>
    <col min="13570" max="13570" width="14.140625" style="185" customWidth="1"/>
    <col min="13571" max="13571" width="11.42578125" style="185" customWidth="1"/>
    <col min="13572" max="13572" width="13.85546875" style="185" customWidth="1"/>
    <col min="13573" max="13573" width="18.140625" style="185" customWidth="1"/>
    <col min="13574" max="13823" width="9.140625" style="185"/>
    <col min="13824" max="13824" width="70" style="185" customWidth="1"/>
    <col min="13825" max="13825" width="9.140625" style="185"/>
    <col min="13826" max="13826" width="14.140625" style="185" customWidth="1"/>
    <col min="13827" max="13827" width="11.42578125" style="185" customWidth="1"/>
    <col min="13828" max="13828" width="13.85546875" style="185" customWidth="1"/>
    <col min="13829" max="13829" width="18.140625" style="185" customWidth="1"/>
    <col min="13830" max="14079" width="9.140625" style="185"/>
    <col min="14080" max="14080" width="70" style="185" customWidth="1"/>
    <col min="14081" max="14081" width="9.140625" style="185"/>
    <col min="14082" max="14082" width="14.140625" style="185" customWidth="1"/>
    <col min="14083" max="14083" width="11.42578125" style="185" customWidth="1"/>
    <col min="14084" max="14084" width="13.85546875" style="185" customWidth="1"/>
    <col min="14085" max="14085" width="18.140625" style="185" customWidth="1"/>
    <col min="14086" max="14335" width="9.140625" style="185"/>
    <col min="14336" max="14336" width="70" style="185" customWidth="1"/>
    <col min="14337" max="14337" width="9.140625" style="185"/>
    <col min="14338" max="14338" width="14.140625" style="185" customWidth="1"/>
    <col min="14339" max="14339" width="11.42578125" style="185" customWidth="1"/>
    <col min="14340" max="14340" width="13.85546875" style="185" customWidth="1"/>
    <col min="14341" max="14341" width="18.140625" style="185" customWidth="1"/>
    <col min="14342" max="14591" width="9.140625" style="185"/>
    <col min="14592" max="14592" width="70" style="185" customWidth="1"/>
    <col min="14593" max="14593" width="9.140625" style="185"/>
    <col min="14594" max="14594" width="14.140625" style="185" customWidth="1"/>
    <col min="14595" max="14595" width="11.42578125" style="185" customWidth="1"/>
    <col min="14596" max="14596" width="13.85546875" style="185" customWidth="1"/>
    <col min="14597" max="14597" width="18.140625" style="185" customWidth="1"/>
    <col min="14598" max="14847" width="9.140625" style="185"/>
    <col min="14848" max="14848" width="70" style="185" customWidth="1"/>
    <col min="14849" max="14849" width="9.140625" style="185"/>
    <col min="14850" max="14850" width="14.140625" style="185" customWidth="1"/>
    <col min="14851" max="14851" width="11.42578125" style="185" customWidth="1"/>
    <col min="14852" max="14852" width="13.85546875" style="185" customWidth="1"/>
    <col min="14853" max="14853" width="18.140625" style="185" customWidth="1"/>
    <col min="14854" max="15103" width="9.140625" style="185"/>
    <col min="15104" max="15104" width="70" style="185" customWidth="1"/>
    <col min="15105" max="15105" width="9.140625" style="185"/>
    <col min="15106" max="15106" width="14.140625" style="185" customWidth="1"/>
    <col min="15107" max="15107" width="11.42578125" style="185" customWidth="1"/>
    <col min="15108" max="15108" width="13.85546875" style="185" customWidth="1"/>
    <col min="15109" max="15109" width="18.140625" style="185" customWidth="1"/>
    <col min="15110" max="15359" width="9.140625" style="185"/>
    <col min="15360" max="15360" width="70" style="185" customWidth="1"/>
    <col min="15361" max="15361" width="9.140625" style="185"/>
    <col min="15362" max="15362" width="14.140625" style="185" customWidth="1"/>
    <col min="15363" max="15363" width="11.42578125" style="185" customWidth="1"/>
    <col min="15364" max="15364" width="13.85546875" style="185" customWidth="1"/>
    <col min="15365" max="15365" width="18.140625" style="185" customWidth="1"/>
    <col min="15366" max="15615" width="9.140625" style="185"/>
    <col min="15616" max="15616" width="70" style="185" customWidth="1"/>
    <col min="15617" max="15617" width="9.140625" style="185"/>
    <col min="15618" max="15618" width="14.140625" style="185" customWidth="1"/>
    <col min="15619" max="15619" width="11.42578125" style="185" customWidth="1"/>
    <col min="15620" max="15620" width="13.85546875" style="185" customWidth="1"/>
    <col min="15621" max="15621" width="18.140625" style="185" customWidth="1"/>
    <col min="15622" max="15871" width="9.140625" style="185"/>
    <col min="15872" max="15872" width="70" style="185" customWidth="1"/>
    <col min="15873" max="15873" width="9.140625" style="185"/>
    <col min="15874" max="15874" width="14.140625" style="185" customWidth="1"/>
    <col min="15875" max="15875" width="11.42578125" style="185" customWidth="1"/>
    <col min="15876" max="15876" width="13.85546875" style="185" customWidth="1"/>
    <col min="15877" max="15877" width="18.140625" style="185" customWidth="1"/>
    <col min="15878" max="16127" width="9.140625" style="185"/>
    <col min="16128" max="16128" width="70" style="185" customWidth="1"/>
    <col min="16129" max="16129" width="9.140625" style="185"/>
    <col min="16130" max="16130" width="14.140625" style="185" customWidth="1"/>
    <col min="16131" max="16131" width="11.42578125" style="185" customWidth="1"/>
    <col min="16132" max="16132" width="13.85546875" style="185" customWidth="1"/>
    <col min="16133" max="16133" width="18.140625" style="185" customWidth="1"/>
    <col min="16134" max="16384" width="9.140625" style="185"/>
  </cols>
  <sheetData>
    <row r="1" spans="1:14" ht="18.75" x14ac:dyDescent="0.3">
      <c r="A1" s="560" t="s">
        <v>448</v>
      </c>
      <c r="B1" s="560"/>
      <c r="C1" s="560"/>
      <c r="D1" s="560"/>
      <c r="E1" s="560"/>
    </row>
    <row r="2" spans="1:14" ht="18.75" x14ac:dyDescent="0.3">
      <c r="A2" s="186"/>
      <c r="B2" s="186"/>
      <c r="C2" s="186"/>
      <c r="D2" s="186"/>
      <c r="E2" s="186"/>
      <c r="I2" s="308"/>
      <c r="J2" s="309" t="s">
        <v>316</v>
      </c>
      <c r="K2" s="247"/>
    </row>
    <row r="3" spans="1:14" ht="18.75" x14ac:dyDescent="0.3">
      <c r="A3" s="560" t="s">
        <v>219</v>
      </c>
      <c r="B3" s="560"/>
      <c r="C3" s="560"/>
      <c r="D3" s="560"/>
      <c r="E3" s="560"/>
      <c r="F3" s="230"/>
      <c r="G3" s="187"/>
    </row>
    <row r="4" spans="1:14" ht="19.5" thickBot="1" x14ac:dyDescent="0.35">
      <c r="A4" s="186"/>
      <c r="B4" s="186"/>
      <c r="C4" s="186"/>
      <c r="D4" s="186"/>
      <c r="E4" s="186"/>
      <c r="F4" s="230"/>
      <c r="G4" s="187"/>
    </row>
    <row r="5" spans="1:14" ht="19.5" thickBot="1" x14ac:dyDescent="0.35">
      <c r="A5" s="561" t="s">
        <v>423</v>
      </c>
      <c r="B5" s="562"/>
      <c r="C5" s="562"/>
      <c r="D5" s="562"/>
      <c r="E5" s="562"/>
      <c r="F5" s="389">
        <f>F32+F46</f>
        <v>0</v>
      </c>
      <c r="G5" s="187"/>
    </row>
    <row r="6" spans="1:14" ht="19.5" thickBot="1" x14ac:dyDescent="0.35">
      <c r="A6" s="560"/>
      <c r="B6" s="560"/>
      <c r="C6" s="560"/>
      <c r="D6" s="560"/>
      <c r="E6" s="560"/>
      <c r="F6" s="230"/>
      <c r="G6" s="187"/>
    </row>
    <row r="7" spans="1:14" ht="45.75" thickBot="1" x14ac:dyDescent="0.4">
      <c r="A7" s="188" t="s">
        <v>220</v>
      </c>
      <c r="B7" s="189" t="s">
        <v>221</v>
      </c>
      <c r="C7" s="190" t="s">
        <v>222</v>
      </c>
      <c r="D7" s="191" t="s">
        <v>424</v>
      </c>
      <c r="E7" s="192" t="s">
        <v>223</v>
      </c>
      <c r="F7" s="390" t="s">
        <v>224</v>
      </c>
      <c r="G7" s="193" t="s">
        <v>225</v>
      </c>
      <c r="J7" s="560" t="s">
        <v>260</v>
      </c>
      <c r="K7" s="560"/>
      <c r="L7" s="560"/>
      <c r="M7" s="560"/>
      <c r="N7" s="560"/>
    </row>
    <row r="8" spans="1:14" ht="19.5" thickBot="1" x14ac:dyDescent="0.35">
      <c r="A8" s="194"/>
      <c r="B8" s="195" t="s">
        <v>226</v>
      </c>
      <c r="C8" s="196"/>
      <c r="D8" s="197"/>
      <c r="E8" s="198"/>
      <c r="F8" s="391"/>
      <c r="G8" s="199"/>
      <c r="J8" s="133"/>
      <c r="K8"/>
      <c r="L8"/>
      <c r="M8"/>
      <c r="N8"/>
    </row>
    <row r="9" spans="1:14" ht="19.5" thickBot="1" x14ac:dyDescent="0.35">
      <c r="A9" s="200"/>
      <c r="B9" s="201" t="s">
        <v>227</v>
      </c>
      <c r="C9" s="202"/>
      <c r="D9" s="203"/>
      <c r="E9" s="204"/>
      <c r="F9" s="392">
        <f>F10+F11</f>
        <v>0</v>
      </c>
      <c r="G9" s="205"/>
      <c r="J9" s="239" t="s">
        <v>261</v>
      </c>
      <c r="K9"/>
      <c r="L9"/>
      <c r="M9"/>
      <c r="N9"/>
    </row>
    <row r="10" spans="1:14" ht="90.75" thickBot="1" x14ac:dyDescent="0.3">
      <c r="A10" s="206">
        <v>1</v>
      </c>
      <c r="B10" s="207" t="s">
        <v>228</v>
      </c>
      <c r="C10" s="208" t="s">
        <v>229</v>
      </c>
      <c r="D10" s="381">
        <v>3800</v>
      </c>
      <c r="E10" s="385">
        <v>0</v>
      </c>
      <c r="F10" s="393">
        <f>E10*D10</f>
        <v>0</v>
      </c>
      <c r="G10" s="210" t="s">
        <v>230</v>
      </c>
      <c r="J10" s="240" t="s">
        <v>227</v>
      </c>
      <c r="K10"/>
      <c r="L10"/>
      <c r="M10"/>
      <c r="N10"/>
    </row>
    <row r="11" spans="1:14" ht="105.75" thickBot="1" x14ac:dyDescent="0.3">
      <c r="A11" s="211"/>
      <c r="B11" s="212" t="s">
        <v>231</v>
      </c>
      <c r="C11" s="213" t="s">
        <v>213</v>
      </c>
      <c r="D11" s="382">
        <v>10000</v>
      </c>
      <c r="E11" s="386">
        <v>0</v>
      </c>
      <c r="F11" s="391">
        <f t="shared" ref="F11:F31" si="0">E11*D11</f>
        <v>0</v>
      </c>
      <c r="G11" s="205"/>
      <c r="J11" s="241" t="s">
        <v>228</v>
      </c>
      <c r="K11"/>
      <c r="L11"/>
      <c r="M11"/>
      <c r="N11"/>
    </row>
    <row r="12" spans="1:14" ht="15.75" thickBot="1" x14ac:dyDescent="0.3">
      <c r="A12" s="214"/>
      <c r="B12" s="215" t="s">
        <v>232</v>
      </c>
      <c r="C12" s="202"/>
      <c r="D12" s="383"/>
      <c r="E12" s="464"/>
      <c r="F12" s="392">
        <f>SUM(F13:F16)</f>
        <v>0</v>
      </c>
      <c r="G12" s="205"/>
      <c r="J12" s="241" t="s">
        <v>231</v>
      </c>
      <c r="K12"/>
      <c r="L12"/>
      <c r="M12"/>
      <c r="N12"/>
    </row>
    <row r="13" spans="1:14" ht="105.75" thickBot="1" x14ac:dyDescent="0.3">
      <c r="A13" s="206">
        <v>2</v>
      </c>
      <c r="B13" s="207" t="s">
        <v>233</v>
      </c>
      <c r="C13" s="208" t="s">
        <v>229</v>
      </c>
      <c r="D13" s="381">
        <v>1200</v>
      </c>
      <c r="E13" s="385">
        <v>0</v>
      </c>
      <c r="F13" s="393">
        <f t="shared" si="0"/>
        <v>0</v>
      </c>
      <c r="G13" s="210" t="s">
        <v>230</v>
      </c>
      <c r="J13" s="242" t="s">
        <v>232</v>
      </c>
      <c r="K13"/>
      <c r="L13"/>
      <c r="M13"/>
      <c r="N13"/>
    </row>
    <row r="14" spans="1:14" ht="105" x14ac:dyDescent="0.25">
      <c r="A14" s="216">
        <v>3</v>
      </c>
      <c r="B14" s="217" t="s">
        <v>234</v>
      </c>
      <c r="C14" s="218" t="s">
        <v>229</v>
      </c>
      <c r="D14" s="384">
        <v>900</v>
      </c>
      <c r="E14" s="387">
        <v>0</v>
      </c>
      <c r="F14" s="393">
        <f t="shared" si="0"/>
        <v>0</v>
      </c>
      <c r="G14" s="210" t="s">
        <v>230</v>
      </c>
      <c r="J14" s="241" t="s">
        <v>233</v>
      </c>
      <c r="K14"/>
      <c r="L14"/>
      <c r="M14"/>
      <c r="N14"/>
    </row>
    <row r="15" spans="1:14" ht="105" x14ac:dyDescent="0.25">
      <c r="A15" s="216">
        <v>4</v>
      </c>
      <c r="B15" s="217" t="s">
        <v>235</v>
      </c>
      <c r="C15" s="218" t="s">
        <v>229</v>
      </c>
      <c r="D15" s="384">
        <v>900</v>
      </c>
      <c r="E15" s="387">
        <v>0</v>
      </c>
      <c r="F15" s="393">
        <f t="shared" si="0"/>
        <v>0</v>
      </c>
      <c r="G15" s="210" t="s">
        <v>230</v>
      </c>
      <c r="J15" s="241" t="s">
        <v>234</v>
      </c>
      <c r="K15"/>
      <c r="L15"/>
      <c r="M15"/>
      <c r="N15"/>
    </row>
    <row r="16" spans="1:14" ht="90.75" thickBot="1" x14ac:dyDescent="0.3">
      <c r="A16" s="211">
        <v>5</v>
      </c>
      <c r="B16" s="212" t="s">
        <v>231</v>
      </c>
      <c r="C16" s="213" t="s">
        <v>213</v>
      </c>
      <c r="D16" s="382">
        <v>1000</v>
      </c>
      <c r="E16" s="386">
        <v>0</v>
      </c>
      <c r="F16" s="391">
        <f t="shared" si="0"/>
        <v>0</v>
      </c>
      <c r="G16" s="205"/>
      <c r="J16" s="241" t="s">
        <v>235</v>
      </c>
      <c r="K16"/>
      <c r="L16"/>
      <c r="M16"/>
      <c r="N16"/>
    </row>
    <row r="17" spans="1:14" ht="15.75" thickBot="1" x14ac:dyDescent="0.3">
      <c r="A17" s="200"/>
      <c r="B17" s="201" t="s">
        <v>236</v>
      </c>
      <c r="C17" s="202"/>
      <c r="D17" s="383"/>
      <c r="E17" s="464"/>
      <c r="F17" s="392">
        <f>F18+F19</f>
        <v>0</v>
      </c>
      <c r="G17" s="205"/>
      <c r="J17" s="241" t="s">
        <v>231</v>
      </c>
      <c r="K17"/>
      <c r="L17"/>
      <c r="M17"/>
      <c r="N17"/>
    </row>
    <row r="18" spans="1:14" ht="120.75" thickBot="1" x14ac:dyDescent="0.3">
      <c r="A18" s="206">
        <v>6</v>
      </c>
      <c r="B18" s="219" t="s">
        <v>237</v>
      </c>
      <c r="C18" s="208" t="s">
        <v>229</v>
      </c>
      <c r="D18" s="381">
        <v>1500</v>
      </c>
      <c r="E18" s="385">
        <v>0</v>
      </c>
      <c r="F18" s="393">
        <f t="shared" si="0"/>
        <v>0</v>
      </c>
      <c r="G18" s="210" t="s">
        <v>230</v>
      </c>
      <c r="J18" s="240" t="s">
        <v>236</v>
      </c>
      <c r="K18"/>
      <c r="L18"/>
      <c r="M18"/>
      <c r="N18"/>
    </row>
    <row r="19" spans="1:14" ht="120.75" thickBot="1" x14ac:dyDescent="0.3">
      <c r="A19" s="211">
        <v>7</v>
      </c>
      <c r="B19" s="220" t="s">
        <v>238</v>
      </c>
      <c r="C19" s="213" t="s">
        <v>213</v>
      </c>
      <c r="D19" s="382">
        <v>50</v>
      </c>
      <c r="E19" s="386">
        <v>0</v>
      </c>
      <c r="F19" s="391">
        <f t="shared" si="0"/>
        <v>0</v>
      </c>
      <c r="G19" s="205"/>
      <c r="J19" s="219" t="s">
        <v>237</v>
      </c>
      <c r="K19"/>
      <c r="L19"/>
      <c r="M19"/>
      <c r="N19"/>
    </row>
    <row r="20" spans="1:14" ht="19.5" thickBot="1" x14ac:dyDescent="0.3">
      <c r="A20" s="221"/>
      <c r="B20" s="222" t="s">
        <v>239</v>
      </c>
      <c r="C20" s="202"/>
      <c r="D20" s="383"/>
      <c r="E20" s="464"/>
      <c r="F20" s="392">
        <f>SUM(F21:F31)</f>
        <v>0</v>
      </c>
      <c r="G20" s="205"/>
      <c r="J20" s="243" t="s">
        <v>238</v>
      </c>
      <c r="K20"/>
      <c r="L20"/>
      <c r="M20"/>
      <c r="N20"/>
    </row>
    <row r="21" spans="1:14" ht="19.5" thickBot="1" x14ac:dyDescent="0.3">
      <c r="A21" s="206">
        <v>8</v>
      </c>
      <c r="B21" s="223" t="s">
        <v>240</v>
      </c>
      <c r="C21" s="208" t="s">
        <v>229</v>
      </c>
      <c r="D21" s="381">
        <v>8300</v>
      </c>
      <c r="E21" s="385">
        <v>0</v>
      </c>
      <c r="F21" s="393">
        <f t="shared" si="0"/>
        <v>0</v>
      </c>
      <c r="G21" s="205"/>
      <c r="J21" s="244" t="s">
        <v>262</v>
      </c>
      <c r="K21"/>
      <c r="L21"/>
      <c r="M21"/>
      <c r="N21"/>
    </row>
    <row r="22" spans="1:14" x14ac:dyDescent="0.25">
      <c r="A22" s="216">
        <v>9</v>
      </c>
      <c r="B22" s="217" t="s">
        <v>241</v>
      </c>
      <c r="C22" s="218" t="s">
        <v>229</v>
      </c>
      <c r="D22" s="384">
        <v>8300</v>
      </c>
      <c r="E22" s="387">
        <v>0</v>
      </c>
      <c r="F22" s="393">
        <f t="shared" si="0"/>
        <v>0</v>
      </c>
      <c r="G22" s="205"/>
      <c r="J22" s="245" t="s">
        <v>240</v>
      </c>
      <c r="K22"/>
      <c r="L22"/>
      <c r="M22"/>
      <c r="N22"/>
    </row>
    <row r="23" spans="1:14" x14ac:dyDescent="0.25">
      <c r="A23" s="216">
        <v>10</v>
      </c>
      <c r="B23" s="217" t="s">
        <v>242</v>
      </c>
      <c r="C23" s="218" t="s">
        <v>229</v>
      </c>
      <c r="D23" s="384">
        <v>8300</v>
      </c>
      <c r="E23" s="387">
        <v>0</v>
      </c>
      <c r="F23" s="393">
        <f t="shared" si="0"/>
        <v>0</v>
      </c>
      <c r="G23" s="205"/>
      <c r="J23" s="241" t="s">
        <v>241</v>
      </c>
      <c r="K23"/>
      <c r="L23"/>
      <c r="M23"/>
      <c r="N23"/>
    </row>
    <row r="24" spans="1:14" x14ac:dyDescent="0.25">
      <c r="A24" s="216">
        <v>11</v>
      </c>
      <c r="B24" s="217" t="s">
        <v>243</v>
      </c>
      <c r="C24" s="218" t="s">
        <v>229</v>
      </c>
      <c r="D24" s="384">
        <v>2128</v>
      </c>
      <c r="E24" s="387">
        <v>0</v>
      </c>
      <c r="F24" s="393">
        <f t="shared" si="0"/>
        <v>0</v>
      </c>
      <c r="G24" s="205"/>
      <c r="J24" s="241" t="s">
        <v>242</v>
      </c>
      <c r="K24"/>
      <c r="L24"/>
      <c r="M24"/>
      <c r="N24"/>
    </row>
    <row r="25" spans="1:14" x14ac:dyDescent="0.25">
      <c r="A25" s="216">
        <v>12</v>
      </c>
      <c r="B25" s="224" t="s">
        <v>244</v>
      </c>
      <c r="C25" s="218" t="s">
        <v>229</v>
      </c>
      <c r="D25" s="384">
        <v>8300</v>
      </c>
      <c r="E25" s="387">
        <v>0</v>
      </c>
      <c r="F25" s="393">
        <f t="shared" si="0"/>
        <v>0</v>
      </c>
      <c r="G25" s="225" t="s">
        <v>245</v>
      </c>
      <c r="J25" s="241" t="s">
        <v>243</v>
      </c>
      <c r="K25"/>
      <c r="L25"/>
      <c r="M25"/>
      <c r="N25"/>
    </row>
    <row r="26" spans="1:14" x14ac:dyDescent="0.25">
      <c r="A26" s="216">
        <v>13</v>
      </c>
      <c r="B26" s="224" t="s">
        <v>246</v>
      </c>
      <c r="C26" s="218" t="s">
        <v>229</v>
      </c>
      <c r="D26" s="384">
        <v>2128</v>
      </c>
      <c r="E26" s="387">
        <v>0</v>
      </c>
      <c r="F26" s="393">
        <f t="shared" si="0"/>
        <v>0</v>
      </c>
      <c r="G26" s="205"/>
      <c r="J26" s="245" t="s">
        <v>244</v>
      </c>
      <c r="K26"/>
      <c r="L26"/>
      <c r="M26"/>
      <c r="N26"/>
    </row>
    <row r="27" spans="1:14" x14ac:dyDescent="0.25">
      <c r="A27" s="216">
        <v>14</v>
      </c>
      <c r="B27" s="224" t="s">
        <v>247</v>
      </c>
      <c r="C27" s="218" t="s">
        <v>229</v>
      </c>
      <c r="D27" s="384">
        <v>8300</v>
      </c>
      <c r="E27" s="387">
        <v>0</v>
      </c>
      <c r="F27" s="393">
        <f t="shared" si="0"/>
        <v>0</v>
      </c>
      <c r="G27" s="205"/>
      <c r="J27" s="245" t="s">
        <v>246</v>
      </c>
      <c r="K27"/>
      <c r="L27"/>
      <c r="M27"/>
      <c r="N27"/>
    </row>
    <row r="28" spans="1:14" x14ac:dyDescent="0.25">
      <c r="A28" s="216">
        <v>15</v>
      </c>
      <c r="B28" s="224" t="s">
        <v>248</v>
      </c>
      <c r="C28" s="218" t="s">
        <v>229</v>
      </c>
      <c r="D28" s="384">
        <v>5900</v>
      </c>
      <c r="E28" s="387">
        <v>0</v>
      </c>
      <c r="F28" s="393">
        <f t="shared" si="0"/>
        <v>0</v>
      </c>
      <c r="G28" s="205"/>
      <c r="J28" s="245" t="s">
        <v>247</v>
      </c>
      <c r="K28"/>
      <c r="L28"/>
      <c r="M28"/>
      <c r="N28"/>
    </row>
    <row r="29" spans="1:14" x14ac:dyDescent="0.25">
      <c r="A29" s="216">
        <v>16</v>
      </c>
      <c r="B29" s="224" t="s">
        <v>249</v>
      </c>
      <c r="C29" s="218" t="s">
        <v>229</v>
      </c>
      <c r="D29" s="384">
        <v>900</v>
      </c>
      <c r="E29" s="387">
        <v>0</v>
      </c>
      <c r="F29" s="393">
        <f t="shared" si="0"/>
        <v>0</v>
      </c>
      <c r="G29" s="205"/>
      <c r="J29" s="245" t="s">
        <v>248</v>
      </c>
      <c r="K29"/>
      <c r="L29"/>
      <c r="M29"/>
      <c r="N29"/>
    </row>
    <row r="30" spans="1:14" x14ac:dyDescent="0.25">
      <c r="A30" s="216">
        <v>17</v>
      </c>
      <c r="B30" s="224" t="s">
        <v>250</v>
      </c>
      <c r="C30" s="218" t="s">
        <v>229</v>
      </c>
      <c r="D30" s="384">
        <v>1500</v>
      </c>
      <c r="E30" s="387">
        <v>0</v>
      </c>
      <c r="F30" s="393">
        <f t="shared" si="0"/>
        <v>0</v>
      </c>
      <c r="G30" s="205"/>
      <c r="J30" s="245" t="s">
        <v>249</v>
      </c>
      <c r="K30"/>
      <c r="L30"/>
      <c r="M30"/>
      <c r="N30"/>
    </row>
    <row r="31" spans="1:14" ht="15.75" thickBot="1" x14ac:dyDescent="0.3">
      <c r="A31" s="211">
        <v>18</v>
      </c>
      <c r="B31" s="226" t="s">
        <v>251</v>
      </c>
      <c r="C31" s="213" t="s">
        <v>213</v>
      </c>
      <c r="D31" s="382">
        <v>500</v>
      </c>
      <c r="E31" s="386">
        <v>0</v>
      </c>
      <c r="F31" s="393">
        <f t="shared" si="0"/>
        <v>0</v>
      </c>
      <c r="G31" s="205"/>
      <c r="J31" s="245" t="s">
        <v>250</v>
      </c>
      <c r="K31"/>
      <c r="L31"/>
      <c r="M31"/>
      <c r="N31"/>
    </row>
    <row r="32" spans="1:14" ht="15.75" thickBot="1" x14ac:dyDescent="0.3">
      <c r="A32" s="555" t="s">
        <v>252</v>
      </c>
      <c r="B32" s="556"/>
      <c r="C32" s="557"/>
      <c r="D32" s="227"/>
      <c r="E32" s="228"/>
      <c r="F32" s="389">
        <f>F20+F17+F12+F9</f>
        <v>0</v>
      </c>
      <c r="G32" s="187"/>
      <c r="J32" s="245" t="s">
        <v>251</v>
      </c>
      <c r="K32"/>
      <c r="L32"/>
      <c r="M32"/>
      <c r="N32"/>
    </row>
    <row r="33" spans="1:14" x14ac:dyDescent="0.25">
      <c r="A33" s="229"/>
      <c r="B33" s="229"/>
      <c r="C33" s="229"/>
      <c r="D33" s="230"/>
      <c r="E33" s="231"/>
      <c r="F33" s="230"/>
      <c r="G33" s="187"/>
      <c r="J33" s="133"/>
      <c r="K33"/>
      <c r="L33"/>
      <c r="M33"/>
      <c r="N33"/>
    </row>
    <row r="34" spans="1:14" ht="15.75" thickBot="1" x14ac:dyDescent="0.3">
      <c r="B34" s="229"/>
      <c r="C34" s="229"/>
      <c r="D34" s="230"/>
      <c r="E34" s="232"/>
      <c r="F34" s="230"/>
      <c r="G34" s="187"/>
      <c r="H34" s="187"/>
      <c r="J34" s="133"/>
      <c r="K34"/>
      <c r="L34"/>
      <c r="M34"/>
      <c r="N34"/>
    </row>
    <row r="35" spans="1:14" ht="19.5" thickBot="1" x14ac:dyDescent="0.35">
      <c r="J35" s="246" t="s">
        <v>253</v>
      </c>
      <c r="K35"/>
      <c r="L35"/>
      <c r="M35"/>
      <c r="N35"/>
    </row>
    <row r="36" spans="1:14" ht="30.75" thickBot="1" x14ac:dyDescent="0.35">
      <c r="A36" s="234"/>
      <c r="B36" s="235" t="s">
        <v>253</v>
      </c>
      <c r="C36" s="190" t="s">
        <v>222</v>
      </c>
      <c r="D36" s="190" t="s">
        <v>254</v>
      </c>
      <c r="E36" s="236" t="s">
        <v>223</v>
      </c>
      <c r="F36" s="236" t="s">
        <v>224</v>
      </c>
      <c r="G36" s="237" t="s">
        <v>225</v>
      </c>
      <c r="J36" s="245" t="s">
        <v>255</v>
      </c>
      <c r="K36"/>
      <c r="L36"/>
      <c r="M36"/>
      <c r="N36"/>
    </row>
    <row r="37" spans="1:14" ht="60" x14ac:dyDescent="0.25">
      <c r="A37" s="208">
        <v>30</v>
      </c>
      <c r="B37" s="223" t="s">
        <v>255</v>
      </c>
      <c r="C37" s="208" t="s">
        <v>229</v>
      </c>
      <c r="D37" s="208">
        <v>1100</v>
      </c>
      <c r="E37" s="438">
        <v>0</v>
      </c>
      <c r="F37" s="394">
        <f>E37*D37</f>
        <v>0</v>
      </c>
      <c r="G37" s="199"/>
      <c r="J37" s="243" t="s">
        <v>465</v>
      </c>
      <c r="K37"/>
      <c r="L37"/>
      <c r="M37"/>
      <c r="N37"/>
    </row>
    <row r="38" spans="1:14" ht="60" x14ac:dyDescent="0.25">
      <c r="A38" s="218">
        <v>31</v>
      </c>
      <c r="B38" s="238" t="s">
        <v>256</v>
      </c>
      <c r="C38" s="218" t="s">
        <v>229</v>
      </c>
      <c r="D38" s="218">
        <v>1100</v>
      </c>
      <c r="E38" s="439">
        <v>0</v>
      </c>
      <c r="F38" s="394">
        <f t="shared" ref="F38:F45" si="1">E38*D38</f>
        <v>0</v>
      </c>
      <c r="G38" s="210" t="s">
        <v>230</v>
      </c>
      <c r="J38" s="245" t="s">
        <v>257</v>
      </c>
      <c r="K38"/>
      <c r="L38"/>
      <c r="M38"/>
      <c r="N38"/>
    </row>
    <row r="39" spans="1:14" x14ac:dyDescent="0.25">
      <c r="A39" s="218">
        <v>32</v>
      </c>
      <c r="B39" s="223" t="s">
        <v>257</v>
      </c>
      <c r="C39" s="218" t="s">
        <v>229</v>
      </c>
      <c r="D39" s="208">
        <v>1100</v>
      </c>
      <c r="E39" s="438">
        <v>0</v>
      </c>
      <c r="F39" s="394">
        <f t="shared" si="1"/>
        <v>0</v>
      </c>
      <c r="G39" s="209"/>
      <c r="J39" s="241" t="s">
        <v>258</v>
      </c>
      <c r="K39"/>
      <c r="L39"/>
      <c r="M39"/>
      <c r="N39"/>
    </row>
    <row r="40" spans="1:14" x14ac:dyDescent="0.25">
      <c r="A40" s="218">
        <v>33</v>
      </c>
      <c r="B40" s="217" t="s">
        <v>258</v>
      </c>
      <c r="C40" s="218" t="s">
        <v>229</v>
      </c>
      <c r="D40" s="208">
        <v>1100</v>
      </c>
      <c r="E40" s="438">
        <v>0</v>
      </c>
      <c r="F40" s="394">
        <f t="shared" si="1"/>
        <v>0</v>
      </c>
      <c r="G40" s="209"/>
      <c r="J40" s="241" t="s">
        <v>242</v>
      </c>
      <c r="K40"/>
      <c r="L40"/>
      <c r="M40"/>
      <c r="N40"/>
    </row>
    <row r="41" spans="1:14" x14ac:dyDescent="0.25">
      <c r="A41" s="218">
        <v>34</v>
      </c>
      <c r="B41" s="217" t="s">
        <v>242</v>
      </c>
      <c r="C41" s="218" t="s">
        <v>229</v>
      </c>
      <c r="D41" s="208">
        <v>1100</v>
      </c>
      <c r="E41" s="438">
        <v>0</v>
      </c>
      <c r="F41" s="394">
        <f t="shared" si="1"/>
        <v>0</v>
      </c>
      <c r="G41" s="209"/>
      <c r="J41" s="241" t="s">
        <v>243</v>
      </c>
      <c r="K41"/>
      <c r="L41"/>
      <c r="M41"/>
      <c r="N41"/>
    </row>
    <row r="42" spans="1:14" x14ac:dyDescent="0.25">
      <c r="A42" s="218">
        <v>35</v>
      </c>
      <c r="B42" s="217" t="s">
        <v>243</v>
      </c>
      <c r="C42" s="218" t="s">
        <v>229</v>
      </c>
      <c r="D42" s="208">
        <v>275</v>
      </c>
      <c r="E42" s="438">
        <v>0</v>
      </c>
      <c r="F42" s="394">
        <f t="shared" si="1"/>
        <v>0</v>
      </c>
      <c r="G42" s="209"/>
      <c r="J42" s="245" t="s">
        <v>244</v>
      </c>
      <c r="K42"/>
      <c r="L42"/>
      <c r="M42"/>
      <c r="N42"/>
    </row>
    <row r="43" spans="1:14" x14ac:dyDescent="0.25">
      <c r="A43" s="218">
        <v>36</v>
      </c>
      <c r="B43" s="224" t="s">
        <v>244</v>
      </c>
      <c r="C43" s="218" t="s">
        <v>229</v>
      </c>
      <c r="D43" s="208">
        <v>1100</v>
      </c>
      <c r="E43" s="438">
        <v>0</v>
      </c>
      <c r="F43" s="394">
        <f t="shared" si="1"/>
        <v>0</v>
      </c>
      <c r="G43" s="209"/>
      <c r="J43" s="245" t="s">
        <v>246</v>
      </c>
      <c r="K43"/>
      <c r="L43"/>
      <c r="M43"/>
      <c r="N43"/>
    </row>
    <row r="44" spans="1:14" x14ac:dyDescent="0.25">
      <c r="A44" s="218">
        <v>37</v>
      </c>
      <c r="B44" s="224" t="s">
        <v>246</v>
      </c>
      <c r="C44" s="218" t="s">
        <v>229</v>
      </c>
      <c r="D44" s="208">
        <v>275</v>
      </c>
      <c r="E44" s="438">
        <v>0</v>
      </c>
      <c r="F44" s="394">
        <f t="shared" si="1"/>
        <v>0</v>
      </c>
      <c r="G44" s="209"/>
      <c r="J44" s="245" t="s">
        <v>247</v>
      </c>
      <c r="K44"/>
      <c r="L44"/>
      <c r="M44"/>
      <c r="N44"/>
    </row>
    <row r="45" spans="1:14" ht="15.75" thickBot="1" x14ac:dyDescent="0.3">
      <c r="A45" s="208">
        <v>38</v>
      </c>
      <c r="B45" s="224" t="s">
        <v>247</v>
      </c>
      <c r="C45" s="218" t="s">
        <v>229</v>
      </c>
      <c r="D45" s="208">
        <v>1100</v>
      </c>
      <c r="E45" s="438">
        <v>0</v>
      </c>
      <c r="F45" s="394">
        <f t="shared" si="1"/>
        <v>0</v>
      </c>
      <c r="G45" s="209"/>
    </row>
    <row r="46" spans="1:14" ht="15.75" thickBot="1" x14ac:dyDescent="0.3">
      <c r="A46" s="558" t="s">
        <v>259</v>
      </c>
      <c r="B46" s="559"/>
      <c r="C46" s="559"/>
      <c r="D46" s="559"/>
      <c r="E46" s="559"/>
      <c r="F46" s="388">
        <f>SUM(F37:F45)</f>
        <v>0</v>
      </c>
      <c r="G46" s="187"/>
    </row>
  </sheetData>
  <mergeCells count="7">
    <mergeCell ref="A32:C32"/>
    <mergeCell ref="A46:E46"/>
    <mergeCell ref="J7:N7"/>
    <mergeCell ref="A1:E1"/>
    <mergeCell ref="A3:E3"/>
    <mergeCell ref="A5:E5"/>
    <mergeCell ref="A6:E6"/>
  </mergeCells>
  <pageMargins left="0.7" right="0.7" top="0.78740157499999996" bottom="0.78740157499999996" header="0.3" footer="0.3"/>
  <pageSetup paperSize="9" scale="32" orientation="portrait" r:id="rId1"/>
  <ignoredErrors>
    <ignoredError sqref="F12 F20" 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BBCE7-1CB3-4293-948F-68D16A5D4037}">
  <dimension ref="B1:F39"/>
  <sheetViews>
    <sheetView topLeftCell="A28" zoomScaleNormal="100" workbookViewId="0">
      <selection activeCell="E35" sqref="E35"/>
    </sheetView>
  </sheetViews>
  <sheetFormatPr defaultColWidth="9.140625" defaultRowHeight="15" x14ac:dyDescent="0.25"/>
  <cols>
    <col min="1" max="1" width="6" style="38" customWidth="1"/>
    <col min="2" max="2" width="47.140625" style="38" customWidth="1"/>
    <col min="3" max="3" width="14.7109375" style="38" customWidth="1"/>
    <col min="4" max="4" width="15.42578125" style="38" customWidth="1"/>
    <col min="5" max="5" width="20" style="38" customWidth="1"/>
    <col min="6" max="6" width="31.28515625" style="38" customWidth="1"/>
    <col min="7" max="16384" width="9.140625" style="38"/>
  </cols>
  <sheetData>
    <row r="1" spans="2:6" ht="15.75" thickBot="1" x14ac:dyDescent="0.3">
      <c r="B1" s="153"/>
      <c r="C1" s="154"/>
      <c r="D1" s="154"/>
      <c r="E1" s="543"/>
      <c r="F1" s="543"/>
    </row>
    <row r="2" spans="2:6" ht="20.25" x14ac:dyDescent="0.25">
      <c r="B2" s="544" t="s">
        <v>180</v>
      </c>
      <c r="C2" s="545"/>
      <c r="D2" s="545"/>
      <c r="E2" s="545"/>
      <c r="F2" s="546"/>
    </row>
    <row r="3" spans="2:6" ht="21" thickBot="1" x14ac:dyDescent="0.3">
      <c r="B3" s="540" t="s">
        <v>3</v>
      </c>
      <c r="C3" s="541"/>
      <c r="D3" s="541"/>
      <c r="E3" s="541"/>
      <c r="F3" s="542"/>
    </row>
    <row r="4" spans="2:6" ht="43.5" thickBot="1" x14ac:dyDescent="0.3">
      <c r="B4" s="101" t="s">
        <v>4</v>
      </c>
      <c r="C4" s="102" t="s">
        <v>5</v>
      </c>
      <c r="D4" s="102" t="s">
        <v>6</v>
      </c>
      <c r="E4" s="102" t="s">
        <v>7</v>
      </c>
      <c r="F4" s="103" t="s">
        <v>415</v>
      </c>
    </row>
    <row r="5" spans="2:6" ht="18.75" x14ac:dyDescent="0.25">
      <c r="B5" s="104" t="s">
        <v>181</v>
      </c>
      <c r="C5" s="105"/>
      <c r="D5" s="106"/>
      <c r="E5" s="106"/>
      <c r="F5" s="107"/>
    </row>
    <row r="6" spans="2:6" x14ac:dyDescent="0.25">
      <c r="B6" s="155" t="s">
        <v>182</v>
      </c>
      <c r="C6" s="156" t="s">
        <v>12</v>
      </c>
      <c r="D6" s="156">
        <v>20</v>
      </c>
      <c r="E6" s="405">
        <v>0</v>
      </c>
      <c r="F6" s="111">
        <f>D6*E6*6</f>
        <v>0</v>
      </c>
    </row>
    <row r="7" spans="2:6" x14ac:dyDescent="0.25">
      <c r="B7" s="155" t="s">
        <v>183</v>
      </c>
      <c r="C7" s="156" t="s">
        <v>12</v>
      </c>
      <c r="D7" s="156">
        <v>10</v>
      </c>
      <c r="E7" s="405">
        <v>0</v>
      </c>
      <c r="F7" s="111">
        <f t="shared" ref="F7:F24" si="0">D7*E7*6</f>
        <v>0</v>
      </c>
    </row>
    <row r="8" spans="2:6" x14ac:dyDescent="0.25">
      <c r="B8" s="157" t="s">
        <v>184</v>
      </c>
      <c r="C8" s="156" t="s">
        <v>12</v>
      </c>
      <c r="D8" s="156">
        <v>10</v>
      </c>
      <c r="E8" s="405">
        <v>0</v>
      </c>
      <c r="F8" s="111">
        <f t="shared" si="0"/>
        <v>0</v>
      </c>
    </row>
    <row r="9" spans="2:6" x14ac:dyDescent="0.25">
      <c r="B9" s="157" t="s">
        <v>185</v>
      </c>
      <c r="C9" s="156" t="s">
        <v>12</v>
      </c>
      <c r="D9" s="156">
        <v>10</v>
      </c>
      <c r="E9" s="405">
        <v>0</v>
      </c>
      <c r="F9" s="111">
        <f t="shared" si="0"/>
        <v>0</v>
      </c>
    </row>
    <row r="10" spans="2:6" x14ac:dyDescent="0.25">
      <c r="B10" s="157" t="s">
        <v>186</v>
      </c>
      <c r="C10" s="156" t="s">
        <v>12</v>
      </c>
      <c r="D10" s="156">
        <v>20</v>
      </c>
      <c r="E10" s="405">
        <v>0</v>
      </c>
      <c r="F10" s="111">
        <f t="shared" si="0"/>
        <v>0</v>
      </c>
    </row>
    <row r="11" spans="2:6" x14ac:dyDescent="0.25">
      <c r="B11" s="157" t="s">
        <v>187</v>
      </c>
      <c r="C11" s="156" t="s">
        <v>12</v>
      </c>
      <c r="D11" s="156">
        <v>20</v>
      </c>
      <c r="E11" s="405">
        <v>0</v>
      </c>
      <c r="F11" s="111">
        <f t="shared" si="0"/>
        <v>0</v>
      </c>
    </row>
    <row r="12" spans="2:6" x14ac:dyDescent="0.25">
      <c r="B12" s="157" t="s">
        <v>188</v>
      </c>
      <c r="C12" s="156" t="s">
        <v>12</v>
      </c>
      <c r="D12" s="156">
        <v>10</v>
      </c>
      <c r="E12" s="405">
        <v>0</v>
      </c>
      <c r="F12" s="111">
        <f t="shared" si="0"/>
        <v>0</v>
      </c>
    </row>
    <row r="13" spans="2:6" x14ac:dyDescent="0.25">
      <c r="B13" s="157" t="s">
        <v>189</v>
      </c>
      <c r="C13" s="156" t="s">
        <v>12</v>
      </c>
      <c r="D13" s="156">
        <v>10</v>
      </c>
      <c r="E13" s="405">
        <v>0</v>
      </c>
      <c r="F13" s="111">
        <f t="shared" si="0"/>
        <v>0</v>
      </c>
    </row>
    <row r="14" spans="2:6" x14ac:dyDescent="0.25">
      <c r="B14" s="157" t="s">
        <v>190</v>
      </c>
      <c r="C14" s="156" t="s">
        <v>12</v>
      </c>
      <c r="D14" s="156">
        <v>20</v>
      </c>
      <c r="E14" s="405">
        <v>0</v>
      </c>
      <c r="F14" s="111">
        <f t="shared" si="0"/>
        <v>0</v>
      </c>
    </row>
    <row r="15" spans="2:6" x14ac:dyDescent="0.25">
      <c r="B15" s="157" t="s">
        <v>191</v>
      </c>
      <c r="C15" s="156" t="s">
        <v>12</v>
      </c>
      <c r="D15" s="156">
        <v>10</v>
      </c>
      <c r="E15" s="405">
        <v>0</v>
      </c>
      <c r="F15" s="111">
        <f t="shared" si="0"/>
        <v>0</v>
      </c>
    </row>
    <row r="16" spans="2:6" x14ac:dyDescent="0.25">
      <c r="B16" s="157" t="s">
        <v>192</v>
      </c>
      <c r="C16" s="156" t="s">
        <v>12</v>
      </c>
      <c r="D16" s="156">
        <v>10</v>
      </c>
      <c r="E16" s="405">
        <v>0</v>
      </c>
      <c r="F16" s="111">
        <f t="shared" si="0"/>
        <v>0</v>
      </c>
    </row>
    <row r="17" spans="2:6" x14ac:dyDescent="0.25">
      <c r="B17" s="157" t="s">
        <v>193</v>
      </c>
      <c r="C17" s="156" t="s">
        <v>12</v>
      </c>
      <c r="D17" s="156">
        <v>10</v>
      </c>
      <c r="E17" s="405">
        <v>0</v>
      </c>
      <c r="F17" s="111">
        <f t="shared" si="0"/>
        <v>0</v>
      </c>
    </row>
    <row r="18" spans="2:6" x14ac:dyDescent="0.25">
      <c r="B18" s="157" t="s">
        <v>194</v>
      </c>
      <c r="C18" s="156" t="s">
        <v>12</v>
      </c>
      <c r="D18" s="156">
        <v>10</v>
      </c>
      <c r="E18" s="405">
        <v>0</v>
      </c>
      <c r="F18" s="111">
        <f t="shared" si="0"/>
        <v>0</v>
      </c>
    </row>
    <row r="19" spans="2:6" x14ac:dyDescent="0.25">
      <c r="B19" s="157" t="s">
        <v>195</v>
      </c>
      <c r="C19" s="156" t="s">
        <v>12</v>
      </c>
      <c r="D19" s="156">
        <v>10</v>
      </c>
      <c r="E19" s="405">
        <v>0</v>
      </c>
      <c r="F19" s="111">
        <f t="shared" si="0"/>
        <v>0</v>
      </c>
    </row>
    <row r="20" spans="2:6" x14ac:dyDescent="0.25">
      <c r="B20" s="157" t="s">
        <v>196</v>
      </c>
      <c r="C20" s="156" t="s">
        <v>12</v>
      </c>
      <c r="D20" s="156">
        <v>10</v>
      </c>
      <c r="E20" s="405">
        <v>0</v>
      </c>
      <c r="F20" s="111">
        <f t="shared" si="0"/>
        <v>0</v>
      </c>
    </row>
    <row r="21" spans="2:6" x14ac:dyDescent="0.25">
      <c r="B21" s="157" t="s">
        <v>197</v>
      </c>
      <c r="C21" s="156" t="s">
        <v>12</v>
      </c>
      <c r="D21" s="156">
        <v>20</v>
      </c>
      <c r="E21" s="405">
        <v>0</v>
      </c>
      <c r="F21" s="111">
        <f t="shared" si="0"/>
        <v>0</v>
      </c>
    </row>
    <row r="22" spans="2:6" x14ac:dyDescent="0.25">
      <c r="B22" s="157" t="s">
        <v>198</v>
      </c>
      <c r="C22" s="156" t="s">
        <v>12</v>
      </c>
      <c r="D22" s="156">
        <v>20</v>
      </c>
      <c r="E22" s="405">
        <v>0</v>
      </c>
      <c r="F22" s="111">
        <f t="shared" si="0"/>
        <v>0</v>
      </c>
    </row>
    <row r="23" spans="2:6" x14ac:dyDescent="0.25">
      <c r="B23" s="157" t="s">
        <v>199</v>
      </c>
      <c r="C23" s="156" t="s">
        <v>12</v>
      </c>
      <c r="D23" s="156">
        <v>20</v>
      </c>
      <c r="E23" s="405">
        <v>0</v>
      </c>
      <c r="F23" s="111">
        <f t="shared" si="0"/>
        <v>0</v>
      </c>
    </row>
    <row r="24" spans="2:6" x14ac:dyDescent="0.25">
      <c r="B24" s="158" t="s">
        <v>200</v>
      </c>
      <c r="C24" s="156" t="s">
        <v>12</v>
      </c>
      <c r="D24" s="156">
        <v>10</v>
      </c>
      <c r="E24" s="405">
        <v>0</v>
      </c>
      <c r="F24" s="111">
        <f t="shared" si="0"/>
        <v>0</v>
      </c>
    </row>
    <row r="25" spans="2:6" ht="29.25" thickBot="1" x14ac:dyDescent="0.3">
      <c r="B25" s="112" t="s">
        <v>413</v>
      </c>
      <c r="C25" s="113"/>
      <c r="D25" s="114"/>
      <c r="E25" s="115"/>
      <c r="F25" s="116">
        <f>SUM(F6:F24)</f>
        <v>0</v>
      </c>
    </row>
    <row r="26" spans="2:6" ht="18.75" x14ac:dyDescent="0.25">
      <c r="B26" s="159" t="s">
        <v>14</v>
      </c>
      <c r="C26" s="118"/>
      <c r="D26" s="119"/>
      <c r="E26" s="120"/>
      <c r="F26" s="121"/>
    </row>
    <row r="27" spans="2:6" ht="30" x14ac:dyDescent="0.25">
      <c r="B27" s="122" t="s">
        <v>201</v>
      </c>
      <c r="C27" s="109" t="s">
        <v>16</v>
      </c>
      <c r="D27" s="110">
        <v>30</v>
      </c>
      <c r="E27" s="405">
        <v>0</v>
      </c>
      <c r="F27" s="111">
        <f>D27*E27*6</f>
        <v>0</v>
      </c>
    </row>
    <row r="28" spans="2:6" ht="15.75" thickBot="1" x14ac:dyDescent="0.3">
      <c r="B28" s="112" t="s">
        <v>411</v>
      </c>
      <c r="C28" s="123"/>
      <c r="D28" s="114"/>
      <c r="E28" s="124"/>
      <c r="F28" s="116">
        <f>F27</f>
        <v>0</v>
      </c>
    </row>
    <row r="29" spans="2:6" ht="19.5" thickBot="1" x14ac:dyDescent="0.3">
      <c r="B29" s="104" t="s">
        <v>475</v>
      </c>
      <c r="C29" s="489"/>
      <c r="D29" s="490"/>
      <c r="E29" s="495"/>
      <c r="F29" s="491"/>
    </row>
    <row r="30" spans="2:6" x14ac:dyDescent="0.25">
      <c r="B30" s="122" t="s">
        <v>476</v>
      </c>
      <c r="C30" s="492" t="s">
        <v>306</v>
      </c>
      <c r="D30" s="494">
        <v>15</v>
      </c>
      <c r="E30" s="407">
        <v>0</v>
      </c>
      <c r="F30" s="111">
        <f t="shared" ref="F30:F34" si="1">D30*E30*6</f>
        <v>0</v>
      </c>
    </row>
    <row r="31" spans="2:6" x14ac:dyDescent="0.25">
      <c r="B31" s="122" t="s">
        <v>481</v>
      </c>
      <c r="C31" s="156" t="s">
        <v>306</v>
      </c>
      <c r="D31" s="110">
        <v>10</v>
      </c>
      <c r="E31" s="405">
        <v>0</v>
      </c>
      <c r="F31" s="111">
        <f t="shared" si="1"/>
        <v>0</v>
      </c>
    </row>
    <row r="32" spans="2:6" ht="45" x14ac:dyDescent="0.25">
      <c r="B32" s="122" t="s">
        <v>480</v>
      </c>
      <c r="C32" s="156" t="s">
        <v>306</v>
      </c>
      <c r="D32" s="110">
        <v>10</v>
      </c>
      <c r="E32" s="405">
        <v>0</v>
      </c>
      <c r="F32" s="111">
        <f>D32*E32*6</f>
        <v>0</v>
      </c>
    </row>
    <row r="33" spans="2:6" ht="30" x14ac:dyDescent="0.25">
      <c r="B33" s="122" t="s">
        <v>479</v>
      </c>
      <c r="C33" s="499" t="s">
        <v>306</v>
      </c>
      <c r="D33" s="110">
        <v>20</v>
      </c>
      <c r="E33" s="405">
        <v>0</v>
      </c>
      <c r="F33" s="111">
        <f>D33*E33*6</f>
        <v>0</v>
      </c>
    </row>
    <row r="34" spans="2:6" ht="15.75" thickBot="1" x14ac:dyDescent="0.3">
      <c r="B34" s="122" t="s">
        <v>478</v>
      </c>
      <c r="C34" s="174" t="s">
        <v>306</v>
      </c>
      <c r="D34" s="490">
        <v>10</v>
      </c>
      <c r="E34" s="496">
        <v>0</v>
      </c>
      <c r="F34" s="497">
        <f t="shared" si="1"/>
        <v>0</v>
      </c>
    </row>
    <row r="35" spans="2:6" ht="29.25" thickBot="1" x14ac:dyDescent="0.3">
      <c r="B35" s="112" t="s">
        <v>477</v>
      </c>
      <c r="C35" s="489"/>
      <c r="D35" s="490"/>
      <c r="E35" s="498"/>
      <c r="F35" s="493">
        <f>SUM(F30:F34)</f>
        <v>0</v>
      </c>
    </row>
    <row r="36" spans="2:6" ht="19.5" thickBot="1" x14ac:dyDescent="0.3">
      <c r="B36" s="547" t="s">
        <v>412</v>
      </c>
      <c r="C36" s="548"/>
      <c r="D36" s="548"/>
      <c r="E36" s="549"/>
      <c r="F36" s="125">
        <f>F25+F28+F35</f>
        <v>0</v>
      </c>
    </row>
    <row r="39" spans="2:6" x14ac:dyDescent="0.25">
      <c r="B39" s="308"/>
      <c r="C39" s="309" t="s">
        <v>444</v>
      </c>
      <c r="D39" s="247"/>
    </row>
  </sheetData>
  <mergeCells count="4">
    <mergeCell ref="E1:F1"/>
    <mergeCell ref="B2:F2"/>
    <mergeCell ref="B3:F3"/>
    <mergeCell ref="B36:E36"/>
  </mergeCells>
  <pageMargins left="0.7" right="0.7" top="0.78740157499999996" bottom="0.78740157499999996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2162-42F2-4694-A005-9FD7945609FD}">
  <sheetPr>
    <pageSetUpPr fitToPage="1"/>
  </sheetPr>
  <dimension ref="B1:J27"/>
  <sheetViews>
    <sheetView topLeftCell="C1" zoomScaleNormal="100" workbookViewId="0">
      <selection activeCell="E15" sqref="E15"/>
    </sheetView>
  </sheetViews>
  <sheetFormatPr defaultRowHeight="15" x14ac:dyDescent="0.25"/>
  <cols>
    <col min="1" max="1" width="2.85546875" customWidth="1"/>
    <col min="2" max="2" width="119.85546875" customWidth="1"/>
    <col min="3" max="3" width="10.28515625" customWidth="1"/>
    <col min="4" max="4" width="17.42578125" customWidth="1"/>
    <col min="5" max="5" width="23.7109375" customWidth="1"/>
    <col min="6" max="6" width="31.7109375" customWidth="1"/>
  </cols>
  <sheetData>
    <row r="1" spans="2:10" ht="15.75" thickBot="1" x14ac:dyDescent="0.3">
      <c r="B1" s="7"/>
      <c r="C1" s="7"/>
      <c r="D1" s="7"/>
      <c r="F1" s="8"/>
      <c r="G1" s="7"/>
      <c r="H1" s="7"/>
      <c r="I1" s="7"/>
      <c r="J1" s="7"/>
    </row>
    <row r="2" spans="2:10" ht="20.25" x14ac:dyDescent="0.3">
      <c r="B2" s="520" t="s">
        <v>19</v>
      </c>
      <c r="C2" s="521"/>
      <c r="D2" s="521"/>
      <c r="E2" s="521"/>
      <c r="F2" s="522"/>
      <c r="G2" s="7"/>
      <c r="H2" s="7"/>
      <c r="I2" s="7"/>
      <c r="J2" s="7"/>
    </row>
    <row r="3" spans="2:10" ht="21" thickBot="1" x14ac:dyDescent="0.35">
      <c r="B3" s="523" t="s">
        <v>3</v>
      </c>
      <c r="C3" s="524"/>
      <c r="D3" s="524"/>
      <c r="E3" s="524"/>
      <c r="F3" s="525"/>
      <c r="G3" s="7"/>
      <c r="H3" s="7"/>
      <c r="I3" s="7"/>
      <c r="J3" s="7"/>
    </row>
    <row r="4" spans="2:10" ht="29.25" thickBot="1" x14ac:dyDescent="0.3">
      <c r="B4" s="9" t="s">
        <v>4</v>
      </c>
      <c r="C4" s="10" t="s">
        <v>5</v>
      </c>
      <c r="D4" s="10" t="s">
        <v>6</v>
      </c>
      <c r="E4" s="10" t="s">
        <v>7</v>
      </c>
      <c r="F4" s="11" t="s">
        <v>409</v>
      </c>
      <c r="G4" s="7"/>
      <c r="H4" s="7"/>
      <c r="I4" s="7"/>
      <c r="J4" s="7"/>
    </row>
    <row r="5" spans="2:10" ht="18.75" x14ac:dyDescent="0.3">
      <c r="B5" s="12" t="s">
        <v>8</v>
      </c>
      <c r="C5" s="13"/>
      <c r="D5" s="13"/>
      <c r="E5" s="13"/>
      <c r="F5" s="14"/>
      <c r="G5" s="7"/>
      <c r="H5" s="7"/>
      <c r="I5" s="7"/>
      <c r="J5" s="7"/>
    </row>
    <row r="6" spans="2:10" x14ac:dyDescent="0.25">
      <c r="B6" s="15" t="s">
        <v>432</v>
      </c>
      <c r="C6" s="16" t="s">
        <v>9</v>
      </c>
      <c r="D6" s="16">
        <v>12</v>
      </c>
      <c r="E6" s="17">
        <v>0</v>
      </c>
      <c r="F6" s="18">
        <f>D6*E6*6</f>
        <v>0</v>
      </c>
      <c r="G6" s="7"/>
      <c r="H6" s="7"/>
      <c r="I6" s="7"/>
      <c r="J6" s="7"/>
    </row>
    <row r="7" spans="2:10" x14ac:dyDescent="0.25">
      <c r="B7" s="15" t="s">
        <v>10</v>
      </c>
      <c r="C7" s="16" t="s">
        <v>9</v>
      </c>
      <c r="D7" s="16">
        <v>6</v>
      </c>
      <c r="E7" s="17">
        <v>0</v>
      </c>
      <c r="F7" s="18">
        <f t="shared" ref="F7:F10" si="0">D7*E7*6</f>
        <v>0</v>
      </c>
      <c r="G7" s="7"/>
      <c r="H7" s="7"/>
      <c r="I7" s="7"/>
      <c r="J7" s="7"/>
    </row>
    <row r="8" spans="2:10" x14ac:dyDescent="0.25">
      <c r="B8" s="19" t="s">
        <v>11</v>
      </c>
      <c r="C8" s="16" t="s">
        <v>12</v>
      </c>
      <c r="D8" s="16">
        <v>30</v>
      </c>
      <c r="E8" s="17">
        <v>0</v>
      </c>
      <c r="F8" s="18">
        <f t="shared" si="0"/>
        <v>0</v>
      </c>
      <c r="G8" s="7"/>
      <c r="H8" s="7"/>
      <c r="I8" s="7"/>
      <c r="J8" s="7"/>
    </row>
    <row r="9" spans="2:10" x14ac:dyDescent="0.25">
      <c r="B9" s="19" t="s">
        <v>392</v>
      </c>
      <c r="C9" s="16" t="s">
        <v>12</v>
      </c>
      <c r="D9" s="16">
        <v>24</v>
      </c>
      <c r="E9" s="17">
        <v>0</v>
      </c>
      <c r="F9" s="18">
        <f t="shared" si="0"/>
        <v>0</v>
      </c>
      <c r="G9" s="7"/>
      <c r="H9" s="7"/>
      <c r="I9" s="7"/>
      <c r="J9" s="7"/>
    </row>
    <row r="10" spans="2:10" x14ac:dyDescent="0.25">
      <c r="B10" s="19" t="s">
        <v>13</v>
      </c>
      <c r="C10" s="16" t="s">
        <v>12</v>
      </c>
      <c r="D10" s="16">
        <v>6</v>
      </c>
      <c r="E10" s="17">
        <v>0</v>
      </c>
      <c r="F10" s="18">
        <f t="shared" si="0"/>
        <v>0</v>
      </c>
      <c r="G10" s="7"/>
      <c r="H10" s="7"/>
      <c r="I10" s="7"/>
      <c r="J10" s="7"/>
    </row>
    <row r="11" spans="2:10" ht="15.75" thickBot="1" x14ac:dyDescent="0.3">
      <c r="B11" s="20" t="s">
        <v>410</v>
      </c>
      <c r="C11" s="21"/>
      <c r="D11" s="21"/>
      <c r="E11" s="21"/>
      <c r="F11" s="22">
        <f>SUM(F6:F10)</f>
        <v>0</v>
      </c>
      <c r="G11" s="7"/>
      <c r="H11" s="7"/>
      <c r="I11" s="7"/>
      <c r="J11" s="7"/>
    </row>
    <row r="12" spans="2:10" ht="18.75" x14ac:dyDescent="0.3">
      <c r="B12" s="12" t="s">
        <v>14</v>
      </c>
      <c r="C12" s="13"/>
      <c r="D12" s="13"/>
      <c r="E12" s="13"/>
      <c r="F12" s="23"/>
      <c r="G12" s="7"/>
      <c r="H12" s="7"/>
      <c r="I12" s="7"/>
      <c r="J12" s="7"/>
    </row>
    <row r="13" spans="2:10" x14ac:dyDescent="0.25">
      <c r="B13" s="15" t="s">
        <v>15</v>
      </c>
      <c r="C13" s="16" t="s">
        <v>16</v>
      </c>
      <c r="D13" s="16">
        <v>10</v>
      </c>
      <c r="E13" s="17">
        <v>0</v>
      </c>
      <c r="F13" s="18">
        <f>D13*E13*6</f>
        <v>0</v>
      </c>
      <c r="G13" s="7"/>
      <c r="H13" s="7"/>
      <c r="I13" s="7"/>
      <c r="J13" s="7"/>
    </row>
    <row r="14" spans="2:10" x14ac:dyDescent="0.25">
      <c r="B14" s="15" t="s">
        <v>17</v>
      </c>
      <c r="C14" s="16" t="s">
        <v>16</v>
      </c>
      <c r="D14" s="21">
        <v>2</v>
      </c>
      <c r="E14" s="17">
        <v>0</v>
      </c>
      <c r="F14" s="18">
        <f>D14*E14*6</f>
        <v>0</v>
      </c>
      <c r="G14" s="7"/>
      <c r="H14" s="7"/>
      <c r="I14" s="7"/>
      <c r="J14" s="7"/>
    </row>
    <row r="15" spans="2:10" ht="15.75" thickBot="1" x14ac:dyDescent="0.3">
      <c r="B15" s="24" t="s">
        <v>411</v>
      </c>
      <c r="C15" s="25"/>
      <c r="D15" s="25"/>
      <c r="E15" s="25"/>
      <c r="F15" s="26">
        <f>SUM(F13:F14)</f>
        <v>0</v>
      </c>
      <c r="G15" s="7"/>
      <c r="H15" s="7"/>
      <c r="I15" s="7"/>
      <c r="J15" s="7"/>
    </row>
    <row r="16" spans="2:10" ht="19.5" thickBot="1" x14ac:dyDescent="0.35">
      <c r="B16" s="27" t="s">
        <v>412</v>
      </c>
      <c r="C16" s="28"/>
      <c r="D16" s="28"/>
      <c r="E16" s="28"/>
      <c r="F16" s="29">
        <f>SUM(F15,F11)</f>
        <v>0</v>
      </c>
      <c r="G16" s="7"/>
      <c r="H16" s="7"/>
      <c r="I16" s="7"/>
      <c r="J16" s="7"/>
    </row>
    <row r="17" spans="2:10" x14ac:dyDescent="0.25">
      <c r="B17" s="7"/>
      <c r="C17" s="7"/>
      <c r="D17" s="7"/>
      <c r="E17" s="7"/>
      <c r="F17" s="7"/>
      <c r="G17" s="7"/>
      <c r="H17" s="7"/>
      <c r="I17" s="7"/>
      <c r="J17" s="7"/>
    </row>
    <row r="18" spans="2:10" x14ac:dyDescent="0.25">
      <c r="B18" s="30" t="s">
        <v>18</v>
      </c>
      <c r="C18" s="7"/>
      <c r="D18" s="7"/>
      <c r="E18" s="7"/>
      <c r="F18" s="7"/>
      <c r="G18" s="7"/>
      <c r="H18" s="7"/>
      <c r="I18" s="7"/>
      <c r="J18" s="7"/>
    </row>
    <row r="19" spans="2:10" x14ac:dyDescent="0.25">
      <c r="B19" s="7"/>
      <c r="C19" s="7"/>
      <c r="D19" s="7"/>
      <c r="E19" s="7"/>
      <c r="F19" s="7"/>
      <c r="G19" s="7"/>
      <c r="H19" s="7"/>
      <c r="I19" s="7"/>
      <c r="J19" s="7"/>
    </row>
    <row r="20" spans="2:10" x14ac:dyDescent="0.25">
      <c r="B20" s="308"/>
      <c r="C20" s="309" t="s">
        <v>444</v>
      </c>
    </row>
    <row r="21" spans="2:10" ht="15.75" customHeight="1" x14ac:dyDescent="0.25">
      <c r="B21" s="31" t="s">
        <v>20</v>
      </c>
    </row>
    <row r="22" spans="2:10" ht="85.5" customHeight="1" x14ac:dyDescent="0.25">
      <c r="B22" s="37" t="s">
        <v>21</v>
      </c>
    </row>
    <row r="23" spans="2:10" ht="15.75" customHeight="1" x14ac:dyDescent="0.25">
      <c r="B23" s="33"/>
    </row>
    <row r="24" spans="2:10" ht="15.75" x14ac:dyDescent="0.25">
      <c r="B24" s="34" t="s">
        <v>24</v>
      </c>
    </row>
    <row r="25" spans="2:10" ht="15.75" x14ac:dyDescent="0.25">
      <c r="B25" s="34"/>
    </row>
    <row r="26" spans="2:10" ht="15.75" x14ac:dyDescent="0.25">
      <c r="B26" s="34" t="s">
        <v>22</v>
      </c>
    </row>
    <row r="27" spans="2:10" ht="15.75" x14ac:dyDescent="0.25">
      <c r="B27" s="36" t="s">
        <v>23</v>
      </c>
    </row>
  </sheetData>
  <mergeCells count="2">
    <mergeCell ref="B2:F2"/>
    <mergeCell ref="B3:F3"/>
  </mergeCells>
  <pageMargins left="0.7" right="0.7" top="0.78740157499999996" bottom="0.78740157499999996" header="0.3" footer="0.3"/>
  <pageSetup paperSize="8" scale="93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BEED9-38C9-4B3D-86AC-A30F6516E624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5AEE8-83F0-4182-BA82-0B6EA848B212}">
  <dimension ref="B1:F16"/>
  <sheetViews>
    <sheetView zoomScaleNormal="100" workbookViewId="0">
      <selection activeCell="E11" sqref="E11"/>
    </sheetView>
  </sheetViews>
  <sheetFormatPr defaultColWidth="9.140625" defaultRowHeight="15" x14ac:dyDescent="0.25"/>
  <cols>
    <col min="1" max="1" width="6.5703125" style="38" customWidth="1"/>
    <col min="2" max="2" width="52.5703125" style="38" customWidth="1"/>
    <col min="3" max="3" width="9.140625" style="38"/>
    <col min="4" max="4" width="14" style="38" customWidth="1"/>
    <col min="5" max="5" width="26" style="38" customWidth="1"/>
    <col min="6" max="6" width="35.28515625" style="38" customWidth="1"/>
    <col min="7" max="16384" width="9.140625" style="38"/>
  </cols>
  <sheetData>
    <row r="1" spans="2:6" ht="15.75" thickBot="1" x14ac:dyDescent="0.3">
      <c r="B1" s="91"/>
      <c r="C1" s="92"/>
      <c r="D1" s="92"/>
      <c r="E1" s="543"/>
      <c r="F1" s="543"/>
    </row>
    <row r="2" spans="2:6" ht="20.25" x14ac:dyDescent="0.25">
      <c r="B2" s="544" t="s">
        <v>202</v>
      </c>
      <c r="C2" s="545"/>
      <c r="D2" s="545"/>
      <c r="E2" s="545"/>
      <c r="F2" s="546"/>
    </row>
    <row r="3" spans="2:6" ht="21" thickBot="1" x14ac:dyDescent="0.3">
      <c r="B3" s="540" t="s">
        <v>3</v>
      </c>
      <c r="C3" s="541"/>
      <c r="D3" s="541"/>
      <c r="E3" s="541"/>
      <c r="F3" s="542"/>
    </row>
    <row r="4" spans="2:6" ht="57.75" thickBot="1" x14ac:dyDescent="0.3">
      <c r="B4" s="101" t="s">
        <v>4</v>
      </c>
      <c r="C4" s="102" t="s">
        <v>5</v>
      </c>
      <c r="D4" s="102" t="s">
        <v>6</v>
      </c>
      <c r="E4" s="102" t="s">
        <v>7</v>
      </c>
      <c r="F4" s="103" t="s">
        <v>415</v>
      </c>
    </row>
    <row r="5" spans="2:6" ht="18.75" x14ac:dyDescent="0.25">
      <c r="B5" s="160" t="s">
        <v>8</v>
      </c>
      <c r="C5" s="161"/>
      <c r="D5" s="162"/>
      <c r="E5" s="162"/>
      <c r="F5" s="163"/>
    </row>
    <row r="6" spans="2:6" x14ac:dyDescent="0.25">
      <c r="B6" s="164" t="s">
        <v>202</v>
      </c>
      <c r="C6" s="109" t="s">
        <v>12</v>
      </c>
      <c r="D6" s="110">
        <v>100</v>
      </c>
      <c r="E6" s="405">
        <v>0</v>
      </c>
      <c r="F6" s="111">
        <f>D6*E6*6</f>
        <v>0</v>
      </c>
    </row>
    <row r="7" spans="2:6" x14ac:dyDescent="0.25">
      <c r="B7" s="164" t="s">
        <v>203</v>
      </c>
      <c r="C7" s="109" t="s">
        <v>12</v>
      </c>
      <c r="D7" s="110">
        <v>10</v>
      </c>
      <c r="E7" s="405">
        <v>0</v>
      </c>
      <c r="F7" s="111">
        <f>D7*E7*6</f>
        <v>0</v>
      </c>
    </row>
    <row r="8" spans="2:6" ht="15.75" thickBot="1" x14ac:dyDescent="0.3">
      <c r="B8" s="165" t="s">
        <v>413</v>
      </c>
      <c r="C8" s="166"/>
      <c r="D8" s="167"/>
      <c r="E8" s="168"/>
      <c r="F8" s="116">
        <f>SUM(F6:F7)</f>
        <v>0</v>
      </c>
    </row>
    <row r="9" spans="2:6" ht="18.75" x14ac:dyDescent="0.25">
      <c r="B9" s="169" t="s">
        <v>14</v>
      </c>
      <c r="C9" s="170"/>
      <c r="D9" s="171"/>
      <c r="E9" s="172"/>
      <c r="F9" s="173"/>
    </row>
    <row r="10" spans="2:6" x14ac:dyDescent="0.25">
      <c r="B10" s="122" t="s">
        <v>119</v>
      </c>
      <c r="C10" s="109" t="s">
        <v>16</v>
      </c>
      <c r="D10" s="110">
        <v>10</v>
      </c>
      <c r="E10" s="405">
        <v>0</v>
      </c>
      <c r="F10" s="111">
        <f>D10*E10*6</f>
        <v>0</v>
      </c>
    </row>
    <row r="11" spans="2:6" ht="15.75" thickBot="1" x14ac:dyDescent="0.3">
      <c r="B11" s="165" t="s">
        <v>425</v>
      </c>
      <c r="C11" s="174"/>
      <c r="D11" s="167"/>
      <c r="E11" s="166"/>
      <c r="F11" s="116">
        <f>SUM(F10:F10)</f>
        <v>0</v>
      </c>
    </row>
    <row r="12" spans="2:6" ht="19.5" thickBot="1" x14ac:dyDescent="0.3">
      <c r="B12" s="563" t="s">
        <v>412</v>
      </c>
      <c r="C12" s="564"/>
      <c r="D12" s="564"/>
      <c r="E12" s="564"/>
      <c r="F12" s="125">
        <f>SUM(F8+F11)</f>
        <v>0</v>
      </c>
    </row>
    <row r="16" spans="2:6" x14ac:dyDescent="0.25">
      <c r="B16" s="308"/>
      <c r="C16" s="309" t="s">
        <v>444</v>
      </c>
      <c r="D16" s="247"/>
    </row>
  </sheetData>
  <mergeCells count="4">
    <mergeCell ref="E1:F1"/>
    <mergeCell ref="B2:F2"/>
    <mergeCell ref="B3:F3"/>
    <mergeCell ref="B12:E12"/>
  </mergeCells>
  <pageMargins left="0.7" right="0.7" top="0.78740157499999996" bottom="0.78740157499999996" header="0.3" footer="0.3"/>
  <pageSetup paperSize="9" scale="6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D7C6-CA11-4B63-84A0-9D594C14AE6F}">
  <dimension ref="B1:F16"/>
  <sheetViews>
    <sheetView zoomScaleNormal="100" workbookViewId="0">
      <selection activeCell="E12" sqref="E12"/>
    </sheetView>
  </sheetViews>
  <sheetFormatPr defaultColWidth="9.140625" defaultRowHeight="15" x14ac:dyDescent="0.25"/>
  <cols>
    <col min="1" max="1" width="5.5703125" style="38" customWidth="1"/>
    <col min="2" max="2" width="48.140625" style="38" customWidth="1"/>
    <col min="3" max="3" width="12.28515625" style="38" customWidth="1"/>
    <col min="4" max="4" width="14.28515625" style="38" customWidth="1"/>
    <col min="5" max="5" width="22.28515625" style="38" customWidth="1"/>
    <col min="6" max="6" width="29" style="38" customWidth="1"/>
    <col min="7" max="16384" width="9.140625" style="38"/>
  </cols>
  <sheetData>
    <row r="1" spans="2:6" ht="15.75" thickBot="1" x14ac:dyDescent="0.3">
      <c r="B1" s="91"/>
      <c r="C1" s="92"/>
      <c r="D1" s="92"/>
      <c r="E1" s="543"/>
      <c r="F1" s="543"/>
    </row>
    <row r="2" spans="2:6" ht="20.25" x14ac:dyDescent="0.25">
      <c r="B2" s="544" t="s">
        <v>204</v>
      </c>
      <c r="C2" s="545"/>
      <c r="D2" s="545"/>
      <c r="E2" s="545"/>
      <c r="F2" s="546"/>
    </row>
    <row r="3" spans="2:6" ht="21" thickBot="1" x14ac:dyDescent="0.3">
      <c r="B3" s="540" t="s">
        <v>3</v>
      </c>
      <c r="C3" s="541"/>
      <c r="D3" s="541"/>
      <c r="E3" s="541"/>
      <c r="F3" s="542"/>
    </row>
    <row r="4" spans="2:6" ht="57.75" thickBot="1" x14ac:dyDescent="0.3">
      <c r="B4" s="101" t="s">
        <v>4</v>
      </c>
      <c r="C4" s="102" t="s">
        <v>5</v>
      </c>
      <c r="D4" s="102" t="s">
        <v>6</v>
      </c>
      <c r="E4" s="102" t="s">
        <v>7</v>
      </c>
      <c r="F4" s="103" t="s">
        <v>415</v>
      </c>
    </row>
    <row r="5" spans="2:6" ht="18.75" x14ac:dyDescent="0.25">
      <c r="B5" s="104" t="s">
        <v>8</v>
      </c>
      <c r="C5" s="105"/>
      <c r="D5" s="106"/>
      <c r="E5" s="106"/>
      <c r="F5" s="107"/>
    </row>
    <row r="6" spans="2:6" x14ac:dyDescent="0.25">
      <c r="B6" s="164" t="s">
        <v>205</v>
      </c>
      <c r="C6" s="109" t="s">
        <v>12</v>
      </c>
      <c r="D6" s="110">
        <v>200</v>
      </c>
      <c r="E6" s="405">
        <v>0</v>
      </c>
      <c r="F6" s="111">
        <f>D6*E6*6</f>
        <v>0</v>
      </c>
    </row>
    <row r="7" spans="2:6" x14ac:dyDescent="0.25">
      <c r="B7" s="175" t="s">
        <v>431</v>
      </c>
      <c r="C7" s="110" t="s">
        <v>12</v>
      </c>
      <c r="D7" s="110">
        <v>25</v>
      </c>
      <c r="E7" s="406">
        <v>0</v>
      </c>
      <c r="F7" s="111">
        <f t="shared" ref="F7:F8" si="0">D7*E7*6</f>
        <v>0</v>
      </c>
    </row>
    <row r="8" spans="2:6" x14ac:dyDescent="0.25">
      <c r="B8" s="175" t="s">
        <v>206</v>
      </c>
      <c r="C8" s="110" t="s">
        <v>12</v>
      </c>
      <c r="D8" s="110">
        <v>20</v>
      </c>
      <c r="E8" s="406">
        <v>0</v>
      </c>
      <c r="F8" s="111">
        <f t="shared" si="0"/>
        <v>0</v>
      </c>
    </row>
    <row r="9" spans="2:6" ht="29.25" thickBot="1" x14ac:dyDescent="0.3">
      <c r="B9" s="112" t="s">
        <v>413</v>
      </c>
      <c r="C9" s="113"/>
      <c r="D9" s="114"/>
      <c r="E9" s="115"/>
      <c r="F9" s="116">
        <f>SUM(F6:F8)</f>
        <v>0</v>
      </c>
    </row>
    <row r="10" spans="2:6" ht="18.75" x14ac:dyDescent="0.25">
      <c r="B10" s="176" t="s">
        <v>14</v>
      </c>
      <c r="C10" s="118"/>
      <c r="D10" s="119"/>
      <c r="E10" s="120"/>
      <c r="F10" s="121"/>
    </row>
    <row r="11" spans="2:6" x14ac:dyDescent="0.25">
      <c r="B11" s="122" t="s">
        <v>473</v>
      </c>
      <c r="C11" s="109" t="s">
        <v>16</v>
      </c>
      <c r="D11" s="110">
        <v>4</v>
      </c>
      <c r="E11" s="405">
        <v>0</v>
      </c>
      <c r="F11" s="111">
        <f>D11*E11*6</f>
        <v>0</v>
      </c>
    </row>
    <row r="12" spans="2:6" ht="15.75" thickBot="1" x14ac:dyDescent="0.3">
      <c r="B12" s="177" t="s">
        <v>411</v>
      </c>
      <c r="C12" s="123"/>
      <c r="D12" s="114"/>
      <c r="E12" s="124"/>
      <c r="F12" s="116">
        <f>SUM(F11:F11)</f>
        <v>0</v>
      </c>
    </row>
    <row r="13" spans="2:6" ht="19.5" thickBot="1" x14ac:dyDescent="0.3">
      <c r="B13" s="547" t="s">
        <v>412</v>
      </c>
      <c r="C13" s="548"/>
      <c r="D13" s="548"/>
      <c r="E13" s="549"/>
      <c r="F13" s="125">
        <f>SUM(F9+F12)</f>
        <v>0</v>
      </c>
    </row>
    <row r="16" spans="2:6" x14ac:dyDescent="0.25">
      <c r="B16" s="308"/>
      <c r="C16" s="309" t="s">
        <v>444</v>
      </c>
      <c r="D16" s="247"/>
    </row>
  </sheetData>
  <mergeCells count="4">
    <mergeCell ref="E1:F1"/>
    <mergeCell ref="B2:F2"/>
    <mergeCell ref="B3:F3"/>
    <mergeCell ref="B13:E13"/>
  </mergeCells>
  <pageMargins left="0.7" right="0.7" top="0.78740157499999996" bottom="0.78740157499999996" header="0.3" footer="0.3"/>
  <pageSetup paperSize="9" scale="6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CA470-ECA1-4971-894A-3774591E297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87197-34E4-46BB-A459-F95607E11F30}">
  <dimension ref="B1:F19"/>
  <sheetViews>
    <sheetView zoomScaleNormal="100" workbookViewId="0">
      <selection activeCell="E14" sqref="E14"/>
    </sheetView>
  </sheetViews>
  <sheetFormatPr defaultColWidth="9.140625" defaultRowHeight="15" x14ac:dyDescent="0.25"/>
  <cols>
    <col min="1" max="1" width="5.7109375" style="38" customWidth="1"/>
    <col min="2" max="2" width="61.85546875" style="38" customWidth="1"/>
    <col min="3" max="3" width="9.140625" style="38"/>
    <col min="4" max="4" width="21" style="38" customWidth="1"/>
    <col min="5" max="5" width="18.7109375" style="38" customWidth="1"/>
    <col min="6" max="6" width="29.85546875" style="38" customWidth="1"/>
    <col min="7" max="16384" width="9.140625" style="38"/>
  </cols>
  <sheetData>
    <row r="1" spans="2:6" ht="15.75" thickBot="1" x14ac:dyDescent="0.3">
      <c r="B1" s="91"/>
      <c r="C1" s="92"/>
      <c r="D1" s="92"/>
      <c r="E1" s="543"/>
      <c r="F1" s="543"/>
    </row>
    <row r="2" spans="2:6" ht="20.25" x14ac:dyDescent="0.25">
      <c r="B2" s="544" t="s">
        <v>207</v>
      </c>
      <c r="C2" s="545"/>
      <c r="D2" s="545"/>
      <c r="E2" s="545"/>
      <c r="F2" s="546"/>
    </row>
    <row r="3" spans="2:6" ht="21" thickBot="1" x14ac:dyDescent="0.3">
      <c r="B3" s="540" t="s">
        <v>3</v>
      </c>
      <c r="C3" s="541"/>
      <c r="D3" s="541"/>
      <c r="E3" s="541"/>
      <c r="F3" s="542"/>
    </row>
    <row r="4" spans="2:6" ht="43.5" thickBot="1" x14ac:dyDescent="0.3">
      <c r="B4" s="101" t="s">
        <v>4</v>
      </c>
      <c r="C4" s="102" t="s">
        <v>5</v>
      </c>
      <c r="D4" s="102" t="s">
        <v>6</v>
      </c>
      <c r="E4" s="102" t="s">
        <v>7</v>
      </c>
      <c r="F4" s="103" t="s">
        <v>415</v>
      </c>
    </row>
    <row r="5" spans="2:6" ht="18.75" x14ac:dyDescent="0.25">
      <c r="B5" s="104" t="s">
        <v>8</v>
      </c>
      <c r="C5" s="105"/>
      <c r="D5" s="106"/>
      <c r="E5" s="106"/>
      <c r="F5" s="107"/>
    </row>
    <row r="6" spans="2:6" x14ac:dyDescent="0.25">
      <c r="B6" s="178" t="s">
        <v>208</v>
      </c>
      <c r="C6" s="179" t="s">
        <v>9</v>
      </c>
      <c r="D6" s="180">
        <v>2</v>
      </c>
      <c r="E6" s="440">
        <v>0</v>
      </c>
      <c r="F6" s="181">
        <f>D6*E6*6</f>
        <v>0</v>
      </c>
    </row>
    <row r="7" spans="2:6" x14ac:dyDescent="0.25">
      <c r="B7" s="182" t="s">
        <v>209</v>
      </c>
      <c r="C7" s="109" t="s">
        <v>210</v>
      </c>
      <c r="D7" s="110">
        <v>100</v>
      </c>
      <c r="E7" s="440">
        <v>0</v>
      </c>
      <c r="F7" s="181">
        <f t="shared" ref="F7:F10" si="0">D7*E7*6</f>
        <v>0</v>
      </c>
    </row>
    <row r="8" spans="2:6" x14ac:dyDescent="0.25">
      <c r="B8" s="182" t="s">
        <v>211</v>
      </c>
      <c r="C8" s="109" t="s">
        <v>210</v>
      </c>
      <c r="D8" s="110">
        <v>50</v>
      </c>
      <c r="E8" s="440">
        <v>0</v>
      </c>
      <c r="F8" s="181">
        <f t="shared" si="0"/>
        <v>0</v>
      </c>
    </row>
    <row r="9" spans="2:6" x14ac:dyDescent="0.25">
      <c r="B9" s="164" t="s">
        <v>212</v>
      </c>
      <c r="C9" s="109" t="s">
        <v>213</v>
      </c>
      <c r="D9" s="110">
        <v>30</v>
      </c>
      <c r="E9" s="440">
        <v>0</v>
      </c>
      <c r="F9" s="181">
        <f t="shared" si="0"/>
        <v>0</v>
      </c>
    </row>
    <row r="10" spans="2:6" x14ac:dyDescent="0.25">
      <c r="B10" s="164" t="s">
        <v>214</v>
      </c>
      <c r="C10" s="109" t="s">
        <v>12</v>
      </c>
      <c r="D10" s="110">
        <v>20</v>
      </c>
      <c r="E10" s="440">
        <v>0</v>
      </c>
      <c r="F10" s="181">
        <f t="shared" si="0"/>
        <v>0</v>
      </c>
    </row>
    <row r="11" spans="2:6" ht="15.75" thickBot="1" x14ac:dyDescent="0.3">
      <c r="B11" s="112" t="s">
        <v>413</v>
      </c>
      <c r="C11" s="113"/>
      <c r="D11" s="114"/>
      <c r="E11" s="115"/>
      <c r="F11" s="116">
        <f>SUM(F6:F10)</f>
        <v>0</v>
      </c>
    </row>
    <row r="12" spans="2:6" ht="18.75" x14ac:dyDescent="0.25">
      <c r="B12" s="183" t="s">
        <v>14</v>
      </c>
      <c r="C12" s="118"/>
      <c r="D12" s="119"/>
      <c r="E12" s="120"/>
      <c r="F12" s="121"/>
    </row>
    <row r="13" spans="2:6" x14ac:dyDescent="0.25">
      <c r="B13" s="122" t="s">
        <v>215</v>
      </c>
      <c r="C13" s="109" t="s">
        <v>16</v>
      </c>
      <c r="D13" s="110">
        <v>6</v>
      </c>
      <c r="E13" s="405">
        <v>0</v>
      </c>
      <c r="F13" s="181">
        <f>D13*E13*6</f>
        <v>0</v>
      </c>
    </row>
    <row r="14" spans="2:6" ht="15.75" thickBot="1" x14ac:dyDescent="0.3">
      <c r="B14" s="112" t="s">
        <v>425</v>
      </c>
      <c r="C14" s="123"/>
      <c r="D14" s="114"/>
      <c r="E14" s="124"/>
      <c r="F14" s="116">
        <f>SUM(F13:F13)</f>
        <v>0</v>
      </c>
    </row>
    <row r="15" spans="2:6" ht="19.5" thickBot="1" x14ac:dyDescent="0.3">
      <c r="B15" s="547" t="s">
        <v>412</v>
      </c>
      <c r="C15" s="548"/>
      <c r="D15" s="548"/>
      <c r="E15" s="549"/>
      <c r="F15" s="125">
        <f>F11+F14</f>
        <v>0</v>
      </c>
    </row>
    <row r="17" spans="2:4" x14ac:dyDescent="0.25">
      <c r="B17" s="61" t="s">
        <v>18</v>
      </c>
    </row>
    <row r="19" spans="2:4" x14ac:dyDescent="0.25">
      <c r="B19" s="308"/>
      <c r="C19" s="309" t="s">
        <v>446</v>
      </c>
      <c r="D19" s="247"/>
    </row>
  </sheetData>
  <mergeCells count="4">
    <mergeCell ref="E1:F1"/>
    <mergeCell ref="B2:F2"/>
    <mergeCell ref="B3:F3"/>
    <mergeCell ref="B15:E15"/>
  </mergeCells>
  <pageMargins left="0.7" right="0.7" top="0.78740157499999996" bottom="0.78740157499999996" header="0.3" footer="0.3"/>
  <pageSetup paperSize="9" scale="5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6D114-5D70-4B10-9C2F-0C4573095BA6}">
  <dimension ref="B1:F25"/>
  <sheetViews>
    <sheetView zoomScaleNormal="100" workbookViewId="0">
      <selection activeCell="E9" sqref="E9"/>
    </sheetView>
  </sheetViews>
  <sheetFormatPr defaultColWidth="9.140625" defaultRowHeight="15" x14ac:dyDescent="0.25"/>
  <cols>
    <col min="1" max="1" width="9.140625" style="39"/>
    <col min="2" max="2" width="50.42578125" style="39" customWidth="1"/>
    <col min="3" max="3" width="9.140625" style="39"/>
    <col min="4" max="4" width="19.140625" style="39" customWidth="1"/>
    <col min="5" max="5" width="9.140625" style="39"/>
    <col min="6" max="6" width="14.7109375" style="39" customWidth="1"/>
    <col min="7" max="16384" width="9.140625" style="39"/>
  </cols>
  <sheetData>
    <row r="1" spans="2:6" ht="15.75" thickBot="1" x14ac:dyDescent="0.3">
      <c r="B1" s="91"/>
      <c r="C1" s="92"/>
      <c r="D1" s="92"/>
      <c r="E1" s="543"/>
      <c r="F1" s="543"/>
    </row>
    <row r="2" spans="2:6" ht="20.25" x14ac:dyDescent="0.25">
      <c r="B2" s="544" t="s">
        <v>218</v>
      </c>
      <c r="C2" s="565"/>
      <c r="D2" s="565"/>
      <c r="E2" s="565"/>
      <c r="F2" s="566"/>
    </row>
    <row r="3" spans="2:6" ht="21" thickBot="1" x14ac:dyDescent="0.3">
      <c r="B3" s="540" t="s">
        <v>3</v>
      </c>
      <c r="C3" s="541"/>
      <c r="D3" s="541"/>
      <c r="E3" s="541"/>
      <c r="F3" s="542"/>
    </row>
    <row r="4" spans="2:6" ht="86.25" thickBot="1" x14ac:dyDescent="0.3">
      <c r="B4" s="101" t="s">
        <v>4</v>
      </c>
      <c r="C4" s="102" t="s">
        <v>5</v>
      </c>
      <c r="D4" s="102" t="s">
        <v>6</v>
      </c>
      <c r="E4" s="102" t="s">
        <v>7</v>
      </c>
      <c r="F4" s="103" t="s">
        <v>415</v>
      </c>
    </row>
    <row r="5" spans="2:6" ht="18.75" x14ac:dyDescent="0.25">
      <c r="B5" s="104" t="s">
        <v>8</v>
      </c>
      <c r="C5" s="105"/>
      <c r="D5" s="106"/>
      <c r="E5" s="106"/>
      <c r="F5" s="107"/>
    </row>
    <row r="6" spans="2:6" x14ac:dyDescent="0.25">
      <c r="B6" s="164" t="s">
        <v>216</v>
      </c>
      <c r="C6" s="184" t="s">
        <v>9</v>
      </c>
      <c r="D6" s="110">
        <v>7</v>
      </c>
      <c r="E6" s="405">
        <v>0</v>
      </c>
      <c r="F6" s="111">
        <f>D6*E6*6</f>
        <v>0</v>
      </c>
    </row>
    <row r="7" spans="2:6" x14ac:dyDescent="0.25">
      <c r="B7" s="175" t="s">
        <v>426</v>
      </c>
      <c r="C7" s="109" t="s">
        <v>9</v>
      </c>
      <c r="D7" s="110">
        <v>7</v>
      </c>
      <c r="E7" s="406">
        <v>0</v>
      </c>
      <c r="F7" s="111">
        <f>D7*E7*6</f>
        <v>0</v>
      </c>
    </row>
    <row r="8" spans="2:6" x14ac:dyDescent="0.25">
      <c r="B8" s="175" t="s">
        <v>217</v>
      </c>
      <c r="C8" s="109" t="s">
        <v>9</v>
      </c>
      <c r="D8" s="110">
        <v>2</v>
      </c>
      <c r="E8" s="406">
        <v>0</v>
      </c>
      <c r="F8" s="111">
        <f>D8*E8*6</f>
        <v>0</v>
      </c>
    </row>
    <row r="9" spans="2:6" ht="15.75" thickBot="1" x14ac:dyDescent="0.3">
      <c r="B9" s="112" t="s">
        <v>413</v>
      </c>
      <c r="C9" s="113"/>
      <c r="D9" s="114"/>
      <c r="E9" s="115"/>
      <c r="F9" s="116">
        <f>SUM(F6:F8)</f>
        <v>0</v>
      </c>
    </row>
    <row r="10" spans="2:6" ht="19.5" thickBot="1" x14ac:dyDescent="0.3">
      <c r="B10" s="547" t="s">
        <v>412</v>
      </c>
      <c r="C10" s="548"/>
      <c r="D10" s="548"/>
      <c r="E10" s="549"/>
      <c r="F10" s="125">
        <f>F9</f>
        <v>0</v>
      </c>
    </row>
    <row r="12" spans="2:6" x14ac:dyDescent="0.25">
      <c r="B12" s="61" t="s">
        <v>18</v>
      </c>
    </row>
    <row r="14" spans="2:6" x14ac:dyDescent="0.25">
      <c r="B14" s="308"/>
      <c r="C14" s="309" t="s">
        <v>444</v>
      </c>
      <c r="D14" s="247"/>
    </row>
    <row r="18" spans="2:2" ht="15.75" x14ac:dyDescent="0.25">
      <c r="B18" s="374" t="s">
        <v>366</v>
      </c>
    </row>
    <row r="19" spans="2:2" ht="15.75" x14ac:dyDescent="0.25">
      <c r="B19" s="374"/>
    </row>
    <row r="20" spans="2:2" ht="90" x14ac:dyDescent="0.25">
      <c r="B20" s="375" t="s">
        <v>367</v>
      </c>
    </row>
    <row r="21" spans="2:2" ht="30" x14ac:dyDescent="0.25">
      <c r="B21" s="375" t="s">
        <v>368</v>
      </c>
    </row>
    <row r="22" spans="2:2" ht="75" x14ac:dyDescent="0.25">
      <c r="B22" s="375" t="s">
        <v>369</v>
      </c>
    </row>
    <row r="23" spans="2:2" ht="75" x14ac:dyDescent="0.25">
      <c r="B23" s="375" t="s">
        <v>370</v>
      </c>
    </row>
    <row r="24" spans="2:2" ht="45" x14ac:dyDescent="0.25">
      <c r="B24" s="375" t="s">
        <v>371</v>
      </c>
    </row>
    <row r="25" spans="2:2" x14ac:dyDescent="0.25">
      <c r="B25" s="375"/>
    </row>
  </sheetData>
  <mergeCells count="4">
    <mergeCell ref="E1:F1"/>
    <mergeCell ref="B2:F2"/>
    <mergeCell ref="B3:F3"/>
    <mergeCell ref="B10:E10"/>
  </mergeCells>
  <pageMargins left="0.7" right="0.7" top="0.78740157499999996" bottom="0.78740157499999996" header="0.3" footer="0.3"/>
  <pageSetup paperSize="9" scale="78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47B0A-902A-4B5A-B1BB-43448A816DB7}">
  <dimension ref="B2:G41"/>
  <sheetViews>
    <sheetView zoomScaleNormal="100" workbookViewId="0">
      <selection activeCell="D4" sqref="D4"/>
    </sheetView>
  </sheetViews>
  <sheetFormatPr defaultColWidth="9.140625" defaultRowHeight="12.75" x14ac:dyDescent="0.2"/>
  <cols>
    <col min="1" max="1" width="5.5703125" style="247" customWidth="1"/>
    <col min="2" max="2" width="23.42578125" style="247" customWidth="1"/>
    <col min="3" max="3" width="14" style="247" customWidth="1"/>
    <col min="4" max="4" width="43.140625" style="247" customWidth="1"/>
    <col min="5" max="5" width="44.7109375" style="247" customWidth="1"/>
    <col min="6" max="6" width="29.5703125" style="247" customWidth="1"/>
    <col min="7" max="7" width="42.5703125" style="247" customWidth="1"/>
    <col min="8" max="16384" width="9.140625" style="247"/>
  </cols>
  <sheetData>
    <row r="2" spans="2:7" ht="27" customHeight="1" x14ac:dyDescent="0.35">
      <c r="B2" s="270" t="s">
        <v>4</v>
      </c>
      <c r="C2" s="271" t="s">
        <v>289</v>
      </c>
      <c r="D2" s="271" t="s">
        <v>290</v>
      </c>
      <c r="E2" s="271" t="s">
        <v>291</v>
      </c>
      <c r="F2" s="271" t="s">
        <v>292</v>
      </c>
      <c r="G2" s="271" t="s">
        <v>427</v>
      </c>
    </row>
    <row r="3" spans="2:7" ht="21" x14ac:dyDescent="0.35">
      <c r="B3" s="275" t="s">
        <v>304</v>
      </c>
      <c r="C3" s="272" t="s">
        <v>294</v>
      </c>
      <c r="D3" s="465">
        <v>0</v>
      </c>
      <c r="E3" s="273">
        <v>480</v>
      </c>
      <c r="F3" s="274">
        <f t="shared" ref="F3" si="0">E3*D3</f>
        <v>0</v>
      </c>
      <c r="G3" s="274">
        <f>F3*6</f>
        <v>0</v>
      </c>
    </row>
    <row r="4" spans="2:7" ht="21" customHeight="1" x14ac:dyDescent="0.2"/>
    <row r="6" spans="2:7" x14ac:dyDescent="0.2">
      <c r="B6" s="308"/>
      <c r="C6" s="309" t="s">
        <v>444</v>
      </c>
    </row>
    <row r="8" spans="2:7" ht="13.5" thickBot="1" x14ac:dyDescent="0.25"/>
    <row r="9" spans="2:7" ht="12.75" customHeight="1" x14ac:dyDescent="0.2">
      <c r="B9" s="574" t="s">
        <v>317</v>
      </c>
      <c r="C9" s="575"/>
      <c r="D9" s="575"/>
      <c r="E9" s="575"/>
      <c r="F9" s="575"/>
      <c r="G9" s="576"/>
    </row>
    <row r="10" spans="2:7" ht="12.75" customHeight="1" thickBot="1" x14ac:dyDescent="0.25">
      <c r="B10" s="577" t="s">
        <v>304</v>
      </c>
      <c r="C10" s="578"/>
      <c r="D10" s="578"/>
      <c r="E10" s="578"/>
      <c r="F10" s="578"/>
      <c r="G10" s="579"/>
    </row>
    <row r="11" spans="2:7" x14ac:dyDescent="0.2">
      <c r="B11" s="248"/>
      <c r="C11" s="249"/>
      <c r="D11" s="250"/>
      <c r="E11" s="251"/>
      <c r="F11" s="251"/>
      <c r="G11" s="252"/>
    </row>
    <row r="12" spans="2:7" ht="12.75" customHeight="1" x14ac:dyDescent="0.2">
      <c r="B12" s="569" t="s">
        <v>263</v>
      </c>
      <c r="C12" s="570"/>
      <c r="D12" s="570"/>
      <c r="E12" s="570"/>
      <c r="F12" s="570"/>
      <c r="G12" s="571"/>
    </row>
    <row r="13" spans="2:7" ht="27" customHeight="1" x14ac:dyDescent="0.2">
      <c r="B13" s="580" t="s">
        <v>318</v>
      </c>
      <c r="C13" s="581"/>
      <c r="D13" s="581"/>
      <c r="E13" s="581"/>
      <c r="F13" s="581"/>
      <c r="G13" s="582"/>
    </row>
    <row r="14" spans="2:7" ht="12.75" customHeight="1" x14ac:dyDescent="0.2">
      <c r="B14" s="253"/>
      <c r="C14" s="254"/>
      <c r="D14" s="254"/>
      <c r="E14" s="254"/>
      <c r="F14" s="254"/>
      <c r="G14" s="255"/>
    </row>
    <row r="15" spans="2:7" ht="27" customHeight="1" x14ac:dyDescent="0.2">
      <c r="B15" s="569" t="s">
        <v>264</v>
      </c>
      <c r="C15" s="570"/>
      <c r="D15" s="570"/>
      <c r="E15" s="570"/>
      <c r="F15" s="570"/>
      <c r="G15" s="571"/>
    </row>
    <row r="16" spans="2:7" ht="12.75" customHeight="1" x14ac:dyDescent="0.2">
      <c r="B16" s="572" t="s">
        <v>265</v>
      </c>
      <c r="C16" s="573"/>
      <c r="D16" s="573"/>
      <c r="E16" s="573"/>
      <c r="F16" s="251"/>
      <c r="G16" s="252"/>
    </row>
    <row r="17" spans="2:7" ht="27" customHeight="1" x14ac:dyDescent="0.2">
      <c r="B17" s="572" t="s">
        <v>266</v>
      </c>
      <c r="C17" s="573"/>
      <c r="D17" s="573"/>
      <c r="E17" s="573"/>
      <c r="F17" s="251"/>
      <c r="G17" s="252"/>
    </row>
    <row r="18" spans="2:7" ht="13.5" customHeight="1" x14ac:dyDescent="0.2">
      <c r="B18" s="567" t="s">
        <v>267</v>
      </c>
      <c r="C18" s="568"/>
      <c r="D18" s="568"/>
      <c r="E18" s="568"/>
      <c r="F18" s="256"/>
      <c r="G18" s="257"/>
    </row>
    <row r="19" spans="2:7" ht="12.75" customHeight="1" x14ac:dyDescent="0.2">
      <c r="B19" s="258"/>
      <c r="C19" s="251"/>
      <c r="D19" s="251"/>
      <c r="E19" s="251"/>
      <c r="F19" s="251"/>
      <c r="G19" s="251"/>
    </row>
    <row r="20" spans="2:7" ht="12.75" customHeight="1" x14ac:dyDescent="0.2">
      <c r="B20" s="586" t="s">
        <v>268</v>
      </c>
      <c r="C20" s="587"/>
      <c r="D20" s="587"/>
      <c r="E20" s="587"/>
      <c r="F20" s="587"/>
      <c r="G20" s="588"/>
    </row>
    <row r="21" spans="2:7" ht="12.75" customHeight="1" x14ac:dyDescent="0.2">
      <c r="B21" s="589" t="s">
        <v>269</v>
      </c>
      <c r="C21" s="590"/>
      <c r="D21" s="590"/>
      <c r="E21" s="590"/>
      <c r="F21" s="590"/>
      <c r="G21" s="591"/>
    </row>
    <row r="22" spans="2:7" x14ac:dyDescent="0.2">
      <c r="B22" s="583" t="s">
        <v>270</v>
      </c>
      <c r="C22" s="584"/>
      <c r="D22" s="584"/>
      <c r="E22" s="584"/>
      <c r="F22" s="584"/>
      <c r="G22" s="585"/>
    </row>
    <row r="23" spans="2:7" x14ac:dyDescent="0.2">
      <c r="B23" s="589" t="s">
        <v>269</v>
      </c>
      <c r="C23" s="590"/>
      <c r="D23" s="590"/>
      <c r="E23" s="590"/>
      <c r="F23" s="590"/>
      <c r="G23" s="591"/>
    </row>
    <row r="24" spans="2:7" ht="26.25" customHeight="1" x14ac:dyDescent="0.2">
      <c r="B24" s="583" t="s">
        <v>271</v>
      </c>
      <c r="C24" s="584"/>
      <c r="D24" s="584"/>
      <c r="E24" s="584"/>
      <c r="F24" s="584"/>
      <c r="G24" s="585"/>
    </row>
    <row r="25" spans="2:7" x14ac:dyDescent="0.2">
      <c r="B25" s="592" t="s">
        <v>272</v>
      </c>
      <c r="C25" s="590"/>
      <c r="D25" s="590"/>
      <c r="E25" s="590"/>
      <c r="F25" s="590"/>
      <c r="G25" s="591"/>
    </row>
    <row r="26" spans="2:7" ht="12.75" customHeight="1" thickBot="1" x14ac:dyDescent="0.25">
      <c r="B26" s="259"/>
      <c r="C26" s="260"/>
      <c r="D26" s="260"/>
      <c r="E26" s="260"/>
      <c r="F26" s="260"/>
      <c r="G26" s="261"/>
    </row>
    <row r="27" spans="2:7" x14ac:dyDescent="0.2">
      <c r="B27" s="583" t="s">
        <v>273</v>
      </c>
      <c r="C27" s="584"/>
      <c r="D27" s="584"/>
      <c r="E27" s="584"/>
      <c r="F27" s="584"/>
      <c r="G27" s="585"/>
    </row>
    <row r="28" spans="2:7" x14ac:dyDescent="0.2">
      <c r="B28" s="593" t="s">
        <v>274</v>
      </c>
      <c r="C28" s="594"/>
      <c r="D28" s="594"/>
      <c r="E28" s="262"/>
      <c r="F28" s="594" t="s">
        <v>275</v>
      </c>
      <c r="G28" s="595"/>
    </row>
    <row r="29" spans="2:7" ht="12.75" customHeight="1" x14ac:dyDescent="0.2">
      <c r="B29" s="593" t="s">
        <v>276</v>
      </c>
      <c r="C29" s="596"/>
      <c r="D29" s="596"/>
      <c r="E29" s="596"/>
      <c r="F29" s="594" t="s">
        <v>275</v>
      </c>
      <c r="G29" s="595"/>
    </row>
    <row r="30" spans="2:7" ht="12.75" customHeight="1" x14ac:dyDescent="0.2">
      <c r="B30" s="263"/>
      <c r="C30" s="264"/>
      <c r="D30" s="264"/>
      <c r="E30" s="264"/>
      <c r="F30" s="264"/>
      <c r="G30" s="265"/>
    </row>
    <row r="31" spans="2:7" ht="13.5" thickBot="1" x14ac:dyDescent="0.25">
      <c r="B31" s="583" t="s">
        <v>277</v>
      </c>
      <c r="C31" s="584"/>
      <c r="D31" s="584"/>
      <c r="E31" s="584"/>
      <c r="F31" s="584"/>
      <c r="G31" s="585"/>
    </row>
    <row r="32" spans="2:7" x14ac:dyDescent="0.2">
      <c r="B32" s="600" t="s">
        <v>278</v>
      </c>
      <c r="C32" s="601"/>
      <c r="D32" s="601"/>
      <c r="E32" s="594" t="s">
        <v>279</v>
      </c>
      <c r="F32" s="594"/>
      <c r="G32" s="266" t="s">
        <v>280</v>
      </c>
    </row>
    <row r="33" spans="2:7" ht="27" customHeight="1" x14ac:dyDescent="0.2">
      <c r="B33" s="267"/>
      <c r="C33" s="268"/>
      <c r="D33" s="252"/>
      <c r="E33" s="269"/>
      <c r="F33" s="256"/>
      <c r="G33" s="257"/>
    </row>
    <row r="34" spans="2:7" ht="13.5" thickBot="1" x14ac:dyDescent="0.25">
      <c r="B34" s="602" t="s">
        <v>281</v>
      </c>
      <c r="C34" s="603"/>
      <c r="D34" s="603"/>
      <c r="E34" s="604"/>
      <c r="F34" s="605"/>
      <c r="G34" s="606"/>
    </row>
    <row r="35" spans="2:7" x14ac:dyDescent="0.2">
      <c r="B35" s="607" t="s">
        <v>282</v>
      </c>
      <c r="C35" s="594"/>
      <c r="D35" s="594"/>
      <c r="E35" s="594"/>
      <c r="F35" s="594"/>
      <c r="G35" s="595"/>
    </row>
    <row r="36" spans="2:7" x14ac:dyDescent="0.2">
      <c r="B36" s="253"/>
      <c r="C36" s="254"/>
      <c r="D36" s="254"/>
      <c r="E36" s="254"/>
      <c r="F36" s="254"/>
      <c r="G36" s="255"/>
    </row>
    <row r="37" spans="2:7" x14ac:dyDescent="0.2">
      <c r="B37" s="583" t="s">
        <v>283</v>
      </c>
      <c r="C37" s="584"/>
      <c r="D37" s="584"/>
      <c r="E37" s="584"/>
      <c r="F37" s="584"/>
      <c r="G37" s="585"/>
    </row>
    <row r="38" spans="2:7" x14ac:dyDescent="0.2">
      <c r="B38" s="608" t="s">
        <v>284</v>
      </c>
      <c r="C38" s="609"/>
      <c r="D38" s="609"/>
      <c r="E38" s="609"/>
      <c r="F38" s="610"/>
      <c r="G38" s="611"/>
    </row>
    <row r="39" spans="2:7" x14ac:dyDescent="0.2">
      <c r="B39" s="248"/>
      <c r="C39" s="251"/>
      <c r="D39" s="251"/>
      <c r="E39" s="251"/>
      <c r="F39" s="251"/>
      <c r="G39" s="252"/>
    </row>
    <row r="40" spans="2:7" x14ac:dyDescent="0.2">
      <c r="B40" s="569" t="s">
        <v>285</v>
      </c>
      <c r="C40" s="570"/>
      <c r="D40" s="570"/>
      <c r="E40" s="570"/>
      <c r="F40" s="570"/>
      <c r="G40" s="571"/>
    </row>
    <row r="41" spans="2:7" x14ac:dyDescent="0.2">
      <c r="B41" s="597" t="s">
        <v>428</v>
      </c>
      <c r="C41" s="598"/>
      <c r="D41" s="598"/>
      <c r="E41" s="598"/>
      <c r="F41" s="598"/>
      <c r="G41" s="599"/>
    </row>
  </sheetData>
  <mergeCells count="29">
    <mergeCell ref="B40:G40"/>
    <mergeCell ref="B41:G41"/>
    <mergeCell ref="B32:D32"/>
    <mergeCell ref="E32:F32"/>
    <mergeCell ref="B34:G34"/>
    <mergeCell ref="B35:G35"/>
    <mergeCell ref="B37:G37"/>
    <mergeCell ref="B38:E38"/>
    <mergeCell ref="F38:G38"/>
    <mergeCell ref="B31:G31"/>
    <mergeCell ref="B20:G20"/>
    <mergeCell ref="B21:G21"/>
    <mergeCell ref="B22:G22"/>
    <mergeCell ref="B23:G23"/>
    <mergeCell ref="B24:G24"/>
    <mergeCell ref="B25:G25"/>
    <mergeCell ref="B27:G27"/>
    <mergeCell ref="B28:D28"/>
    <mergeCell ref="F28:G28"/>
    <mergeCell ref="B29:E29"/>
    <mergeCell ref="F29:G29"/>
    <mergeCell ref="B18:E18"/>
    <mergeCell ref="B15:G15"/>
    <mergeCell ref="B16:E16"/>
    <mergeCell ref="B17:E17"/>
    <mergeCell ref="B9:G9"/>
    <mergeCell ref="B10:G10"/>
    <mergeCell ref="B12:G12"/>
    <mergeCell ref="B13:G13"/>
  </mergeCells>
  <pageMargins left="0.7" right="0.7" top="0.78740157499999996" bottom="0.78740157499999996" header="0.3" footer="0.3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581025</xdr:colOff>
                    <xdr:row>14</xdr:row>
                    <xdr:rowOff>133350</xdr:rowOff>
                  </from>
                  <to>
                    <xdr:col>4</xdr:col>
                    <xdr:colOff>885825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581025</xdr:colOff>
                    <xdr:row>15</xdr:row>
                    <xdr:rowOff>133350</xdr:rowOff>
                  </from>
                  <to>
                    <xdr:col>4</xdr:col>
                    <xdr:colOff>885825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581025</xdr:colOff>
                    <xdr:row>16</xdr:row>
                    <xdr:rowOff>133350</xdr:rowOff>
                  </from>
                  <to>
                    <xdr:col>4</xdr:col>
                    <xdr:colOff>885825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419100</xdr:colOff>
                    <xdr:row>19</xdr:row>
                    <xdr:rowOff>0</xdr:rowOff>
                  </from>
                  <to>
                    <xdr:col>2</xdr:col>
                    <xdr:colOff>723900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6</xdr:col>
                    <xdr:colOff>419100</xdr:colOff>
                    <xdr:row>19</xdr:row>
                    <xdr:rowOff>0</xdr:rowOff>
                  </from>
                  <to>
                    <xdr:col>6</xdr:col>
                    <xdr:colOff>723900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6</xdr:col>
                    <xdr:colOff>419100</xdr:colOff>
                    <xdr:row>19</xdr:row>
                    <xdr:rowOff>0</xdr:rowOff>
                  </from>
                  <to>
                    <xdr:col>6</xdr:col>
                    <xdr:colOff>723900</xdr:colOff>
                    <xdr:row>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4</xdr:col>
                    <xdr:colOff>581025</xdr:colOff>
                    <xdr:row>16</xdr:row>
                    <xdr:rowOff>133350</xdr:rowOff>
                  </from>
                  <to>
                    <xdr:col>4</xdr:col>
                    <xdr:colOff>885825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0</xdr:rowOff>
                  </from>
                  <to>
                    <xdr:col>2</xdr:col>
                    <xdr:colOff>552450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2</xdr:col>
                    <xdr:colOff>238125</xdr:colOff>
                    <xdr:row>14</xdr:row>
                    <xdr:rowOff>0</xdr:rowOff>
                  </from>
                  <to>
                    <xdr:col>2</xdr:col>
                    <xdr:colOff>542925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257175</xdr:colOff>
                    <xdr:row>14</xdr:row>
                    <xdr:rowOff>0</xdr:rowOff>
                  </from>
                  <to>
                    <xdr:col>2</xdr:col>
                    <xdr:colOff>561975</xdr:colOff>
                    <xdr:row>14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4A1C5-45A6-4A81-B7F9-09E25B854055}">
  <dimension ref="A1:F20"/>
  <sheetViews>
    <sheetView topLeftCell="C10" zoomScaleNormal="100" workbookViewId="0">
      <selection activeCell="C17" sqref="C17"/>
    </sheetView>
  </sheetViews>
  <sheetFormatPr defaultColWidth="9.140625" defaultRowHeight="15" x14ac:dyDescent="0.25"/>
  <cols>
    <col min="1" max="1" width="63.42578125" style="281" bestFit="1" customWidth="1"/>
    <col min="2" max="2" width="12.42578125" style="281" bestFit="1" customWidth="1"/>
    <col min="3" max="3" width="26.5703125" style="281" bestFit="1" customWidth="1"/>
    <col min="4" max="4" width="46" style="281" bestFit="1" customWidth="1"/>
    <col min="5" max="5" width="25.5703125" style="281" bestFit="1" customWidth="1"/>
    <col min="6" max="6" width="29.42578125" style="281" bestFit="1" customWidth="1"/>
    <col min="7" max="16384" width="9.140625" style="281"/>
  </cols>
  <sheetData>
    <row r="1" spans="1:6" ht="21" x14ac:dyDescent="0.35">
      <c r="A1" s="278" t="s">
        <v>287</v>
      </c>
      <c r="B1" s="279"/>
      <c r="C1" s="279"/>
      <c r="D1" s="280"/>
      <c r="E1" s="280"/>
      <c r="F1" s="280"/>
    </row>
    <row r="2" spans="1:6" ht="21" x14ac:dyDescent="0.35">
      <c r="A2" s="279" t="s">
        <v>288</v>
      </c>
      <c r="B2" s="279"/>
      <c r="C2" s="279"/>
      <c r="D2" s="280"/>
      <c r="E2" s="280"/>
      <c r="F2" s="280"/>
    </row>
    <row r="3" spans="1:6" ht="21" x14ac:dyDescent="0.35">
      <c r="A3" s="282" t="s">
        <v>4</v>
      </c>
      <c r="B3" s="283" t="s">
        <v>289</v>
      </c>
      <c r="C3" s="283" t="s">
        <v>290</v>
      </c>
      <c r="D3" s="283" t="s">
        <v>291</v>
      </c>
      <c r="E3" s="283" t="s">
        <v>292</v>
      </c>
      <c r="F3" s="283" t="s">
        <v>427</v>
      </c>
    </row>
    <row r="4" spans="1:6" ht="21" x14ac:dyDescent="0.35">
      <c r="A4" s="612" t="s">
        <v>293</v>
      </c>
      <c r="B4" s="612"/>
      <c r="C4" s="612"/>
      <c r="D4" s="612"/>
      <c r="E4" s="612"/>
      <c r="F4" s="612"/>
    </row>
    <row r="5" spans="1:6" ht="21" x14ac:dyDescent="0.35">
      <c r="A5" s="275" t="s">
        <v>295</v>
      </c>
      <c r="B5" s="284" t="s">
        <v>294</v>
      </c>
      <c r="C5" s="465">
        <v>0</v>
      </c>
      <c r="D5" s="285">
        <v>120</v>
      </c>
      <c r="E5" s="286">
        <f t="shared" ref="E5:E16" si="0">D5*C5</f>
        <v>0</v>
      </c>
      <c r="F5" s="286">
        <f>E5*6</f>
        <v>0</v>
      </c>
    </row>
    <row r="6" spans="1:6" ht="21" x14ac:dyDescent="0.35">
      <c r="A6" s="275" t="s">
        <v>296</v>
      </c>
      <c r="B6" s="284" t="s">
        <v>294</v>
      </c>
      <c r="C6" s="465">
        <v>0</v>
      </c>
      <c r="D6" s="285">
        <v>140</v>
      </c>
      <c r="E6" s="286">
        <f t="shared" si="0"/>
        <v>0</v>
      </c>
      <c r="F6" s="286">
        <f t="shared" ref="F6:F12" si="1">E6*6</f>
        <v>0</v>
      </c>
    </row>
    <row r="7" spans="1:6" ht="21" x14ac:dyDescent="0.35">
      <c r="A7" s="275" t="s">
        <v>297</v>
      </c>
      <c r="B7" s="284" t="s">
        <v>294</v>
      </c>
      <c r="C7" s="465">
        <v>0</v>
      </c>
      <c r="D7" s="285">
        <v>120</v>
      </c>
      <c r="E7" s="286">
        <f t="shared" si="0"/>
        <v>0</v>
      </c>
      <c r="F7" s="286">
        <f t="shared" si="1"/>
        <v>0</v>
      </c>
    </row>
    <row r="8" spans="1:6" ht="21" x14ac:dyDescent="0.35">
      <c r="A8" s="275" t="s">
        <v>298</v>
      </c>
      <c r="B8" s="284" t="s">
        <v>294</v>
      </c>
      <c r="C8" s="465">
        <v>0</v>
      </c>
      <c r="D8" s="285">
        <v>26</v>
      </c>
      <c r="E8" s="286">
        <f t="shared" si="0"/>
        <v>0</v>
      </c>
      <c r="F8" s="286">
        <f t="shared" si="1"/>
        <v>0</v>
      </c>
    </row>
    <row r="9" spans="1:6" ht="21" x14ac:dyDescent="0.35">
      <c r="A9" s="275" t="s">
        <v>299</v>
      </c>
      <c r="B9" s="284" t="s">
        <v>294</v>
      </c>
      <c r="C9" s="465">
        <v>0</v>
      </c>
      <c r="D9" s="285">
        <v>52</v>
      </c>
      <c r="E9" s="286">
        <f t="shared" si="0"/>
        <v>0</v>
      </c>
      <c r="F9" s="286">
        <f t="shared" si="1"/>
        <v>0</v>
      </c>
    </row>
    <row r="10" spans="1:6" ht="21" x14ac:dyDescent="0.35">
      <c r="A10" s="275" t="s">
        <v>300</v>
      </c>
      <c r="B10" s="284" t="s">
        <v>294</v>
      </c>
      <c r="C10" s="465">
        <v>0</v>
      </c>
      <c r="D10" s="285">
        <v>520</v>
      </c>
      <c r="E10" s="286">
        <f t="shared" si="0"/>
        <v>0</v>
      </c>
      <c r="F10" s="286">
        <f t="shared" si="1"/>
        <v>0</v>
      </c>
    </row>
    <row r="11" spans="1:6" ht="21" x14ac:dyDescent="0.35">
      <c r="A11" s="275" t="s">
        <v>301</v>
      </c>
      <c r="B11" s="284" t="s">
        <v>294</v>
      </c>
      <c r="C11" s="465">
        <v>0</v>
      </c>
      <c r="D11" s="285">
        <v>400</v>
      </c>
      <c r="E11" s="286">
        <f t="shared" si="0"/>
        <v>0</v>
      </c>
      <c r="F11" s="286">
        <f t="shared" si="1"/>
        <v>0</v>
      </c>
    </row>
    <row r="12" spans="1:6" ht="21" x14ac:dyDescent="0.35">
      <c r="A12" s="275" t="s">
        <v>302</v>
      </c>
      <c r="B12" s="284" t="s">
        <v>294</v>
      </c>
      <c r="C12" s="465">
        <v>0</v>
      </c>
      <c r="D12" s="285">
        <v>300</v>
      </c>
      <c r="E12" s="286">
        <f t="shared" si="0"/>
        <v>0</v>
      </c>
      <c r="F12" s="286">
        <f t="shared" si="1"/>
        <v>0</v>
      </c>
    </row>
    <row r="13" spans="1:6" ht="21" x14ac:dyDescent="0.35">
      <c r="A13" s="613" t="s">
        <v>303</v>
      </c>
      <c r="B13" s="613"/>
      <c r="C13" s="613"/>
      <c r="D13" s="613"/>
      <c r="E13" s="613"/>
      <c r="F13" s="613"/>
    </row>
    <row r="14" spans="1:6" ht="42" x14ac:dyDescent="0.35">
      <c r="A14" s="276" t="s">
        <v>305</v>
      </c>
      <c r="B14" s="284" t="s">
        <v>306</v>
      </c>
      <c r="C14" s="465">
        <v>0</v>
      </c>
      <c r="D14" s="285">
        <v>1550</v>
      </c>
      <c r="E14" s="286">
        <f t="shared" si="0"/>
        <v>0</v>
      </c>
      <c r="F14" s="286">
        <f t="shared" ref="F14:F16" si="2">E14*6</f>
        <v>0</v>
      </c>
    </row>
    <row r="15" spans="1:6" ht="21" x14ac:dyDescent="0.35">
      <c r="A15" s="275" t="s">
        <v>307</v>
      </c>
      <c r="B15" s="284" t="s">
        <v>306</v>
      </c>
      <c r="C15" s="465">
        <v>0</v>
      </c>
      <c r="D15" s="285">
        <v>750</v>
      </c>
      <c r="E15" s="286">
        <f t="shared" si="0"/>
        <v>0</v>
      </c>
      <c r="F15" s="286">
        <f t="shared" si="2"/>
        <v>0</v>
      </c>
    </row>
    <row r="16" spans="1:6" ht="21.75" thickBot="1" x14ac:dyDescent="0.4">
      <c r="A16" s="277" t="s">
        <v>308</v>
      </c>
      <c r="B16" s="287" t="s">
        <v>306</v>
      </c>
      <c r="C16" s="465">
        <v>0</v>
      </c>
      <c r="D16" s="288">
        <v>750</v>
      </c>
      <c r="E16" s="289">
        <f t="shared" si="0"/>
        <v>0</v>
      </c>
      <c r="F16" s="286">
        <f t="shared" si="2"/>
        <v>0</v>
      </c>
    </row>
    <row r="17" spans="1:6" ht="24" thickBot="1" x14ac:dyDescent="0.4">
      <c r="A17" s="290" t="s">
        <v>309</v>
      </c>
      <c r="B17" s="291"/>
      <c r="C17" s="292"/>
      <c r="D17" s="293"/>
      <c r="E17" s="294">
        <f>SUM(E14:E16)+SUM(E5:E12)</f>
        <v>0</v>
      </c>
      <c r="F17" s="295">
        <f>SUM(F5:F16)</f>
        <v>0</v>
      </c>
    </row>
    <row r="20" spans="1:6" x14ac:dyDescent="0.25">
      <c r="A20" s="308"/>
      <c r="B20" s="309" t="s">
        <v>444</v>
      </c>
      <c r="C20" s="247"/>
    </row>
  </sheetData>
  <mergeCells count="2">
    <mergeCell ref="A4:F4"/>
    <mergeCell ref="A13:F13"/>
  </mergeCells>
  <pageMargins left="0.7" right="0.7" top="0.78740157499999996" bottom="0.78740157499999996" header="0.3" footer="0.3"/>
  <pageSetup paperSize="9" scale="4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2204B-2861-444C-8E6D-EECEA878250B}">
  <dimension ref="A1:F16"/>
  <sheetViews>
    <sheetView zoomScaleNormal="100" workbookViewId="0">
      <selection activeCell="A23" sqref="A23"/>
    </sheetView>
  </sheetViews>
  <sheetFormatPr defaultColWidth="9.140625" defaultRowHeight="15" x14ac:dyDescent="0.25"/>
  <cols>
    <col min="1" max="1" width="43.140625" style="281" bestFit="1" customWidth="1"/>
    <col min="2" max="2" width="12.42578125" style="281" bestFit="1" customWidth="1"/>
    <col min="3" max="3" width="26.5703125" style="281" bestFit="1" customWidth="1"/>
    <col min="4" max="4" width="46" style="281" bestFit="1" customWidth="1"/>
    <col min="5" max="5" width="25.5703125" style="281" bestFit="1" customWidth="1"/>
    <col min="6" max="6" width="29.42578125" style="281" bestFit="1" customWidth="1"/>
    <col min="7" max="16384" width="9.140625" style="281"/>
  </cols>
  <sheetData>
    <row r="1" spans="1:6" ht="40.5" customHeight="1" thickBot="1" x14ac:dyDescent="0.6">
      <c r="A1" s="615" t="s">
        <v>389</v>
      </c>
      <c r="B1" s="616"/>
      <c r="C1" s="616"/>
      <c r="D1" s="616"/>
      <c r="E1" s="616"/>
      <c r="F1" s="617"/>
    </row>
    <row r="2" spans="1:6" ht="24" thickBot="1" x14ac:dyDescent="0.4">
      <c r="A2" s="441" t="s">
        <v>315</v>
      </c>
      <c r="B2" s="298"/>
      <c r="C2" s="297"/>
      <c r="D2" s="299"/>
      <c r="E2" s="299"/>
      <c r="F2" s="296"/>
    </row>
    <row r="3" spans="1:6" ht="21.75" thickBot="1" x14ac:dyDescent="0.4">
      <c r="A3" s="300" t="s">
        <v>288</v>
      </c>
      <c r="B3" s="298"/>
      <c r="C3" s="297"/>
      <c r="D3" s="299"/>
      <c r="E3" s="299"/>
      <c r="F3" s="296"/>
    </row>
    <row r="4" spans="1:6" ht="21.75" thickBot="1" x14ac:dyDescent="0.3">
      <c r="A4" s="301" t="s">
        <v>4</v>
      </c>
      <c r="B4" s="302" t="s">
        <v>289</v>
      </c>
      <c r="C4" s="302" t="s">
        <v>290</v>
      </c>
      <c r="D4" s="302" t="s">
        <v>291</v>
      </c>
      <c r="E4" s="302" t="s">
        <v>292</v>
      </c>
      <c r="F4" s="303" t="s">
        <v>427</v>
      </c>
    </row>
    <row r="5" spans="1:6" ht="21.75" thickBot="1" x14ac:dyDescent="0.4">
      <c r="A5" s="614" t="s">
        <v>310</v>
      </c>
      <c r="B5" s="614"/>
      <c r="C5" s="614"/>
      <c r="D5" s="614"/>
      <c r="E5" s="614"/>
      <c r="F5" s="614"/>
    </row>
    <row r="6" spans="1:6" ht="42.75" thickBot="1" x14ac:dyDescent="0.4">
      <c r="A6" s="304" t="s">
        <v>311</v>
      </c>
      <c r="B6" s="454" t="s">
        <v>312</v>
      </c>
      <c r="C6" s="466">
        <v>0</v>
      </c>
      <c r="D6" s="455" t="s">
        <v>313</v>
      </c>
      <c r="E6" s="456">
        <f>C6*12</f>
        <v>0</v>
      </c>
      <c r="F6" s="306">
        <f>E6*6</f>
        <v>0</v>
      </c>
    </row>
    <row r="7" spans="1:6" ht="42.75" thickBot="1" x14ac:dyDescent="0.4">
      <c r="A7" s="304" t="s">
        <v>433</v>
      </c>
      <c r="B7" s="618"/>
      <c r="C7" s="616"/>
      <c r="D7" s="616"/>
      <c r="E7" s="617"/>
      <c r="F7" s="307">
        <f>F6</f>
        <v>0</v>
      </c>
    </row>
    <row r="10" spans="1:6" x14ac:dyDescent="0.25">
      <c r="A10" s="308"/>
      <c r="B10" s="309" t="s">
        <v>444</v>
      </c>
      <c r="C10" s="247"/>
    </row>
    <row r="11" spans="1:6" ht="15.75" thickBot="1" x14ac:dyDescent="0.3"/>
    <row r="12" spans="1:6" ht="42.75" thickBot="1" x14ac:dyDescent="0.4">
      <c r="A12" s="304" t="s">
        <v>434</v>
      </c>
    </row>
    <row r="13" spans="1:6" ht="21.75" thickBot="1" x14ac:dyDescent="0.4">
      <c r="A13" s="450" t="s">
        <v>14</v>
      </c>
      <c r="B13" s="305" t="s">
        <v>314</v>
      </c>
      <c r="C13" s="466">
        <v>0</v>
      </c>
      <c r="D13" s="451">
        <v>80</v>
      </c>
      <c r="E13" s="452">
        <f>D13*C13</f>
        <v>0</v>
      </c>
      <c r="F13" s="453">
        <f>E13*6</f>
        <v>0</v>
      </c>
    </row>
    <row r="15" spans="1:6" ht="15.75" thickBot="1" x14ac:dyDescent="0.3"/>
    <row r="16" spans="1:6" ht="42.75" customHeight="1" thickBot="1" x14ac:dyDescent="0.4">
      <c r="A16" s="619" t="s">
        <v>486</v>
      </c>
      <c r="B16" s="620"/>
      <c r="C16" s="620"/>
      <c r="D16" s="621"/>
      <c r="E16" s="452">
        <f>E13+E6</f>
        <v>0</v>
      </c>
      <c r="F16" s="453">
        <f>F13+F7</f>
        <v>0</v>
      </c>
    </row>
  </sheetData>
  <mergeCells count="4">
    <mergeCell ref="A5:F5"/>
    <mergeCell ref="A1:F1"/>
    <mergeCell ref="B7:E7"/>
    <mergeCell ref="A16:D16"/>
  </mergeCells>
  <pageMargins left="0.7" right="0.7" top="0.78740157499999996" bottom="0.78740157499999996" header="0.3" footer="0.3"/>
  <pageSetup paperSize="9" scale="47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29960-4318-40D5-A09F-CE0E3F132FA1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0DFE0-5DB0-4611-8CB7-4FF3B6B77D11}">
  <dimension ref="B1:J18"/>
  <sheetViews>
    <sheetView topLeftCell="C1" zoomScaleNormal="100" workbookViewId="0">
      <selection activeCell="E13" sqref="E13"/>
    </sheetView>
  </sheetViews>
  <sheetFormatPr defaultColWidth="9.140625" defaultRowHeight="15" x14ac:dyDescent="0.25"/>
  <cols>
    <col min="1" max="1" width="2.85546875" style="39" customWidth="1"/>
    <col min="2" max="2" width="118.85546875" style="39" customWidth="1"/>
    <col min="3" max="3" width="10.28515625" style="39" customWidth="1"/>
    <col min="4" max="4" width="20.5703125" style="39" customWidth="1"/>
    <col min="5" max="5" width="18.7109375" style="39" customWidth="1"/>
    <col min="6" max="6" width="34.42578125" style="39" customWidth="1"/>
    <col min="7" max="16384" width="9.140625" style="39"/>
  </cols>
  <sheetData>
    <row r="1" spans="2:10" ht="15.75" thickBot="1" x14ac:dyDescent="0.3">
      <c r="B1" s="38"/>
      <c r="C1" s="38"/>
      <c r="D1" s="38"/>
      <c r="F1" s="40"/>
      <c r="G1" s="38"/>
      <c r="H1" s="38"/>
      <c r="I1" s="38"/>
      <c r="J1" s="38"/>
    </row>
    <row r="2" spans="2:10" ht="20.25" x14ac:dyDescent="0.3">
      <c r="B2" s="526" t="s">
        <v>25</v>
      </c>
      <c r="C2" s="527"/>
      <c r="D2" s="527"/>
      <c r="E2" s="527"/>
      <c r="F2" s="528"/>
      <c r="G2" s="38"/>
      <c r="H2" s="38"/>
      <c r="I2" s="38"/>
      <c r="J2" s="38"/>
    </row>
    <row r="3" spans="2:10" ht="21" thickBot="1" x14ac:dyDescent="0.35">
      <c r="B3" s="529" t="s">
        <v>3</v>
      </c>
      <c r="C3" s="530"/>
      <c r="D3" s="530"/>
      <c r="E3" s="530"/>
      <c r="F3" s="531"/>
      <c r="G3" s="38"/>
      <c r="H3" s="38"/>
      <c r="I3" s="38"/>
      <c r="J3" s="38"/>
    </row>
    <row r="4" spans="2:10" ht="29.25" thickBot="1" x14ac:dyDescent="0.3">
      <c r="B4" s="41" t="s">
        <v>4</v>
      </c>
      <c r="C4" s="42" t="s">
        <v>5</v>
      </c>
      <c r="D4" s="42" t="s">
        <v>6</v>
      </c>
      <c r="E4" s="42" t="s">
        <v>7</v>
      </c>
      <c r="F4" s="43" t="s">
        <v>414</v>
      </c>
      <c r="G4" s="38"/>
      <c r="H4" s="38"/>
      <c r="I4" s="38"/>
      <c r="J4" s="38"/>
    </row>
    <row r="5" spans="2:10" ht="18.75" x14ac:dyDescent="0.3">
      <c r="B5" s="44" t="s">
        <v>8</v>
      </c>
      <c r="C5" s="45"/>
      <c r="D5" s="45"/>
      <c r="E5" s="45"/>
      <c r="F5" s="46"/>
      <c r="G5" s="38"/>
      <c r="H5" s="38"/>
      <c r="I5" s="38"/>
      <c r="J5" s="38"/>
    </row>
    <row r="6" spans="2:10" x14ac:dyDescent="0.25">
      <c r="B6" s="47" t="s">
        <v>430</v>
      </c>
      <c r="C6" s="48" t="s">
        <v>9</v>
      </c>
      <c r="D6" s="48">
        <v>1</v>
      </c>
      <c r="E6" s="17">
        <v>0</v>
      </c>
      <c r="F6" s="49">
        <f>D6*E6*6</f>
        <v>0</v>
      </c>
      <c r="G6" s="38"/>
      <c r="H6" s="38"/>
      <c r="I6" s="38"/>
      <c r="J6" s="38"/>
    </row>
    <row r="7" spans="2:10" x14ac:dyDescent="0.25">
      <c r="B7" s="50" t="s">
        <v>11</v>
      </c>
      <c r="C7" s="48" t="s">
        <v>12</v>
      </c>
      <c r="D7" s="48">
        <v>30</v>
      </c>
      <c r="E7" s="17">
        <v>0</v>
      </c>
      <c r="F7" s="49">
        <f t="shared" ref="F7:F8" si="0">D7*E7*6</f>
        <v>0</v>
      </c>
      <c r="G7" s="38"/>
      <c r="H7" s="38"/>
      <c r="I7" s="38"/>
      <c r="J7" s="38"/>
    </row>
    <row r="8" spans="2:10" x14ac:dyDescent="0.25">
      <c r="B8" s="50" t="s">
        <v>13</v>
      </c>
      <c r="C8" s="48" t="s">
        <v>12</v>
      </c>
      <c r="D8" s="48">
        <v>6</v>
      </c>
      <c r="E8" s="17">
        <v>0</v>
      </c>
      <c r="F8" s="49">
        <f t="shared" si="0"/>
        <v>0</v>
      </c>
      <c r="G8" s="38"/>
      <c r="H8" s="38"/>
      <c r="I8" s="38"/>
      <c r="J8" s="38"/>
    </row>
    <row r="9" spans="2:10" ht="15.75" thickBot="1" x14ac:dyDescent="0.3">
      <c r="B9" s="51" t="s">
        <v>413</v>
      </c>
      <c r="C9" s="52"/>
      <c r="D9" s="52"/>
      <c r="E9" s="52"/>
      <c r="F9" s="53">
        <f>SUM(F6:F8)</f>
        <v>0</v>
      </c>
      <c r="G9" s="38"/>
      <c r="H9" s="38"/>
      <c r="I9" s="38"/>
      <c r="J9" s="38"/>
    </row>
    <row r="10" spans="2:10" ht="18.75" x14ac:dyDescent="0.3">
      <c r="B10" s="44" t="s">
        <v>14</v>
      </c>
      <c r="C10" s="45"/>
      <c r="D10" s="45"/>
      <c r="E10" s="45"/>
      <c r="F10" s="54"/>
      <c r="G10" s="38"/>
      <c r="H10" s="38"/>
      <c r="I10" s="38"/>
      <c r="J10" s="38"/>
    </row>
    <row r="11" spans="2:10" x14ac:dyDescent="0.25">
      <c r="B11" s="47" t="s">
        <v>15</v>
      </c>
      <c r="C11" s="48" t="s">
        <v>16</v>
      </c>
      <c r="D11" s="48">
        <v>10</v>
      </c>
      <c r="E11" s="17">
        <v>0</v>
      </c>
      <c r="F11" s="49">
        <f t="shared" ref="F11:F12" si="1">D11*E11*6</f>
        <v>0</v>
      </c>
      <c r="G11" s="38"/>
      <c r="H11" s="38"/>
      <c r="I11" s="38"/>
      <c r="J11" s="38"/>
    </row>
    <row r="12" spans="2:10" x14ac:dyDescent="0.25">
      <c r="B12" s="47" t="s">
        <v>17</v>
      </c>
      <c r="C12" s="48" t="s">
        <v>16</v>
      </c>
      <c r="D12" s="52">
        <v>2</v>
      </c>
      <c r="E12" s="17">
        <v>0</v>
      </c>
      <c r="F12" s="49">
        <f t="shared" si="1"/>
        <v>0</v>
      </c>
      <c r="G12" s="38"/>
      <c r="H12" s="38"/>
      <c r="I12" s="38"/>
      <c r="J12" s="38"/>
    </row>
    <row r="13" spans="2:10" ht="15.75" thickBot="1" x14ac:dyDescent="0.3">
      <c r="B13" s="55" t="s">
        <v>411</v>
      </c>
      <c r="C13" s="56"/>
      <c r="D13" s="56"/>
      <c r="E13" s="56"/>
      <c r="F13" s="57">
        <f>SUM(F11:F12)</f>
        <v>0</v>
      </c>
      <c r="G13" s="38"/>
      <c r="H13" s="38"/>
      <c r="I13" s="38"/>
      <c r="J13" s="38"/>
    </row>
    <row r="14" spans="2:10" ht="19.5" thickBot="1" x14ac:dyDescent="0.35">
      <c r="B14" s="58" t="s">
        <v>412</v>
      </c>
      <c r="C14" s="59"/>
      <c r="D14" s="59"/>
      <c r="E14" s="59"/>
      <c r="F14" s="60">
        <f>SUM(F13,F9)</f>
        <v>0</v>
      </c>
      <c r="G14" s="38"/>
      <c r="H14" s="38"/>
      <c r="I14" s="38"/>
      <c r="J14" s="38"/>
    </row>
    <row r="15" spans="2:10" x14ac:dyDescent="0.25">
      <c r="B15" s="38"/>
      <c r="C15" s="38"/>
      <c r="D15" s="38"/>
      <c r="E15" s="38"/>
      <c r="F15" s="38"/>
      <c r="G15" s="38"/>
      <c r="H15" s="38"/>
      <c r="I15" s="38"/>
      <c r="J15" s="38"/>
    </row>
    <row r="16" spans="2:10" x14ac:dyDescent="0.25">
      <c r="B16" s="61" t="s">
        <v>18</v>
      </c>
      <c r="C16" s="38"/>
      <c r="D16" s="38"/>
      <c r="E16" s="38"/>
      <c r="F16" s="38"/>
      <c r="G16" s="38"/>
      <c r="H16" s="38"/>
      <c r="I16" s="38"/>
      <c r="J16" s="38"/>
    </row>
    <row r="17" spans="2:10" x14ac:dyDescent="0.25">
      <c r="B17" s="38"/>
      <c r="C17" s="38"/>
      <c r="D17" s="38"/>
      <c r="E17" s="38"/>
      <c r="F17" s="38"/>
      <c r="G17" s="38"/>
      <c r="H17" s="38"/>
      <c r="I17" s="38"/>
      <c r="J17" s="38"/>
    </row>
    <row r="18" spans="2:10" x14ac:dyDescent="0.25">
      <c r="B18" s="308"/>
      <c r="C18" s="309" t="s">
        <v>444</v>
      </c>
    </row>
  </sheetData>
  <mergeCells count="2">
    <mergeCell ref="B2:F2"/>
    <mergeCell ref="B3:F3"/>
  </mergeCells>
  <pageMargins left="0.7" right="0.7" top="0.78740157499999996" bottom="0.78740157499999996" header="0.3" footer="0.3"/>
  <pageSetup paperSize="9" scale="4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B7948-FC69-49A8-9A3A-A1BB539B4CD6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9F504-6A65-46C1-87BC-54F11D0DAD32}">
  <dimension ref="A1:D42"/>
  <sheetViews>
    <sheetView topLeftCell="A10" zoomScaleNormal="100" workbookViewId="0">
      <selection activeCell="A36" sqref="A36:D36"/>
    </sheetView>
  </sheetViews>
  <sheetFormatPr defaultColWidth="9.140625" defaultRowHeight="15" x14ac:dyDescent="0.25"/>
  <cols>
    <col min="1" max="1" width="82.42578125" style="281" bestFit="1" customWidth="1"/>
    <col min="2" max="2" width="9" style="281" customWidth="1"/>
    <col min="3" max="3" width="17.140625" style="281" customWidth="1"/>
    <col min="4" max="4" width="19.42578125" style="281" customWidth="1"/>
    <col min="5" max="16384" width="9.140625" style="281"/>
  </cols>
  <sheetData>
    <row r="1" spans="1:4" ht="24" thickBot="1" x14ac:dyDescent="0.4">
      <c r="A1" s="310" t="s">
        <v>449</v>
      </c>
      <c r="B1" s="311"/>
      <c r="C1" s="312"/>
      <c r="D1" s="313"/>
    </row>
    <row r="2" spans="1:4" ht="38.25" thickBot="1" x14ac:dyDescent="0.35">
      <c r="A2" s="314"/>
      <c r="B2" s="315" t="s">
        <v>319</v>
      </c>
      <c r="C2" s="329" t="s">
        <v>339</v>
      </c>
      <c r="D2" s="329" t="s">
        <v>340</v>
      </c>
    </row>
    <row r="3" spans="1:4" ht="15.75" thickBot="1" x14ac:dyDescent="0.3">
      <c r="A3" s="618"/>
      <c r="B3" s="616"/>
      <c r="C3" s="616"/>
      <c r="D3" s="617"/>
    </row>
    <row r="4" spans="1:4" ht="15.75" x14ac:dyDescent="0.25">
      <c r="A4" s="316" t="s">
        <v>320</v>
      </c>
      <c r="B4" s="317">
        <v>600</v>
      </c>
      <c r="C4" s="467">
        <v>0</v>
      </c>
      <c r="D4" s="318">
        <f>B4*C4</f>
        <v>0</v>
      </c>
    </row>
    <row r="5" spans="1:4" ht="15.75" x14ac:dyDescent="0.25">
      <c r="A5" s="319" t="s">
        <v>321</v>
      </c>
      <c r="B5" s="320">
        <v>200</v>
      </c>
      <c r="C5" s="467">
        <v>0</v>
      </c>
      <c r="D5" s="321">
        <f t="shared" ref="D5:D35" si="0">B5*C5</f>
        <v>0</v>
      </c>
    </row>
    <row r="6" spans="1:4" ht="15.75" x14ac:dyDescent="0.25">
      <c r="A6" s="319" t="s">
        <v>322</v>
      </c>
      <c r="B6" s="320">
        <v>400</v>
      </c>
      <c r="C6" s="467">
        <v>0</v>
      </c>
      <c r="D6" s="321">
        <f t="shared" si="0"/>
        <v>0</v>
      </c>
    </row>
    <row r="7" spans="1:4" ht="15.75" x14ac:dyDescent="0.25">
      <c r="A7" s="319" t="s">
        <v>323</v>
      </c>
      <c r="B7" s="320">
        <v>150</v>
      </c>
      <c r="C7" s="467">
        <v>0</v>
      </c>
      <c r="D7" s="321">
        <f t="shared" si="0"/>
        <v>0</v>
      </c>
    </row>
    <row r="8" spans="1:4" ht="15.75" x14ac:dyDescent="0.25">
      <c r="A8" s="319" t="s">
        <v>455</v>
      </c>
      <c r="B8" s="320">
        <v>450</v>
      </c>
      <c r="C8" s="467">
        <v>0</v>
      </c>
      <c r="D8" s="321">
        <f t="shared" si="0"/>
        <v>0</v>
      </c>
    </row>
    <row r="9" spans="1:4" ht="15.75" x14ac:dyDescent="0.25">
      <c r="A9" s="319" t="s">
        <v>456</v>
      </c>
      <c r="B9" s="320">
        <v>400</v>
      </c>
      <c r="C9" s="467">
        <v>0</v>
      </c>
      <c r="D9" s="321">
        <f t="shared" si="0"/>
        <v>0</v>
      </c>
    </row>
    <row r="10" spans="1:4" ht="15.75" x14ac:dyDescent="0.25">
      <c r="A10" s="319" t="s">
        <v>457</v>
      </c>
      <c r="B10" s="320">
        <v>300</v>
      </c>
      <c r="C10" s="467">
        <v>0</v>
      </c>
      <c r="D10" s="321">
        <f t="shared" si="0"/>
        <v>0</v>
      </c>
    </row>
    <row r="11" spans="1:4" ht="15.75" x14ac:dyDescent="0.25">
      <c r="A11" s="319" t="s">
        <v>324</v>
      </c>
      <c r="B11" s="320">
        <v>60</v>
      </c>
      <c r="C11" s="467">
        <v>0</v>
      </c>
      <c r="D11" s="321">
        <f t="shared" si="0"/>
        <v>0</v>
      </c>
    </row>
    <row r="12" spans="1:4" ht="15.75" x14ac:dyDescent="0.25">
      <c r="A12" s="319" t="s">
        <v>325</v>
      </c>
      <c r="B12" s="320">
        <v>75</v>
      </c>
      <c r="C12" s="467">
        <v>0</v>
      </c>
      <c r="D12" s="321">
        <f t="shared" si="0"/>
        <v>0</v>
      </c>
    </row>
    <row r="13" spans="1:4" ht="15.75" x14ac:dyDescent="0.25">
      <c r="A13" s="319" t="s">
        <v>326</v>
      </c>
      <c r="B13" s="320">
        <v>80</v>
      </c>
      <c r="C13" s="467">
        <v>0</v>
      </c>
      <c r="D13" s="321">
        <f t="shared" si="0"/>
        <v>0</v>
      </c>
    </row>
    <row r="14" spans="1:4" ht="15.75" x14ac:dyDescent="0.25">
      <c r="A14" s="319" t="s">
        <v>458</v>
      </c>
      <c r="B14" s="320">
        <v>180</v>
      </c>
      <c r="C14" s="467">
        <v>0</v>
      </c>
      <c r="D14" s="321">
        <f t="shared" si="0"/>
        <v>0</v>
      </c>
    </row>
    <row r="15" spans="1:4" ht="15.75" x14ac:dyDescent="0.25">
      <c r="A15" s="319" t="s">
        <v>459</v>
      </c>
      <c r="B15" s="320">
        <v>120</v>
      </c>
      <c r="C15" s="467">
        <v>0</v>
      </c>
      <c r="D15" s="321">
        <f t="shared" si="0"/>
        <v>0</v>
      </c>
    </row>
    <row r="16" spans="1:4" ht="15.75" x14ac:dyDescent="0.25">
      <c r="A16" s="319" t="s">
        <v>460</v>
      </c>
      <c r="B16" s="320">
        <v>80</v>
      </c>
      <c r="C16" s="467">
        <v>0</v>
      </c>
      <c r="D16" s="321">
        <f t="shared" si="0"/>
        <v>0</v>
      </c>
    </row>
    <row r="17" spans="1:4" ht="15.75" x14ac:dyDescent="0.25">
      <c r="A17" s="319" t="s">
        <v>468</v>
      </c>
      <c r="B17" s="320">
        <v>100</v>
      </c>
      <c r="C17" s="467">
        <v>0</v>
      </c>
      <c r="D17" s="321">
        <f t="shared" si="0"/>
        <v>0</v>
      </c>
    </row>
    <row r="18" spans="1:4" ht="15.75" x14ac:dyDescent="0.25">
      <c r="A18" s="319" t="s">
        <v>327</v>
      </c>
      <c r="B18" s="320">
        <v>50</v>
      </c>
      <c r="C18" s="467">
        <v>0</v>
      </c>
      <c r="D18" s="321">
        <f t="shared" si="0"/>
        <v>0</v>
      </c>
    </row>
    <row r="19" spans="1:4" ht="15.75" x14ac:dyDescent="0.25">
      <c r="A19" s="319" t="s">
        <v>328</v>
      </c>
      <c r="B19" s="320">
        <v>150</v>
      </c>
      <c r="C19" s="467">
        <v>0</v>
      </c>
      <c r="D19" s="321">
        <f t="shared" si="0"/>
        <v>0</v>
      </c>
    </row>
    <row r="20" spans="1:4" ht="15.75" x14ac:dyDescent="0.25">
      <c r="A20" s="319" t="s">
        <v>329</v>
      </c>
      <c r="B20" s="320">
        <v>500</v>
      </c>
      <c r="C20" s="467">
        <v>0</v>
      </c>
      <c r="D20" s="321">
        <f t="shared" si="0"/>
        <v>0</v>
      </c>
    </row>
    <row r="21" spans="1:4" ht="15.75" x14ac:dyDescent="0.25">
      <c r="A21" s="319" t="s">
        <v>464</v>
      </c>
      <c r="B21" s="320">
        <v>100</v>
      </c>
      <c r="C21" s="467">
        <v>0</v>
      </c>
      <c r="D21" s="321">
        <f t="shared" si="0"/>
        <v>0</v>
      </c>
    </row>
    <row r="22" spans="1:4" ht="15.75" x14ac:dyDescent="0.25">
      <c r="A22" s="319" t="s">
        <v>461</v>
      </c>
      <c r="B22" s="320">
        <v>100</v>
      </c>
      <c r="C22" s="467">
        <v>0</v>
      </c>
      <c r="D22" s="321">
        <f t="shared" si="0"/>
        <v>0</v>
      </c>
    </row>
    <row r="23" spans="1:4" ht="15.75" x14ac:dyDescent="0.25">
      <c r="A23" s="319" t="s">
        <v>330</v>
      </c>
      <c r="B23" s="320">
        <v>25</v>
      </c>
      <c r="C23" s="467">
        <v>0</v>
      </c>
      <c r="D23" s="321">
        <f t="shared" si="0"/>
        <v>0</v>
      </c>
    </row>
    <row r="24" spans="1:4" ht="15.75" x14ac:dyDescent="0.25">
      <c r="A24" s="319" t="s">
        <v>469</v>
      </c>
      <c r="B24" s="320">
        <v>250</v>
      </c>
      <c r="C24" s="467">
        <v>0</v>
      </c>
      <c r="D24" s="321">
        <f t="shared" si="0"/>
        <v>0</v>
      </c>
    </row>
    <row r="25" spans="1:4" ht="15.75" x14ac:dyDescent="0.25">
      <c r="A25" s="411" t="s">
        <v>470</v>
      </c>
      <c r="B25" s="320">
        <v>250</v>
      </c>
      <c r="C25" s="467">
        <v>0</v>
      </c>
      <c r="D25" s="412">
        <f t="shared" si="0"/>
        <v>0</v>
      </c>
    </row>
    <row r="26" spans="1:4" ht="15.75" x14ac:dyDescent="0.25">
      <c r="A26" s="411" t="s">
        <v>331</v>
      </c>
      <c r="B26" s="320">
        <v>100</v>
      </c>
      <c r="C26" s="467">
        <v>0</v>
      </c>
      <c r="D26" s="321">
        <f t="shared" si="0"/>
        <v>0</v>
      </c>
    </row>
    <row r="27" spans="1:4" ht="15.75" x14ac:dyDescent="0.25">
      <c r="A27" s="411" t="s">
        <v>462</v>
      </c>
      <c r="B27" s="320">
        <v>2</v>
      </c>
      <c r="C27" s="467">
        <v>0</v>
      </c>
      <c r="D27" s="321">
        <f t="shared" si="0"/>
        <v>0</v>
      </c>
    </row>
    <row r="28" spans="1:4" ht="15.75" x14ac:dyDescent="0.25">
      <c r="A28" s="319" t="s">
        <v>463</v>
      </c>
      <c r="B28" s="320">
        <v>5</v>
      </c>
      <c r="C28" s="467">
        <v>0</v>
      </c>
      <c r="D28" s="321">
        <f t="shared" si="0"/>
        <v>0</v>
      </c>
    </row>
    <row r="29" spans="1:4" ht="15.75" x14ac:dyDescent="0.25">
      <c r="A29" s="319" t="s">
        <v>332</v>
      </c>
      <c r="B29" s="320">
        <v>10</v>
      </c>
      <c r="C29" s="467">
        <v>0</v>
      </c>
      <c r="D29" s="321">
        <f t="shared" si="0"/>
        <v>0</v>
      </c>
    </row>
    <row r="30" spans="1:4" ht="15.75" x14ac:dyDescent="0.25">
      <c r="A30" s="319" t="s">
        <v>333</v>
      </c>
      <c r="B30" s="320">
        <v>10</v>
      </c>
      <c r="C30" s="467">
        <v>0</v>
      </c>
      <c r="D30" s="321">
        <f t="shared" si="0"/>
        <v>0</v>
      </c>
    </row>
    <row r="31" spans="1:4" ht="15.75" x14ac:dyDescent="0.25">
      <c r="A31" s="319" t="s">
        <v>334</v>
      </c>
      <c r="B31" s="320">
        <v>50</v>
      </c>
      <c r="C31" s="467">
        <v>0</v>
      </c>
      <c r="D31" s="321">
        <f t="shared" si="0"/>
        <v>0</v>
      </c>
    </row>
    <row r="32" spans="1:4" ht="15.75" x14ac:dyDescent="0.25">
      <c r="A32" s="319" t="s">
        <v>335</v>
      </c>
      <c r="B32" s="320">
        <v>50</v>
      </c>
      <c r="C32" s="467">
        <v>0</v>
      </c>
      <c r="D32" s="321">
        <f t="shared" si="0"/>
        <v>0</v>
      </c>
    </row>
    <row r="33" spans="1:4" ht="15.75" x14ac:dyDescent="0.25">
      <c r="A33" s="319" t="s">
        <v>336</v>
      </c>
      <c r="B33" s="320">
        <v>50</v>
      </c>
      <c r="C33" s="467">
        <v>0</v>
      </c>
      <c r="D33" s="321">
        <f t="shared" si="0"/>
        <v>0</v>
      </c>
    </row>
    <row r="34" spans="1:4" ht="15.75" x14ac:dyDescent="0.25">
      <c r="A34" s="319" t="s">
        <v>337</v>
      </c>
      <c r="B34" s="320">
        <v>50</v>
      </c>
      <c r="C34" s="467">
        <v>0</v>
      </c>
      <c r="D34" s="321">
        <f t="shared" si="0"/>
        <v>0</v>
      </c>
    </row>
    <row r="35" spans="1:4" ht="16.5" thickBot="1" x14ac:dyDescent="0.3">
      <c r="A35" s="322" t="s">
        <v>338</v>
      </c>
      <c r="B35" s="323">
        <v>100</v>
      </c>
      <c r="C35" s="467">
        <v>0</v>
      </c>
      <c r="D35" s="324">
        <f t="shared" si="0"/>
        <v>0</v>
      </c>
    </row>
    <row r="36" spans="1:4" ht="16.5" thickBot="1" x14ac:dyDescent="0.3">
      <c r="A36" s="622">
        <v>0</v>
      </c>
      <c r="B36" s="623"/>
      <c r="C36" s="623"/>
      <c r="D36" s="624"/>
    </row>
    <row r="37" spans="1:4" x14ac:dyDescent="0.25">
      <c r="A37" s="625"/>
      <c r="B37" s="325"/>
      <c r="C37" s="325"/>
      <c r="D37" s="326"/>
    </row>
    <row r="38" spans="1:4" ht="15.75" thickBot="1" x14ac:dyDescent="0.3">
      <c r="A38" s="626"/>
      <c r="B38" s="327"/>
      <c r="C38" s="327"/>
      <c r="D38" s="328"/>
    </row>
    <row r="39" spans="1:4" ht="15.75" customHeight="1" thickBot="1" x14ac:dyDescent="0.3">
      <c r="A39" s="414" t="s">
        <v>341</v>
      </c>
      <c r="C39" s="413"/>
      <c r="D39" s="415">
        <f>SUM(D4:D35)</f>
        <v>0</v>
      </c>
    </row>
    <row r="42" spans="1:4" x14ac:dyDescent="0.25">
      <c r="A42" s="308"/>
      <c r="B42" s="309" t="s">
        <v>444</v>
      </c>
      <c r="C42" s="247"/>
    </row>
  </sheetData>
  <mergeCells count="3">
    <mergeCell ref="A36:D36"/>
    <mergeCell ref="A3:D3"/>
    <mergeCell ref="A37:A38"/>
  </mergeCells>
  <pageMargins left="0.7" right="0.7" top="0.78740157499999996" bottom="0.78740157499999996" header="0.3" footer="0.3"/>
  <pageSetup paperSize="9" scale="68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E6AD-C910-49D9-9759-CF05D395BBE7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1D710-5FD4-4D70-981A-988026E72C1E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00CF-7469-470F-9796-03ED3310F828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64ED5-E17E-4933-BD2A-3047FBC1232C}">
  <dimension ref="B1:J20"/>
  <sheetViews>
    <sheetView topLeftCell="D1" zoomScaleNormal="100" workbookViewId="0">
      <selection activeCell="E13" sqref="E13"/>
    </sheetView>
  </sheetViews>
  <sheetFormatPr defaultRowHeight="15" x14ac:dyDescent="0.25"/>
  <cols>
    <col min="1" max="1" width="2.85546875" customWidth="1"/>
    <col min="2" max="2" width="120.5703125" customWidth="1"/>
    <col min="3" max="3" width="10.28515625" customWidth="1"/>
    <col min="4" max="4" width="18.5703125" customWidth="1"/>
    <col min="5" max="5" width="22.85546875" customWidth="1"/>
    <col min="6" max="6" width="32.85546875" customWidth="1"/>
  </cols>
  <sheetData>
    <row r="1" spans="2:10" ht="15.75" thickBot="1" x14ac:dyDescent="0.3">
      <c r="B1" s="7"/>
      <c r="C1" s="7"/>
      <c r="D1" s="7"/>
      <c r="F1" s="8"/>
      <c r="G1" s="7"/>
      <c r="H1" s="7"/>
      <c r="I1" s="7"/>
      <c r="J1" s="7"/>
    </row>
    <row r="2" spans="2:10" ht="20.25" x14ac:dyDescent="0.3">
      <c r="B2" s="520" t="s">
        <v>26</v>
      </c>
      <c r="C2" s="521"/>
      <c r="D2" s="521"/>
      <c r="E2" s="521"/>
      <c r="F2" s="522"/>
      <c r="G2" s="7"/>
      <c r="H2" s="7"/>
      <c r="I2" s="7"/>
      <c r="J2" s="7"/>
    </row>
    <row r="3" spans="2:10" ht="21" thickBot="1" x14ac:dyDescent="0.35">
      <c r="B3" s="523" t="s">
        <v>3</v>
      </c>
      <c r="C3" s="524"/>
      <c r="D3" s="524"/>
      <c r="E3" s="524"/>
      <c r="F3" s="525"/>
      <c r="G3" s="7"/>
      <c r="H3" s="7"/>
      <c r="I3" s="7"/>
      <c r="J3" s="7"/>
    </row>
    <row r="4" spans="2:10" ht="29.25" thickBot="1" x14ac:dyDescent="0.3">
      <c r="B4" s="9" t="s">
        <v>4</v>
      </c>
      <c r="C4" s="10" t="s">
        <v>5</v>
      </c>
      <c r="D4" s="10" t="s">
        <v>6</v>
      </c>
      <c r="E4" s="10" t="s">
        <v>7</v>
      </c>
      <c r="F4" s="11" t="s">
        <v>415</v>
      </c>
      <c r="G4" s="7"/>
      <c r="H4" s="7"/>
      <c r="I4" s="7"/>
      <c r="J4" s="7"/>
    </row>
    <row r="5" spans="2:10" ht="18.75" x14ac:dyDescent="0.3">
      <c r="B5" s="12" t="s">
        <v>8</v>
      </c>
      <c r="C5" s="13"/>
      <c r="D5" s="13"/>
      <c r="E5" s="13"/>
      <c r="F5" s="14"/>
      <c r="G5" s="7"/>
      <c r="H5" s="7"/>
      <c r="I5" s="7"/>
      <c r="J5" s="7"/>
    </row>
    <row r="6" spans="2:10" x14ac:dyDescent="0.25">
      <c r="B6" s="15" t="s">
        <v>417</v>
      </c>
      <c r="C6" s="16" t="s">
        <v>9</v>
      </c>
      <c r="D6" s="16">
        <v>1</v>
      </c>
      <c r="E6" s="17">
        <v>0</v>
      </c>
      <c r="F6" s="18">
        <f>D6*E6*6</f>
        <v>0</v>
      </c>
      <c r="G6" s="7"/>
      <c r="H6" s="7"/>
      <c r="I6" s="7"/>
      <c r="J6" s="7"/>
    </row>
    <row r="7" spans="2:10" x14ac:dyDescent="0.25">
      <c r="B7" s="19" t="s">
        <v>11</v>
      </c>
      <c r="C7" s="16" t="s">
        <v>12</v>
      </c>
      <c r="D7" s="16">
        <v>30</v>
      </c>
      <c r="E7" s="17">
        <v>0</v>
      </c>
      <c r="F7" s="18">
        <f t="shared" ref="F7:F8" si="0">D7*E7*6</f>
        <v>0</v>
      </c>
      <c r="G7" s="7"/>
      <c r="H7" s="7"/>
      <c r="I7" s="7"/>
      <c r="J7" s="7"/>
    </row>
    <row r="8" spans="2:10" x14ac:dyDescent="0.25">
      <c r="B8" s="19" t="s">
        <v>13</v>
      </c>
      <c r="C8" s="16" t="s">
        <v>12</v>
      </c>
      <c r="D8" s="16">
        <v>6</v>
      </c>
      <c r="E8" s="17">
        <v>0</v>
      </c>
      <c r="F8" s="18">
        <f t="shared" si="0"/>
        <v>0</v>
      </c>
      <c r="G8" s="7"/>
      <c r="H8" s="7"/>
      <c r="I8" s="7"/>
      <c r="J8" s="7"/>
    </row>
    <row r="9" spans="2:10" ht="15.75" thickBot="1" x14ac:dyDescent="0.3">
      <c r="B9" s="20" t="s">
        <v>413</v>
      </c>
      <c r="C9" s="21"/>
      <c r="D9" s="21"/>
      <c r="E9" s="21"/>
      <c r="F9" s="22">
        <f>SUM(F6:F8)</f>
        <v>0</v>
      </c>
      <c r="G9" s="7"/>
      <c r="H9" s="7"/>
      <c r="I9" s="7"/>
      <c r="J9" s="7"/>
    </row>
    <row r="10" spans="2:10" ht="18.75" x14ac:dyDescent="0.3">
      <c r="B10" s="12" t="s">
        <v>14</v>
      </c>
      <c r="C10" s="13"/>
      <c r="D10" s="13"/>
      <c r="E10" s="13"/>
      <c r="F10" s="23"/>
      <c r="G10" s="7"/>
      <c r="H10" s="7"/>
      <c r="I10" s="7"/>
      <c r="J10" s="7"/>
    </row>
    <row r="11" spans="2:10" x14ac:dyDescent="0.25">
      <c r="B11" s="15" t="s">
        <v>15</v>
      </c>
      <c r="C11" s="16" t="s">
        <v>16</v>
      </c>
      <c r="D11" s="16">
        <v>10</v>
      </c>
      <c r="E11" s="62">
        <v>0</v>
      </c>
      <c r="F11" s="18">
        <f t="shared" ref="F11:F12" si="1">D11*E11*6</f>
        <v>0</v>
      </c>
      <c r="G11" s="7"/>
      <c r="H11" s="7"/>
      <c r="I11" s="7"/>
      <c r="J11" s="7"/>
    </row>
    <row r="12" spans="2:10" ht="15.75" thickBot="1" x14ac:dyDescent="0.3">
      <c r="B12" s="15" t="s">
        <v>17</v>
      </c>
      <c r="C12" s="25" t="s">
        <v>16</v>
      </c>
      <c r="D12" s="25">
        <v>2</v>
      </c>
      <c r="E12" s="63">
        <v>0</v>
      </c>
      <c r="F12" s="18">
        <f t="shared" si="1"/>
        <v>0</v>
      </c>
      <c r="G12" s="7"/>
      <c r="H12" s="7"/>
      <c r="I12" s="7"/>
      <c r="J12" s="7"/>
    </row>
    <row r="13" spans="2:10" ht="15.75" thickBot="1" x14ac:dyDescent="0.3">
      <c r="B13" s="64" t="s">
        <v>411</v>
      </c>
      <c r="C13" s="65"/>
      <c r="D13" s="65"/>
      <c r="E13" s="65"/>
      <c r="F13" s="66">
        <f>SUM(F11:F12)</f>
        <v>0</v>
      </c>
      <c r="G13" s="7"/>
      <c r="H13" s="7"/>
      <c r="I13" s="7"/>
      <c r="J13" s="7"/>
    </row>
    <row r="14" spans="2:10" ht="19.5" thickBot="1" x14ac:dyDescent="0.35">
      <c r="B14" s="27" t="s">
        <v>412</v>
      </c>
      <c r="C14" s="28"/>
      <c r="D14" s="28"/>
      <c r="E14" s="28"/>
      <c r="F14" s="29">
        <f>SUM(F13,F9)</f>
        <v>0</v>
      </c>
      <c r="G14" s="7"/>
      <c r="H14" s="7"/>
      <c r="I14" s="7"/>
      <c r="J14" s="7"/>
    </row>
    <row r="15" spans="2:10" x14ac:dyDescent="0.25">
      <c r="B15" s="7"/>
      <c r="C15" s="7"/>
      <c r="D15" s="7"/>
      <c r="E15" s="7"/>
      <c r="F15" s="7"/>
      <c r="G15" s="7"/>
      <c r="H15" s="7"/>
      <c r="I15" s="7"/>
      <c r="J15" s="7"/>
    </row>
    <row r="16" spans="2:10" x14ac:dyDescent="0.25">
      <c r="B16" s="30" t="s">
        <v>18</v>
      </c>
      <c r="C16" s="7"/>
      <c r="D16" s="7"/>
      <c r="E16" s="7"/>
      <c r="F16" s="7"/>
      <c r="G16" s="7"/>
      <c r="H16" s="7"/>
      <c r="I16" s="7"/>
      <c r="J16" s="7"/>
    </row>
    <row r="17" spans="2:10" x14ac:dyDescent="0.25">
      <c r="B17" s="7"/>
      <c r="C17" s="7"/>
      <c r="D17" s="7"/>
      <c r="E17" s="7"/>
      <c r="F17" s="7"/>
      <c r="G17" s="7"/>
      <c r="H17" s="7"/>
      <c r="I17" s="7"/>
      <c r="J17" s="7"/>
    </row>
    <row r="20" spans="2:10" x14ac:dyDescent="0.25">
      <c r="B20" s="308"/>
      <c r="C20" s="309" t="s">
        <v>444</v>
      </c>
      <c r="D20" s="247"/>
    </row>
  </sheetData>
  <mergeCells count="2">
    <mergeCell ref="B2:F2"/>
    <mergeCell ref="B3:F3"/>
  </mergeCells>
  <pageMargins left="0.7" right="0.7" top="0.78740157499999996" bottom="0.78740157499999996" header="0.3" footer="0.3"/>
  <pageSetup paperSize="9"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A6D91-3E85-43C7-BB5C-4B458028ABC6}">
  <dimension ref="B1:J19"/>
  <sheetViews>
    <sheetView topLeftCell="D1" zoomScaleNormal="100" workbookViewId="0">
      <selection activeCell="E14" sqref="E14"/>
    </sheetView>
  </sheetViews>
  <sheetFormatPr defaultRowHeight="15" x14ac:dyDescent="0.25"/>
  <cols>
    <col min="1" max="1" width="2.85546875" customWidth="1"/>
    <col min="2" max="2" width="120" customWidth="1"/>
    <col min="3" max="3" width="10.28515625" customWidth="1"/>
    <col min="4" max="4" width="19.5703125" customWidth="1"/>
    <col min="5" max="5" width="18" customWidth="1"/>
    <col min="6" max="6" width="33.28515625" customWidth="1"/>
  </cols>
  <sheetData>
    <row r="1" spans="2:10" ht="15.75" thickBot="1" x14ac:dyDescent="0.3">
      <c r="B1" s="7"/>
      <c r="C1" s="7"/>
      <c r="D1" s="7"/>
      <c r="F1" s="8"/>
      <c r="G1" s="7"/>
      <c r="H1" s="7"/>
      <c r="I1" s="7"/>
      <c r="J1" s="7"/>
    </row>
    <row r="2" spans="2:10" ht="20.25" x14ac:dyDescent="0.3">
      <c r="B2" s="520" t="s">
        <v>28</v>
      </c>
      <c r="C2" s="521"/>
      <c r="D2" s="521"/>
      <c r="E2" s="521"/>
      <c r="F2" s="522"/>
      <c r="G2" s="7"/>
      <c r="H2" s="7"/>
      <c r="I2" s="7"/>
      <c r="J2" s="7"/>
    </row>
    <row r="3" spans="2:10" ht="21" thickBot="1" x14ac:dyDescent="0.35">
      <c r="B3" s="523" t="s">
        <v>3</v>
      </c>
      <c r="C3" s="524"/>
      <c r="D3" s="524"/>
      <c r="E3" s="524"/>
      <c r="F3" s="525"/>
      <c r="G3" s="7"/>
      <c r="H3" s="7"/>
      <c r="I3" s="7"/>
      <c r="J3" s="7"/>
    </row>
    <row r="4" spans="2:10" ht="29.25" thickBot="1" x14ac:dyDescent="0.3">
      <c r="B4" s="9" t="s">
        <v>4</v>
      </c>
      <c r="C4" s="10" t="s">
        <v>5</v>
      </c>
      <c r="D4" s="10" t="s">
        <v>6</v>
      </c>
      <c r="E4" s="10" t="s">
        <v>7</v>
      </c>
      <c r="F4" s="11" t="s">
        <v>415</v>
      </c>
      <c r="G4" s="7"/>
      <c r="H4" s="7"/>
      <c r="I4" s="7"/>
      <c r="J4" s="7"/>
    </row>
    <row r="5" spans="2:10" ht="18.75" x14ac:dyDescent="0.3">
      <c r="B5" s="12" t="s">
        <v>8</v>
      </c>
      <c r="C5" s="13"/>
      <c r="D5" s="13"/>
      <c r="E5" s="13"/>
      <c r="F5" s="14"/>
      <c r="G5" s="7"/>
      <c r="H5" s="7"/>
      <c r="I5" s="7"/>
      <c r="J5" s="7"/>
    </row>
    <row r="6" spans="2:10" x14ac:dyDescent="0.25">
      <c r="B6" s="15" t="s">
        <v>417</v>
      </c>
      <c r="C6" s="16" t="s">
        <v>9</v>
      </c>
      <c r="D6" s="16">
        <v>1</v>
      </c>
      <c r="E6" s="17">
        <v>0</v>
      </c>
      <c r="F6" s="18">
        <f>D6*E6*6</f>
        <v>0</v>
      </c>
      <c r="G6" s="7"/>
      <c r="H6" s="7"/>
      <c r="I6" s="7"/>
      <c r="J6" s="7"/>
    </row>
    <row r="7" spans="2:10" x14ac:dyDescent="0.25">
      <c r="B7" s="19" t="s">
        <v>27</v>
      </c>
      <c r="C7" s="16" t="s">
        <v>9</v>
      </c>
      <c r="D7" s="16">
        <v>1</v>
      </c>
      <c r="E7" s="17">
        <v>0</v>
      </c>
      <c r="F7" s="18">
        <f t="shared" ref="F7:F9" si="0">D7*E7*6</f>
        <v>0</v>
      </c>
      <c r="G7" s="7"/>
      <c r="H7" s="7"/>
      <c r="I7" s="7"/>
      <c r="J7" s="7"/>
    </row>
    <row r="8" spans="2:10" x14ac:dyDescent="0.25">
      <c r="B8" s="19" t="s">
        <v>11</v>
      </c>
      <c r="C8" s="16" t="s">
        <v>12</v>
      </c>
      <c r="D8" s="16">
        <v>30</v>
      </c>
      <c r="E8" s="17">
        <v>0</v>
      </c>
      <c r="F8" s="18">
        <f t="shared" si="0"/>
        <v>0</v>
      </c>
      <c r="G8" s="7"/>
      <c r="H8" s="7"/>
      <c r="I8" s="7"/>
      <c r="J8" s="7"/>
    </row>
    <row r="9" spans="2:10" x14ac:dyDescent="0.25">
      <c r="B9" s="19" t="s">
        <v>13</v>
      </c>
      <c r="C9" s="16" t="s">
        <v>12</v>
      </c>
      <c r="D9" s="16">
        <v>6</v>
      </c>
      <c r="E9" s="17">
        <v>0</v>
      </c>
      <c r="F9" s="18">
        <f t="shared" si="0"/>
        <v>0</v>
      </c>
      <c r="G9" s="7"/>
      <c r="H9" s="7"/>
      <c r="I9" s="7"/>
      <c r="J9" s="7"/>
    </row>
    <row r="10" spans="2:10" ht="15.75" thickBot="1" x14ac:dyDescent="0.3">
      <c r="B10" s="20" t="s">
        <v>413</v>
      </c>
      <c r="C10" s="21"/>
      <c r="D10" s="21"/>
      <c r="E10" s="21"/>
      <c r="F10" s="22">
        <f>SUM(F6:F9)</f>
        <v>0</v>
      </c>
      <c r="G10" s="7"/>
      <c r="H10" s="7"/>
      <c r="I10" s="7"/>
      <c r="J10" s="7"/>
    </row>
    <row r="11" spans="2:10" ht="18.75" x14ac:dyDescent="0.3">
      <c r="B11" s="12" t="s">
        <v>14</v>
      </c>
      <c r="C11" s="13"/>
      <c r="D11" s="13"/>
      <c r="E11" s="13"/>
      <c r="F11" s="23"/>
      <c r="G11" s="7"/>
      <c r="H11" s="7"/>
      <c r="I11" s="7"/>
      <c r="J11" s="7"/>
    </row>
    <row r="12" spans="2:10" x14ac:dyDescent="0.25">
      <c r="B12" s="15" t="s">
        <v>15</v>
      </c>
      <c r="C12" s="16" t="s">
        <v>16</v>
      </c>
      <c r="D12" s="16">
        <v>10</v>
      </c>
      <c r="E12" s="17">
        <v>0</v>
      </c>
      <c r="F12" s="18">
        <f t="shared" ref="F12:F13" si="1">D12*E12*6</f>
        <v>0</v>
      </c>
      <c r="G12" s="7"/>
      <c r="H12" s="7"/>
      <c r="I12" s="7"/>
      <c r="J12" s="7"/>
    </row>
    <row r="13" spans="2:10" x14ac:dyDescent="0.25">
      <c r="B13" s="15" t="s">
        <v>17</v>
      </c>
      <c r="C13" s="16" t="s">
        <v>16</v>
      </c>
      <c r="D13" s="21">
        <v>2</v>
      </c>
      <c r="E13" s="17">
        <v>0</v>
      </c>
      <c r="F13" s="18">
        <f t="shared" si="1"/>
        <v>0</v>
      </c>
      <c r="G13" s="7"/>
      <c r="H13" s="7"/>
      <c r="I13" s="7"/>
      <c r="J13" s="7"/>
    </row>
    <row r="14" spans="2:10" ht="15.75" thickBot="1" x14ac:dyDescent="0.3">
      <c r="B14" s="24" t="s">
        <v>411</v>
      </c>
      <c r="C14" s="25"/>
      <c r="D14" s="25"/>
      <c r="E14" s="25"/>
      <c r="F14" s="26">
        <f>SUM(F12:F13)</f>
        <v>0</v>
      </c>
      <c r="G14" s="7"/>
      <c r="H14" s="7"/>
      <c r="I14" s="7"/>
      <c r="J14" s="7"/>
    </row>
    <row r="15" spans="2:10" ht="19.5" thickBot="1" x14ac:dyDescent="0.35">
      <c r="B15" s="27" t="s">
        <v>412</v>
      </c>
      <c r="C15" s="28"/>
      <c r="D15" s="28"/>
      <c r="E15" s="28"/>
      <c r="F15" s="29">
        <f>SUM(F14,F10)</f>
        <v>0</v>
      </c>
      <c r="G15" s="7"/>
      <c r="H15" s="7"/>
      <c r="I15" s="7"/>
      <c r="J15" s="7"/>
    </row>
    <row r="16" spans="2:10" x14ac:dyDescent="0.25">
      <c r="B16" s="7"/>
      <c r="C16" s="7"/>
      <c r="D16" s="7"/>
      <c r="E16" s="7"/>
      <c r="F16" s="7"/>
      <c r="G16" s="7"/>
      <c r="H16" s="7"/>
      <c r="I16" s="7"/>
      <c r="J16" s="7"/>
    </row>
    <row r="17" spans="2:10" x14ac:dyDescent="0.25">
      <c r="B17" s="30" t="s">
        <v>18</v>
      </c>
      <c r="C17" s="7"/>
      <c r="D17" s="7"/>
      <c r="E17" s="7"/>
      <c r="F17" s="7"/>
      <c r="G17" s="7"/>
      <c r="H17" s="7"/>
      <c r="I17" s="7"/>
      <c r="J17" s="7"/>
    </row>
    <row r="18" spans="2:10" x14ac:dyDescent="0.25">
      <c r="B18" s="7"/>
      <c r="C18" s="7"/>
      <c r="D18" s="7"/>
      <c r="E18" s="7"/>
      <c r="F18" s="7"/>
      <c r="G18" s="7"/>
      <c r="H18" s="7"/>
      <c r="I18" s="7"/>
      <c r="J18" s="7"/>
    </row>
    <row r="19" spans="2:10" x14ac:dyDescent="0.25">
      <c r="B19" s="308"/>
      <c r="C19" s="309" t="s">
        <v>444</v>
      </c>
      <c r="D19" s="247"/>
    </row>
  </sheetData>
  <mergeCells count="2">
    <mergeCell ref="B2:F2"/>
    <mergeCell ref="B3:F3"/>
  </mergeCells>
  <pageMargins left="0.7" right="0.7" top="0.78740157499999996" bottom="0.78740157499999996" header="0.3" footer="0.3"/>
  <pageSetup paperSize="9" scale="4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F45F6-1BC2-49D3-B9D9-A9FC04723EB3}">
  <dimension ref="B1:J20"/>
  <sheetViews>
    <sheetView topLeftCell="D1" zoomScaleNormal="100" workbookViewId="0">
      <selection activeCell="E15" sqref="E15"/>
    </sheetView>
  </sheetViews>
  <sheetFormatPr defaultRowHeight="15" x14ac:dyDescent="0.25"/>
  <cols>
    <col min="1" max="1" width="2.85546875" customWidth="1"/>
    <col min="2" max="2" width="119.42578125" customWidth="1"/>
    <col min="3" max="3" width="10.28515625" customWidth="1"/>
    <col min="4" max="4" width="20" customWidth="1"/>
    <col min="5" max="5" width="17.28515625" customWidth="1"/>
    <col min="6" max="6" width="29.5703125" customWidth="1"/>
  </cols>
  <sheetData>
    <row r="1" spans="2:10" ht="15.75" thickBot="1" x14ac:dyDescent="0.3">
      <c r="B1" s="7"/>
      <c r="C1" s="7"/>
      <c r="D1" s="7"/>
      <c r="F1" s="8"/>
      <c r="G1" s="7"/>
      <c r="H1" s="7"/>
      <c r="I1" s="7"/>
      <c r="J1" s="7"/>
    </row>
    <row r="2" spans="2:10" ht="20.25" x14ac:dyDescent="0.3">
      <c r="B2" s="520" t="s">
        <v>31</v>
      </c>
      <c r="C2" s="521"/>
      <c r="D2" s="521"/>
      <c r="E2" s="521"/>
      <c r="F2" s="522"/>
      <c r="G2" s="7"/>
      <c r="H2" s="7"/>
      <c r="I2" s="7"/>
      <c r="J2" s="7"/>
    </row>
    <row r="3" spans="2:10" ht="21" thickBot="1" x14ac:dyDescent="0.35">
      <c r="B3" s="523" t="s">
        <v>3</v>
      </c>
      <c r="C3" s="524"/>
      <c r="D3" s="524"/>
      <c r="E3" s="524"/>
      <c r="F3" s="525"/>
      <c r="G3" s="7"/>
      <c r="H3" s="7"/>
      <c r="I3" s="7"/>
      <c r="J3" s="7"/>
    </row>
    <row r="4" spans="2:10" ht="43.5" thickBot="1" x14ac:dyDescent="0.3">
      <c r="B4" s="9" t="s">
        <v>4</v>
      </c>
      <c r="C4" s="10" t="s">
        <v>5</v>
      </c>
      <c r="D4" s="10" t="s">
        <v>6</v>
      </c>
      <c r="E4" s="10" t="s">
        <v>7</v>
      </c>
      <c r="F4" s="11" t="s">
        <v>415</v>
      </c>
      <c r="G4" s="7"/>
      <c r="H4" s="7"/>
      <c r="I4" s="7"/>
      <c r="J4" s="7"/>
    </row>
    <row r="5" spans="2:10" ht="18.75" x14ac:dyDescent="0.3">
      <c r="B5" s="12" t="s">
        <v>8</v>
      </c>
      <c r="C5" s="13"/>
      <c r="D5" s="13"/>
      <c r="E5" s="13"/>
      <c r="F5" s="14"/>
      <c r="G5" s="7"/>
      <c r="H5" s="7"/>
      <c r="I5" s="7"/>
      <c r="J5" s="7"/>
    </row>
    <row r="6" spans="2:10" x14ac:dyDescent="0.25">
      <c r="B6" s="15" t="s">
        <v>418</v>
      </c>
      <c r="C6" s="16" t="s">
        <v>9</v>
      </c>
      <c r="D6" s="16">
        <v>1</v>
      </c>
      <c r="E6" s="17">
        <v>0</v>
      </c>
      <c r="F6" s="18">
        <f>D6*E6*6</f>
        <v>0</v>
      </c>
      <c r="G6" s="7"/>
      <c r="H6" s="7"/>
      <c r="I6" s="7"/>
      <c r="J6" s="7"/>
    </row>
    <row r="7" spans="2:10" x14ac:dyDescent="0.25">
      <c r="B7" s="15" t="s">
        <v>29</v>
      </c>
      <c r="C7" s="16" t="s">
        <v>9</v>
      </c>
      <c r="D7" s="16">
        <v>12</v>
      </c>
      <c r="E7" s="17">
        <v>0</v>
      </c>
      <c r="F7" s="18">
        <f t="shared" ref="F7:F10" si="0">D7*E7*6</f>
        <v>0</v>
      </c>
      <c r="G7" s="7"/>
      <c r="H7" s="7"/>
      <c r="I7" s="7"/>
      <c r="J7" s="7"/>
    </row>
    <row r="8" spans="2:10" x14ac:dyDescent="0.25">
      <c r="B8" s="15" t="s">
        <v>30</v>
      </c>
      <c r="C8" s="16" t="s">
        <v>9</v>
      </c>
      <c r="D8" s="16">
        <v>1</v>
      </c>
      <c r="E8" s="17">
        <v>0</v>
      </c>
      <c r="F8" s="18">
        <f t="shared" si="0"/>
        <v>0</v>
      </c>
      <c r="G8" s="7"/>
      <c r="H8" s="7"/>
      <c r="I8" s="7"/>
      <c r="J8" s="7"/>
    </row>
    <row r="9" spans="2:10" x14ac:dyDescent="0.25">
      <c r="B9" s="19" t="s">
        <v>11</v>
      </c>
      <c r="C9" s="16" t="s">
        <v>12</v>
      </c>
      <c r="D9" s="16">
        <v>10</v>
      </c>
      <c r="E9" s="17">
        <v>0</v>
      </c>
      <c r="F9" s="18">
        <f t="shared" si="0"/>
        <v>0</v>
      </c>
      <c r="G9" s="7"/>
      <c r="H9" s="7"/>
      <c r="I9" s="7"/>
      <c r="J9" s="7"/>
    </row>
    <row r="10" spans="2:10" x14ac:dyDescent="0.25">
      <c r="B10" s="19" t="s">
        <v>13</v>
      </c>
      <c r="C10" s="16" t="s">
        <v>12</v>
      </c>
      <c r="D10" s="16">
        <v>5</v>
      </c>
      <c r="E10" s="17">
        <v>0</v>
      </c>
      <c r="F10" s="18">
        <f t="shared" si="0"/>
        <v>0</v>
      </c>
      <c r="G10" s="7"/>
      <c r="H10" s="7"/>
      <c r="I10" s="7"/>
      <c r="J10" s="7"/>
    </row>
    <row r="11" spans="2:10" ht="15.75" thickBot="1" x14ac:dyDescent="0.3">
      <c r="B11" s="20" t="s">
        <v>413</v>
      </c>
      <c r="C11" s="21"/>
      <c r="D11" s="21"/>
      <c r="E11" s="21"/>
      <c r="F11" s="22">
        <f>SUM(F6:F10)</f>
        <v>0</v>
      </c>
      <c r="G11" s="7"/>
      <c r="H11" s="7"/>
      <c r="I11" s="7"/>
      <c r="J11" s="7"/>
    </row>
    <row r="12" spans="2:10" ht="18.75" x14ac:dyDescent="0.3">
      <c r="B12" s="12" t="s">
        <v>14</v>
      </c>
      <c r="C12" s="13"/>
      <c r="D12" s="13"/>
      <c r="E12" s="13"/>
      <c r="F12" s="23"/>
      <c r="G12" s="7"/>
      <c r="H12" s="7"/>
      <c r="I12" s="7"/>
      <c r="J12" s="7"/>
    </row>
    <row r="13" spans="2:10" x14ac:dyDescent="0.25">
      <c r="B13" s="15" t="s">
        <v>15</v>
      </c>
      <c r="C13" s="16" t="s">
        <v>16</v>
      </c>
      <c r="D13" s="16">
        <v>5</v>
      </c>
      <c r="E13" s="17">
        <v>0</v>
      </c>
      <c r="F13" s="18">
        <f t="shared" ref="F13:F14" si="1">D13*E13*6</f>
        <v>0</v>
      </c>
      <c r="G13" s="7"/>
      <c r="H13" s="7"/>
      <c r="I13" s="7"/>
      <c r="J13" s="7"/>
    </row>
    <row r="14" spans="2:10" x14ac:dyDescent="0.25">
      <c r="B14" s="15" t="s">
        <v>17</v>
      </c>
      <c r="C14" s="16" t="s">
        <v>16</v>
      </c>
      <c r="D14" s="21">
        <v>1</v>
      </c>
      <c r="E14" s="17">
        <v>0</v>
      </c>
      <c r="F14" s="18">
        <f t="shared" si="1"/>
        <v>0</v>
      </c>
      <c r="G14" s="7"/>
      <c r="H14" s="7"/>
      <c r="I14" s="7"/>
      <c r="J14" s="7"/>
    </row>
    <row r="15" spans="2:10" ht="15.75" thickBot="1" x14ac:dyDescent="0.3">
      <c r="B15" s="24" t="s">
        <v>411</v>
      </c>
      <c r="C15" s="25"/>
      <c r="D15" s="25"/>
      <c r="E15" s="25"/>
      <c r="F15" s="26">
        <f>SUM(F13:F14)</f>
        <v>0</v>
      </c>
      <c r="G15" s="7"/>
      <c r="H15" s="7"/>
      <c r="I15" s="7"/>
      <c r="J15" s="7"/>
    </row>
    <row r="16" spans="2:10" ht="19.5" thickBot="1" x14ac:dyDescent="0.35">
      <c r="B16" s="27" t="s">
        <v>412</v>
      </c>
      <c r="C16" s="28"/>
      <c r="D16" s="28"/>
      <c r="E16" s="28"/>
      <c r="F16" s="29">
        <f>SUM(F15,F11)</f>
        <v>0</v>
      </c>
      <c r="G16" s="7"/>
      <c r="H16" s="7"/>
      <c r="I16" s="7"/>
      <c r="J16" s="7"/>
    </row>
    <row r="17" spans="2:10" x14ac:dyDescent="0.25">
      <c r="B17" s="7"/>
      <c r="C17" s="7"/>
      <c r="D17" s="7"/>
      <c r="E17" s="7"/>
      <c r="F17" s="7"/>
      <c r="G17" s="7"/>
      <c r="H17" s="7"/>
      <c r="I17" s="7"/>
      <c r="J17" s="7"/>
    </row>
    <row r="18" spans="2:10" x14ac:dyDescent="0.25">
      <c r="B18" s="30" t="s">
        <v>18</v>
      </c>
      <c r="C18" s="7"/>
      <c r="D18" s="7"/>
      <c r="E18" s="7"/>
      <c r="F18" s="7"/>
      <c r="G18" s="7"/>
      <c r="H18" s="7"/>
      <c r="I18" s="7"/>
      <c r="J18" s="7"/>
    </row>
    <row r="19" spans="2:10" x14ac:dyDescent="0.25">
      <c r="B19" s="7"/>
      <c r="C19" s="7"/>
      <c r="D19" s="7"/>
      <c r="E19" s="7"/>
      <c r="F19" s="7"/>
      <c r="G19" s="7"/>
      <c r="H19" s="7"/>
      <c r="I19" s="7"/>
      <c r="J19" s="7"/>
    </row>
    <row r="20" spans="2:10" x14ac:dyDescent="0.25">
      <c r="B20" s="308"/>
      <c r="C20" s="309" t="s">
        <v>444</v>
      </c>
      <c r="D20" s="247"/>
    </row>
  </sheetData>
  <mergeCells count="2">
    <mergeCell ref="B2:F2"/>
    <mergeCell ref="B3:F3"/>
  </mergeCells>
  <pageMargins left="0.7" right="0.7" top="0.78740157499999996" bottom="0.78740157499999996" header="0.3" footer="0.3"/>
  <pageSetup paperSize="9"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A70EB-8A97-47B2-9B60-7CCCE87D1D64}">
  <dimension ref="B1:J24"/>
  <sheetViews>
    <sheetView topLeftCell="D1" zoomScaleNormal="100" workbookViewId="0">
      <selection activeCell="E13" sqref="E13"/>
    </sheetView>
  </sheetViews>
  <sheetFormatPr defaultColWidth="9.140625" defaultRowHeight="15" x14ac:dyDescent="0.25"/>
  <cols>
    <col min="1" max="1" width="4.140625" style="39" customWidth="1"/>
    <col min="2" max="2" width="118.7109375" style="39" customWidth="1"/>
    <col min="3" max="3" width="10.28515625" style="39" customWidth="1"/>
    <col min="4" max="4" width="19" style="39" customWidth="1"/>
    <col min="5" max="5" width="14.85546875" style="39" customWidth="1"/>
    <col min="6" max="6" width="29" style="39" customWidth="1"/>
    <col min="7" max="16384" width="9.140625" style="39"/>
  </cols>
  <sheetData>
    <row r="1" spans="2:10" ht="15.75" thickBot="1" x14ac:dyDescent="0.3">
      <c r="B1" s="38"/>
      <c r="C1" s="38"/>
      <c r="D1" s="38"/>
      <c r="F1" s="40"/>
      <c r="G1" s="38"/>
      <c r="H1" s="38"/>
      <c r="I1" s="38"/>
      <c r="J1" s="38"/>
    </row>
    <row r="2" spans="2:10" ht="20.25" x14ac:dyDescent="0.3">
      <c r="B2" s="526" t="s">
        <v>32</v>
      </c>
      <c r="C2" s="527"/>
      <c r="D2" s="527"/>
      <c r="E2" s="527"/>
      <c r="F2" s="528"/>
      <c r="G2" s="38"/>
      <c r="H2" s="38"/>
      <c r="I2" s="38"/>
      <c r="J2" s="38"/>
    </row>
    <row r="3" spans="2:10" ht="21" thickBot="1" x14ac:dyDescent="0.35">
      <c r="B3" s="529" t="s">
        <v>3</v>
      </c>
      <c r="C3" s="530"/>
      <c r="D3" s="530"/>
      <c r="E3" s="530"/>
      <c r="F3" s="531"/>
      <c r="G3" s="38"/>
      <c r="H3" s="38"/>
      <c r="I3" s="38"/>
      <c r="J3" s="38"/>
    </row>
    <row r="4" spans="2:10" ht="43.5" thickBot="1" x14ac:dyDescent="0.3">
      <c r="B4" s="41" t="s">
        <v>4</v>
      </c>
      <c r="C4" s="42" t="s">
        <v>5</v>
      </c>
      <c r="D4" s="42" t="s">
        <v>6</v>
      </c>
      <c r="E4" s="42" t="s">
        <v>7</v>
      </c>
      <c r="F4" s="43" t="s">
        <v>415</v>
      </c>
      <c r="G4" s="38"/>
      <c r="H4" s="38"/>
      <c r="I4" s="38"/>
      <c r="J4" s="38"/>
    </row>
    <row r="5" spans="2:10" ht="18.75" x14ac:dyDescent="0.3">
      <c r="B5" s="44" t="s">
        <v>8</v>
      </c>
      <c r="C5" s="45"/>
      <c r="D5" s="45"/>
      <c r="E5" s="45"/>
      <c r="F5" s="46"/>
      <c r="G5" s="38"/>
      <c r="H5" s="38"/>
      <c r="I5" s="38"/>
      <c r="J5" s="38"/>
    </row>
    <row r="6" spans="2:10" x14ac:dyDescent="0.25">
      <c r="B6" s="47" t="s">
        <v>437</v>
      </c>
      <c r="C6" s="48" t="s">
        <v>9</v>
      </c>
      <c r="D6" s="48">
        <v>1</v>
      </c>
      <c r="E6" s="17">
        <v>0</v>
      </c>
      <c r="F6" s="49">
        <f>D6*E6*6</f>
        <v>0</v>
      </c>
      <c r="G6" s="38"/>
      <c r="H6" s="38"/>
      <c r="I6" s="38"/>
      <c r="J6" s="38"/>
    </row>
    <row r="7" spans="2:10" x14ac:dyDescent="0.25">
      <c r="B7" s="50" t="s">
        <v>11</v>
      </c>
      <c r="C7" s="48" t="s">
        <v>12</v>
      </c>
      <c r="D7" s="48">
        <v>30</v>
      </c>
      <c r="E7" s="17">
        <v>0</v>
      </c>
      <c r="F7" s="49">
        <f t="shared" ref="F7:F8" si="0">D7*E7*6</f>
        <v>0</v>
      </c>
      <c r="G7" s="38"/>
      <c r="H7" s="38"/>
      <c r="I7" s="38"/>
      <c r="J7" s="38"/>
    </row>
    <row r="8" spans="2:10" x14ac:dyDescent="0.25">
      <c r="B8" s="50" t="s">
        <v>13</v>
      </c>
      <c r="C8" s="48" t="s">
        <v>12</v>
      </c>
      <c r="D8" s="48">
        <v>6</v>
      </c>
      <c r="E8" s="17">
        <v>0</v>
      </c>
      <c r="F8" s="49">
        <f t="shared" si="0"/>
        <v>0</v>
      </c>
      <c r="G8" s="38"/>
      <c r="H8" s="38"/>
      <c r="I8" s="38"/>
      <c r="J8" s="38"/>
    </row>
    <row r="9" spans="2:10" ht="15.75" thickBot="1" x14ac:dyDescent="0.3">
      <c r="B9" s="51" t="s">
        <v>413</v>
      </c>
      <c r="C9" s="52"/>
      <c r="D9" s="52"/>
      <c r="E9" s="52"/>
      <c r="F9" s="53">
        <f>SUM(F6:F8)</f>
        <v>0</v>
      </c>
      <c r="G9" s="38"/>
      <c r="H9" s="38"/>
      <c r="I9" s="38"/>
      <c r="J9" s="38"/>
    </row>
    <row r="10" spans="2:10" ht="18.75" x14ac:dyDescent="0.3">
      <c r="B10" s="44" t="s">
        <v>14</v>
      </c>
      <c r="C10" s="45"/>
      <c r="D10" s="45"/>
      <c r="E10" s="45"/>
      <c r="F10" s="54"/>
      <c r="G10" s="38"/>
      <c r="H10" s="38"/>
      <c r="I10" s="38"/>
      <c r="J10" s="38"/>
    </row>
    <row r="11" spans="2:10" x14ac:dyDescent="0.25">
      <c r="B11" s="47" t="s">
        <v>15</v>
      </c>
      <c r="C11" s="48" t="s">
        <v>16</v>
      </c>
      <c r="D11" s="48">
        <v>5</v>
      </c>
      <c r="E11" s="62">
        <v>0</v>
      </c>
      <c r="F11" s="49">
        <f t="shared" ref="F11:F12" si="1">D11*E11*6</f>
        <v>0</v>
      </c>
      <c r="G11" s="38"/>
      <c r="H11" s="38"/>
      <c r="I11" s="38"/>
      <c r="J11" s="38"/>
    </row>
    <row r="12" spans="2:10" x14ac:dyDescent="0.25">
      <c r="B12" s="47" t="s">
        <v>17</v>
      </c>
      <c r="C12" s="48" t="s">
        <v>16</v>
      </c>
      <c r="D12" s="48">
        <v>2</v>
      </c>
      <c r="E12" s="62">
        <v>0</v>
      </c>
      <c r="F12" s="49">
        <f t="shared" si="1"/>
        <v>0</v>
      </c>
      <c r="G12" s="38"/>
      <c r="H12" s="38"/>
      <c r="I12" s="38"/>
      <c r="J12" s="38"/>
    </row>
    <row r="13" spans="2:10" ht="15.75" thickBot="1" x14ac:dyDescent="0.3">
      <c r="B13" s="67" t="s">
        <v>416</v>
      </c>
      <c r="C13" s="68"/>
      <c r="D13" s="68"/>
      <c r="E13" s="68"/>
      <c r="F13" s="69">
        <f>SUM(F11:F12)</f>
        <v>0</v>
      </c>
      <c r="G13" s="38"/>
      <c r="H13" s="38"/>
      <c r="I13" s="38"/>
      <c r="J13" s="38"/>
    </row>
    <row r="14" spans="2:10" ht="19.5" thickBot="1" x14ac:dyDescent="0.35">
      <c r="B14" s="58" t="s">
        <v>412</v>
      </c>
      <c r="C14" s="59"/>
      <c r="D14" s="59"/>
      <c r="E14" s="59"/>
      <c r="F14" s="60">
        <f>SUM(F13,F9)</f>
        <v>0</v>
      </c>
      <c r="G14" s="38"/>
      <c r="H14" s="38"/>
      <c r="I14" s="38"/>
      <c r="J14" s="38"/>
    </row>
    <row r="15" spans="2:10" x14ac:dyDescent="0.25">
      <c r="B15" s="38"/>
      <c r="C15" s="38"/>
      <c r="D15" s="38"/>
      <c r="E15" s="38"/>
      <c r="F15" s="38"/>
      <c r="G15" s="38"/>
      <c r="H15" s="38"/>
      <c r="I15" s="38"/>
      <c r="J15" s="38"/>
    </row>
    <row r="16" spans="2:10" x14ac:dyDescent="0.25">
      <c r="B16" s="61" t="s">
        <v>18</v>
      </c>
      <c r="C16" s="38"/>
      <c r="D16" s="38"/>
      <c r="E16" s="38"/>
      <c r="F16" s="38"/>
      <c r="G16" s="38"/>
      <c r="H16" s="38"/>
      <c r="I16" s="38"/>
      <c r="J16" s="38"/>
    </row>
    <row r="17" spans="2:10" x14ac:dyDescent="0.25">
      <c r="B17" s="308"/>
      <c r="C17" s="309" t="s">
        <v>444</v>
      </c>
      <c r="D17" s="247"/>
      <c r="E17" s="38"/>
      <c r="F17" s="38"/>
      <c r="G17" s="38"/>
      <c r="H17" s="38"/>
      <c r="I17" s="38"/>
      <c r="J17" s="38"/>
    </row>
    <row r="19" spans="2:10" ht="15.75" x14ac:dyDescent="0.25">
      <c r="B19" s="70" t="s">
        <v>438</v>
      </c>
    </row>
    <row r="20" spans="2:10" ht="15.75" x14ac:dyDescent="0.25">
      <c r="B20" s="71" t="s">
        <v>33</v>
      </c>
    </row>
    <row r="21" spans="2:10" ht="15.75" x14ac:dyDescent="0.25">
      <c r="B21" s="71" t="s">
        <v>34</v>
      </c>
    </row>
    <row r="22" spans="2:10" ht="15.75" x14ac:dyDescent="0.25">
      <c r="B22" s="71" t="s">
        <v>35</v>
      </c>
    </row>
    <row r="23" spans="2:10" ht="15.75" x14ac:dyDescent="0.25">
      <c r="B23" s="71" t="s">
        <v>36</v>
      </c>
    </row>
    <row r="24" spans="2:10" ht="15.75" x14ac:dyDescent="0.25">
      <c r="B24" s="71" t="s">
        <v>37</v>
      </c>
    </row>
  </sheetData>
  <mergeCells count="2">
    <mergeCell ref="B2:F2"/>
    <mergeCell ref="B3:F3"/>
  </mergeCells>
  <pageMargins left="0.7" right="0.7" top="0.78740157499999996" bottom="0.78740157499999996" header="0.3" footer="0.3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CB396-9D2B-41EE-BB09-FA6EDEF088E6}">
  <dimension ref="B1:J101"/>
  <sheetViews>
    <sheetView topLeftCell="D3" zoomScaleNormal="100" workbookViewId="0">
      <selection activeCell="E21" sqref="E21"/>
    </sheetView>
  </sheetViews>
  <sheetFormatPr defaultColWidth="9.140625" defaultRowHeight="15" x14ac:dyDescent="0.25"/>
  <cols>
    <col min="1" max="1" width="2.85546875" style="39" customWidth="1"/>
    <col min="2" max="2" width="119" style="39" customWidth="1"/>
    <col min="3" max="3" width="11.85546875" style="39" customWidth="1"/>
    <col min="4" max="4" width="16.85546875" style="39" customWidth="1"/>
    <col min="5" max="5" width="17.7109375" style="39" customWidth="1"/>
    <col min="6" max="6" width="29.140625" style="39" customWidth="1"/>
    <col min="7" max="16384" width="9.140625" style="39"/>
  </cols>
  <sheetData>
    <row r="1" spans="2:10" ht="15.75" thickBot="1" x14ac:dyDescent="0.3">
      <c r="B1" s="38"/>
      <c r="C1" s="38"/>
      <c r="D1" s="38"/>
      <c r="F1" s="40"/>
      <c r="G1" s="38"/>
      <c r="H1" s="38"/>
      <c r="I1" s="38"/>
      <c r="J1" s="38"/>
    </row>
    <row r="2" spans="2:10" ht="20.25" x14ac:dyDescent="0.3">
      <c r="B2" s="526" t="s">
        <v>38</v>
      </c>
      <c r="C2" s="527"/>
      <c r="D2" s="527"/>
      <c r="E2" s="527"/>
      <c r="F2" s="528"/>
      <c r="G2" s="38"/>
      <c r="H2" s="38"/>
      <c r="I2" s="38"/>
      <c r="J2" s="38"/>
    </row>
    <row r="3" spans="2:10" ht="21" thickBot="1" x14ac:dyDescent="0.35">
      <c r="B3" s="529" t="s">
        <v>3</v>
      </c>
      <c r="C3" s="530"/>
      <c r="D3" s="530"/>
      <c r="E3" s="530"/>
      <c r="F3" s="531"/>
      <c r="G3" s="38"/>
      <c r="H3" s="38"/>
      <c r="I3" s="38"/>
      <c r="J3" s="38"/>
    </row>
    <row r="4" spans="2:10" ht="43.5" thickBot="1" x14ac:dyDescent="0.3">
      <c r="B4" s="41" t="s">
        <v>4</v>
      </c>
      <c r="C4" s="42" t="s">
        <v>5</v>
      </c>
      <c r="D4" s="42" t="s">
        <v>6</v>
      </c>
      <c r="E4" s="42" t="s">
        <v>7</v>
      </c>
      <c r="F4" s="43" t="s">
        <v>415</v>
      </c>
      <c r="G4" s="38"/>
      <c r="H4" s="38"/>
      <c r="I4" s="38"/>
      <c r="J4" s="38"/>
    </row>
    <row r="5" spans="2:10" ht="18.75" x14ac:dyDescent="0.3">
      <c r="B5" s="44" t="s">
        <v>8</v>
      </c>
      <c r="C5" s="45"/>
      <c r="D5" s="45"/>
      <c r="E5" s="45"/>
      <c r="F5" s="46"/>
      <c r="G5" s="38"/>
      <c r="H5" s="38"/>
      <c r="I5" s="38"/>
      <c r="J5" s="38"/>
    </row>
    <row r="6" spans="2:10" x14ac:dyDescent="0.25">
      <c r="B6" s="72" t="s">
        <v>97</v>
      </c>
      <c r="C6" s="73" t="s">
        <v>9</v>
      </c>
      <c r="D6" s="74">
        <v>1</v>
      </c>
      <c r="E6" s="75">
        <v>0</v>
      </c>
      <c r="F6" s="76">
        <f>D6*E6*6</f>
        <v>0</v>
      </c>
      <c r="G6" s="38"/>
      <c r="H6" s="38"/>
      <c r="I6" s="38"/>
      <c r="J6" s="38"/>
    </row>
    <row r="7" spans="2:10" x14ac:dyDescent="0.25">
      <c r="B7" s="72" t="s">
        <v>98</v>
      </c>
      <c r="C7" s="73" t="s">
        <v>9</v>
      </c>
      <c r="D7" s="74">
        <v>1</v>
      </c>
      <c r="E7" s="75">
        <v>0</v>
      </c>
      <c r="F7" s="76">
        <f t="shared" ref="F7:F16" si="0">D7*E7*6</f>
        <v>0</v>
      </c>
      <c r="G7" s="38"/>
      <c r="H7" s="38"/>
      <c r="I7" s="38"/>
      <c r="J7" s="38"/>
    </row>
    <row r="8" spans="2:10" x14ac:dyDescent="0.25">
      <c r="B8" s="72" t="s">
        <v>99</v>
      </c>
      <c r="C8" s="73" t="s">
        <v>9</v>
      </c>
      <c r="D8" s="74">
        <v>1</v>
      </c>
      <c r="E8" s="75">
        <v>0</v>
      </c>
      <c r="F8" s="76">
        <f t="shared" si="0"/>
        <v>0</v>
      </c>
      <c r="G8" s="38"/>
      <c r="H8" s="38"/>
      <c r="I8" s="38"/>
      <c r="J8" s="38"/>
    </row>
    <row r="9" spans="2:10" x14ac:dyDescent="0.25">
      <c r="B9" s="72" t="s">
        <v>100</v>
      </c>
      <c r="C9" s="73" t="s">
        <v>9</v>
      </c>
      <c r="D9" s="74">
        <v>12</v>
      </c>
      <c r="E9" s="75">
        <v>0</v>
      </c>
      <c r="F9" s="76">
        <f t="shared" si="0"/>
        <v>0</v>
      </c>
      <c r="G9" s="38"/>
      <c r="H9" s="38"/>
      <c r="I9" s="38"/>
      <c r="J9" s="38"/>
    </row>
    <row r="10" spans="2:10" x14ac:dyDescent="0.25">
      <c r="B10" s="72" t="s">
        <v>101</v>
      </c>
      <c r="C10" s="73" t="s">
        <v>9</v>
      </c>
      <c r="D10" s="77">
        <v>1</v>
      </c>
      <c r="E10" s="75">
        <v>0</v>
      </c>
      <c r="F10" s="76">
        <f t="shared" si="0"/>
        <v>0</v>
      </c>
      <c r="G10" s="38"/>
      <c r="H10" s="38"/>
      <c r="I10" s="38"/>
      <c r="J10" s="38"/>
    </row>
    <row r="11" spans="2:10" x14ac:dyDescent="0.25">
      <c r="B11" s="72" t="s">
        <v>102</v>
      </c>
      <c r="C11" s="73" t="s">
        <v>9</v>
      </c>
      <c r="D11" s="77">
        <v>1</v>
      </c>
      <c r="E11" s="75">
        <v>0</v>
      </c>
      <c r="F11" s="76">
        <f t="shared" si="0"/>
        <v>0</v>
      </c>
      <c r="G11" s="38"/>
      <c r="H11" s="38"/>
      <c r="I11" s="38"/>
      <c r="J11" s="38"/>
    </row>
    <row r="12" spans="2:10" x14ac:dyDescent="0.25">
      <c r="B12" s="72" t="s">
        <v>103</v>
      </c>
      <c r="C12" s="73" t="s">
        <v>9</v>
      </c>
      <c r="D12" s="77">
        <v>1</v>
      </c>
      <c r="E12" s="75">
        <v>0</v>
      </c>
      <c r="F12" s="76">
        <f t="shared" si="0"/>
        <v>0</v>
      </c>
      <c r="G12" s="38"/>
      <c r="H12" s="38"/>
      <c r="I12" s="38"/>
      <c r="J12" s="38"/>
    </row>
    <row r="13" spans="2:10" x14ac:dyDescent="0.25">
      <c r="B13" s="72" t="s">
        <v>104</v>
      </c>
      <c r="C13" s="73" t="s">
        <v>9</v>
      </c>
      <c r="D13" s="77">
        <v>1</v>
      </c>
      <c r="E13" s="75">
        <v>0</v>
      </c>
      <c r="F13" s="76">
        <f t="shared" si="0"/>
        <v>0</v>
      </c>
      <c r="G13" s="38"/>
      <c r="H13" s="38"/>
      <c r="I13" s="38"/>
      <c r="J13" s="38"/>
    </row>
    <row r="14" spans="2:10" x14ac:dyDescent="0.25">
      <c r="B14" s="78" t="s">
        <v>419</v>
      </c>
      <c r="C14" s="73" t="s">
        <v>9</v>
      </c>
      <c r="D14" s="77">
        <v>2</v>
      </c>
      <c r="E14" s="75">
        <v>0</v>
      </c>
      <c r="F14" s="76">
        <f t="shared" si="0"/>
        <v>0</v>
      </c>
      <c r="G14" s="38"/>
      <c r="H14" s="38"/>
      <c r="I14" s="38"/>
      <c r="J14" s="38"/>
    </row>
    <row r="15" spans="2:10" x14ac:dyDescent="0.25">
      <c r="B15" s="50" t="s">
        <v>11</v>
      </c>
      <c r="C15" s="48" t="s">
        <v>12</v>
      </c>
      <c r="D15" s="48">
        <v>30</v>
      </c>
      <c r="E15" s="75">
        <v>0</v>
      </c>
      <c r="F15" s="76">
        <f t="shared" si="0"/>
        <v>0</v>
      </c>
      <c r="G15" s="38"/>
      <c r="H15" s="38"/>
      <c r="I15" s="38"/>
      <c r="J15" s="38"/>
    </row>
    <row r="16" spans="2:10" x14ac:dyDescent="0.25">
      <c r="B16" s="50" t="s">
        <v>13</v>
      </c>
      <c r="C16" s="48" t="s">
        <v>12</v>
      </c>
      <c r="D16" s="48">
        <v>6</v>
      </c>
      <c r="E16" s="75">
        <v>0</v>
      </c>
      <c r="F16" s="76">
        <f t="shared" si="0"/>
        <v>0</v>
      </c>
      <c r="G16" s="38"/>
      <c r="H16" s="38"/>
      <c r="I16" s="38"/>
      <c r="J16" s="38"/>
    </row>
    <row r="17" spans="2:10" ht="15.75" thickBot="1" x14ac:dyDescent="0.3">
      <c r="B17" s="51" t="s">
        <v>413</v>
      </c>
      <c r="C17" s="52"/>
      <c r="D17" s="52"/>
      <c r="E17" s="52"/>
      <c r="F17" s="53">
        <f>SUM(F6:F16)</f>
        <v>0</v>
      </c>
      <c r="G17" s="38"/>
      <c r="H17" s="38"/>
      <c r="I17" s="38"/>
      <c r="J17" s="38"/>
    </row>
    <row r="18" spans="2:10" ht="18.75" x14ac:dyDescent="0.3">
      <c r="B18" s="44" t="s">
        <v>14</v>
      </c>
      <c r="C18" s="45"/>
      <c r="D18" s="45"/>
      <c r="E18" s="45"/>
      <c r="F18" s="54"/>
      <c r="G18" s="38"/>
      <c r="H18" s="38"/>
      <c r="I18" s="38"/>
      <c r="J18" s="38"/>
    </row>
    <row r="19" spans="2:10" x14ac:dyDescent="0.25">
      <c r="B19" s="47" t="s">
        <v>15</v>
      </c>
      <c r="C19" s="48" t="s">
        <v>16</v>
      </c>
      <c r="D19" s="48">
        <v>10</v>
      </c>
      <c r="E19" s="62">
        <v>0</v>
      </c>
      <c r="F19" s="76">
        <f t="shared" ref="F19:F20" si="1">D19*E19*6</f>
        <v>0</v>
      </c>
      <c r="G19" s="38"/>
      <c r="H19" s="38"/>
      <c r="I19" s="38"/>
      <c r="J19" s="38"/>
    </row>
    <row r="20" spans="2:10" x14ac:dyDescent="0.25">
      <c r="B20" s="47" t="s">
        <v>17</v>
      </c>
      <c r="C20" s="48" t="s">
        <v>16</v>
      </c>
      <c r="D20" s="52">
        <v>2</v>
      </c>
      <c r="E20" s="79">
        <v>0</v>
      </c>
      <c r="F20" s="76">
        <f t="shared" si="1"/>
        <v>0</v>
      </c>
      <c r="G20" s="38"/>
      <c r="H20" s="38"/>
      <c r="I20" s="38"/>
      <c r="J20" s="38"/>
    </row>
    <row r="21" spans="2:10" ht="15.75" thickBot="1" x14ac:dyDescent="0.3">
      <c r="B21" s="55" t="s">
        <v>411</v>
      </c>
      <c r="C21" s="56"/>
      <c r="D21" s="56"/>
      <c r="E21" s="56"/>
      <c r="F21" s="57">
        <f>SUM(F19:F20)</f>
        <v>0</v>
      </c>
      <c r="G21" s="38"/>
      <c r="H21" s="38"/>
      <c r="I21" s="38"/>
      <c r="J21" s="38"/>
    </row>
    <row r="22" spans="2:10" ht="19.5" thickBot="1" x14ac:dyDescent="0.35">
      <c r="B22" s="58" t="s">
        <v>412</v>
      </c>
      <c r="C22" s="59"/>
      <c r="D22" s="59"/>
      <c r="E22" s="59"/>
      <c r="F22" s="60">
        <f>SUM(F21,F17)</f>
        <v>0</v>
      </c>
      <c r="G22" s="38"/>
      <c r="H22" s="38"/>
      <c r="I22" s="38"/>
      <c r="J22" s="38"/>
    </row>
    <row r="23" spans="2:10" x14ac:dyDescent="0.25">
      <c r="B23" s="38"/>
      <c r="C23" s="38"/>
      <c r="D23" s="38"/>
      <c r="E23" s="38"/>
      <c r="F23" s="38"/>
      <c r="G23" s="38"/>
      <c r="H23" s="38"/>
      <c r="I23" s="38"/>
      <c r="J23" s="38"/>
    </row>
    <row r="24" spans="2:10" x14ac:dyDescent="0.25">
      <c r="B24" s="61" t="s">
        <v>18</v>
      </c>
      <c r="C24" s="38"/>
      <c r="D24" s="38"/>
      <c r="E24" s="38"/>
      <c r="F24" s="38"/>
      <c r="G24" s="38"/>
      <c r="H24" s="38"/>
      <c r="I24" s="38"/>
      <c r="J24" s="38"/>
    </row>
    <row r="25" spans="2:10" x14ac:dyDescent="0.25">
      <c r="B25" s="308"/>
      <c r="C25" s="309" t="s">
        <v>444</v>
      </c>
      <c r="D25" s="247"/>
    </row>
    <row r="26" spans="2:10" ht="15.75" x14ac:dyDescent="0.25">
      <c r="B26" s="80" t="s">
        <v>96</v>
      </c>
    </row>
    <row r="27" spans="2:10" ht="15.75" x14ac:dyDescent="0.25">
      <c r="B27" s="35"/>
    </row>
    <row r="28" spans="2:10" ht="15.75" x14ac:dyDescent="0.25">
      <c r="B28" s="81" t="s">
        <v>39</v>
      </c>
    </row>
    <row r="29" spans="2:10" ht="15.75" x14ac:dyDescent="0.25">
      <c r="B29" s="82" t="s">
        <v>40</v>
      </c>
    </row>
    <row r="30" spans="2:10" ht="15.75" x14ac:dyDescent="0.25">
      <c r="B30" s="35"/>
    </row>
    <row r="31" spans="2:10" ht="15.75" x14ac:dyDescent="0.25">
      <c r="B31" s="32" t="s">
        <v>41</v>
      </c>
    </row>
    <row r="32" spans="2:10" ht="15.75" x14ac:dyDescent="0.25">
      <c r="B32" s="32" t="s">
        <v>42</v>
      </c>
    </row>
    <row r="33" spans="2:2" ht="15.75" x14ac:dyDescent="0.25">
      <c r="B33" s="32" t="s">
        <v>43</v>
      </c>
    </row>
    <row r="34" spans="2:2" ht="15.75" x14ac:dyDescent="0.25">
      <c r="B34" s="32" t="s">
        <v>44</v>
      </c>
    </row>
    <row r="35" spans="2:2" ht="15.75" x14ac:dyDescent="0.25">
      <c r="B35" s="32" t="s">
        <v>45</v>
      </c>
    </row>
    <row r="36" spans="2:2" ht="15.75" x14ac:dyDescent="0.25">
      <c r="B36" s="83" t="s">
        <v>46</v>
      </c>
    </row>
    <row r="37" spans="2:2" ht="15.75" x14ac:dyDescent="0.25">
      <c r="B37" s="83" t="s">
        <v>47</v>
      </c>
    </row>
    <row r="38" spans="2:2" ht="15.75" x14ac:dyDescent="0.25">
      <c r="B38" s="32" t="s">
        <v>48</v>
      </c>
    </row>
    <row r="39" spans="2:2" ht="15.75" x14ac:dyDescent="0.25">
      <c r="B39" s="35"/>
    </row>
    <row r="40" spans="2:2" ht="15.75" x14ac:dyDescent="0.25">
      <c r="B40" s="81" t="s">
        <v>49</v>
      </c>
    </row>
    <row r="41" spans="2:2" ht="15.75" x14ac:dyDescent="0.25">
      <c r="B41" s="82" t="s">
        <v>50</v>
      </c>
    </row>
    <row r="42" spans="2:2" ht="15.75" x14ac:dyDescent="0.25">
      <c r="B42" s="32" t="s">
        <v>51</v>
      </c>
    </row>
    <row r="43" spans="2:2" ht="15.75" x14ac:dyDescent="0.25">
      <c r="B43" s="32" t="s">
        <v>52</v>
      </c>
    </row>
    <row r="44" spans="2:2" ht="15.75" x14ac:dyDescent="0.25">
      <c r="B44" s="32" t="s">
        <v>53</v>
      </c>
    </row>
    <row r="45" spans="2:2" ht="15.75" x14ac:dyDescent="0.25">
      <c r="B45" s="32" t="s">
        <v>54</v>
      </c>
    </row>
    <row r="46" spans="2:2" ht="15.75" x14ac:dyDescent="0.25">
      <c r="B46" s="32" t="s">
        <v>55</v>
      </c>
    </row>
    <row r="47" spans="2:2" ht="15.75" x14ac:dyDescent="0.25">
      <c r="B47" s="32" t="s">
        <v>56</v>
      </c>
    </row>
    <row r="48" spans="2:2" ht="15.75" x14ac:dyDescent="0.25">
      <c r="B48" s="32" t="s">
        <v>57</v>
      </c>
    </row>
    <row r="49" spans="2:2" ht="15.75" x14ac:dyDescent="0.25">
      <c r="B49" s="32" t="s">
        <v>58</v>
      </c>
    </row>
    <row r="50" spans="2:2" ht="15.75" x14ac:dyDescent="0.25">
      <c r="B50" s="32" t="s">
        <v>59</v>
      </c>
    </row>
    <row r="51" spans="2:2" ht="15.75" x14ac:dyDescent="0.25">
      <c r="B51" s="32" t="s">
        <v>60</v>
      </c>
    </row>
    <row r="52" spans="2:2" ht="15.75" x14ac:dyDescent="0.25">
      <c r="B52" s="32" t="s">
        <v>61</v>
      </c>
    </row>
    <row r="53" spans="2:2" ht="15.75" x14ac:dyDescent="0.25">
      <c r="B53" s="33"/>
    </row>
    <row r="54" spans="2:2" ht="15.75" x14ac:dyDescent="0.25">
      <c r="B54" s="80" t="s">
        <v>62</v>
      </c>
    </row>
    <row r="55" spans="2:2" ht="15.75" x14ac:dyDescent="0.25">
      <c r="B55" s="82" t="s">
        <v>63</v>
      </c>
    </row>
    <row r="56" spans="2:2" ht="15.75" x14ac:dyDescent="0.25">
      <c r="B56" s="34"/>
    </row>
    <row r="57" spans="2:2" ht="15.75" x14ac:dyDescent="0.25">
      <c r="B57" s="32" t="s">
        <v>64</v>
      </c>
    </row>
    <row r="58" spans="2:2" ht="15.75" x14ac:dyDescent="0.25">
      <c r="B58" s="35"/>
    </row>
    <row r="59" spans="2:2" ht="15.75" x14ac:dyDescent="0.25">
      <c r="B59" s="32" t="s">
        <v>65</v>
      </c>
    </row>
    <row r="60" spans="2:2" ht="15.75" x14ac:dyDescent="0.25">
      <c r="B60" s="84" t="s">
        <v>66</v>
      </c>
    </row>
    <row r="61" spans="2:2" ht="15.75" x14ac:dyDescent="0.25">
      <c r="B61" s="85" t="s">
        <v>67</v>
      </c>
    </row>
    <row r="62" spans="2:2" ht="15.75" x14ac:dyDescent="0.25">
      <c r="B62" s="85" t="s">
        <v>68</v>
      </c>
    </row>
    <row r="63" spans="2:2" ht="15.75" x14ac:dyDescent="0.25">
      <c r="B63" s="85" t="s">
        <v>69</v>
      </c>
    </row>
    <row r="64" spans="2:2" ht="15.75" x14ac:dyDescent="0.25">
      <c r="B64" s="85" t="s">
        <v>70</v>
      </c>
    </row>
    <row r="65" spans="2:2" ht="15.75" x14ac:dyDescent="0.25">
      <c r="B65" s="85" t="s">
        <v>71</v>
      </c>
    </row>
    <row r="66" spans="2:2" ht="15.75" x14ac:dyDescent="0.25">
      <c r="B66" s="85" t="s">
        <v>72</v>
      </c>
    </row>
    <row r="67" spans="2:2" ht="15.75" x14ac:dyDescent="0.25">
      <c r="B67" s="86"/>
    </row>
    <row r="68" spans="2:2" ht="15.75" x14ac:dyDescent="0.25">
      <c r="B68" s="84" t="s">
        <v>73</v>
      </c>
    </row>
    <row r="69" spans="2:2" ht="15.75" x14ac:dyDescent="0.25">
      <c r="B69" s="86"/>
    </row>
    <row r="70" spans="2:2" ht="15.75" x14ac:dyDescent="0.25">
      <c r="B70" s="84" t="s">
        <v>74</v>
      </c>
    </row>
    <row r="71" spans="2:2" ht="15.75" x14ac:dyDescent="0.25">
      <c r="B71" s="84"/>
    </row>
    <row r="72" spans="2:2" ht="15.75" x14ac:dyDescent="0.25">
      <c r="B72" s="84" t="s">
        <v>75</v>
      </c>
    </row>
    <row r="73" spans="2:2" ht="15.75" x14ac:dyDescent="0.25">
      <c r="B73" s="85" t="s">
        <v>76</v>
      </c>
    </row>
    <row r="74" spans="2:2" ht="15.75" x14ac:dyDescent="0.25">
      <c r="B74" s="85" t="s">
        <v>77</v>
      </c>
    </row>
    <row r="75" spans="2:2" ht="15.75" x14ac:dyDescent="0.25">
      <c r="B75" s="85" t="s">
        <v>78</v>
      </c>
    </row>
    <row r="76" spans="2:2" ht="15.75" x14ac:dyDescent="0.25">
      <c r="B76" s="85" t="s">
        <v>79</v>
      </c>
    </row>
    <row r="77" spans="2:2" ht="15.75" x14ac:dyDescent="0.25">
      <c r="B77" s="85" t="s">
        <v>80</v>
      </c>
    </row>
    <row r="78" spans="2:2" ht="15.75" x14ac:dyDescent="0.25">
      <c r="B78" s="84"/>
    </row>
    <row r="79" spans="2:2" ht="15.75" x14ac:dyDescent="0.25">
      <c r="B79" s="84" t="s">
        <v>81</v>
      </c>
    </row>
    <row r="80" spans="2:2" ht="15.75" x14ac:dyDescent="0.25">
      <c r="B80" s="85" t="s">
        <v>82</v>
      </c>
    </row>
    <row r="81" spans="2:2" ht="15.75" x14ac:dyDescent="0.25">
      <c r="B81" s="85" t="s">
        <v>83</v>
      </c>
    </row>
    <row r="82" spans="2:2" ht="15.75" x14ac:dyDescent="0.25">
      <c r="B82" s="33"/>
    </row>
    <row r="83" spans="2:2" ht="15.75" x14ac:dyDescent="0.25">
      <c r="B83" s="81" t="s">
        <v>84</v>
      </c>
    </row>
    <row r="84" spans="2:2" ht="15.75" x14ac:dyDescent="0.25">
      <c r="B84" s="87" t="s">
        <v>85</v>
      </c>
    </row>
    <row r="85" spans="2:2" x14ac:dyDescent="0.25">
      <c r="B85" s="89" t="s">
        <v>86</v>
      </c>
    </row>
    <row r="86" spans="2:2" x14ac:dyDescent="0.25">
      <c r="B86"/>
    </row>
    <row r="87" spans="2:2" x14ac:dyDescent="0.25">
      <c r="B87" s="90" t="s">
        <v>87</v>
      </c>
    </row>
    <row r="88" spans="2:2" x14ac:dyDescent="0.25">
      <c r="B88" s="88"/>
    </row>
    <row r="89" spans="2:2" x14ac:dyDescent="0.25">
      <c r="B89" s="89" t="s">
        <v>88</v>
      </c>
    </row>
    <row r="90" spans="2:2" x14ac:dyDescent="0.25">
      <c r="B90"/>
    </row>
    <row r="91" spans="2:2" x14ac:dyDescent="0.25">
      <c r="B91" s="90" t="s">
        <v>89</v>
      </c>
    </row>
    <row r="92" spans="2:2" x14ac:dyDescent="0.25">
      <c r="B92"/>
    </row>
    <row r="93" spans="2:2" ht="15.75" x14ac:dyDescent="0.25">
      <c r="B93" s="35"/>
    </row>
    <row r="94" spans="2:2" ht="15.75" x14ac:dyDescent="0.25">
      <c r="B94" s="81" t="s">
        <v>90</v>
      </c>
    </row>
    <row r="95" spans="2:2" ht="15.75" x14ac:dyDescent="0.25">
      <c r="B95" s="80" t="s">
        <v>91</v>
      </c>
    </row>
    <row r="96" spans="2:2" ht="15.75" x14ac:dyDescent="0.25">
      <c r="B96" s="80" t="s">
        <v>92</v>
      </c>
    </row>
    <row r="97" spans="2:2" ht="15.75" x14ac:dyDescent="0.25">
      <c r="B97" s="33" t="s">
        <v>93</v>
      </c>
    </row>
    <row r="98" spans="2:2" ht="15.75" x14ac:dyDescent="0.25">
      <c r="B98" s="33"/>
    </row>
    <row r="99" spans="2:2" ht="15.75" x14ac:dyDescent="0.25">
      <c r="B99" s="35"/>
    </row>
    <row r="100" spans="2:2" ht="15.75" x14ac:dyDescent="0.25">
      <c r="B100" s="81" t="s">
        <v>94</v>
      </c>
    </row>
    <row r="101" spans="2:2" ht="15.75" x14ac:dyDescent="0.25">
      <c r="B101" s="33" t="s">
        <v>95</v>
      </c>
    </row>
  </sheetData>
  <mergeCells count="2">
    <mergeCell ref="B2:F2"/>
    <mergeCell ref="B3:F3"/>
  </mergeCells>
  <pageMargins left="0.7" right="0.7" top="0.78740157499999996" bottom="0.78740157499999996" header="0.3" footer="0.3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44</vt:i4>
      </vt:variant>
      <vt:variant>
        <vt:lpstr>Pojmenované oblasti</vt:lpstr>
      </vt:variant>
      <vt:variant>
        <vt:i4>1</vt:i4>
      </vt:variant>
    </vt:vector>
  </HeadingPairs>
  <TitlesOfParts>
    <vt:vector size="45" baseType="lpstr">
      <vt:lpstr>Celková nabídková cena </vt:lpstr>
      <vt:lpstr>Paušální služby-osoby</vt:lpstr>
      <vt:lpstr>ZTI, odpady</vt:lpstr>
      <vt:lpstr>VZT</vt:lpstr>
      <vt:lpstr>Chlazení</vt:lpstr>
      <vt:lpstr>Elektro silnoproud</vt:lpstr>
      <vt:lpstr> Záložní zdroj DA</vt:lpstr>
      <vt:lpstr>Opravy oken, dveří a žaluzií </vt:lpstr>
      <vt:lpstr>Věcné prostředky požární ochran</vt:lpstr>
      <vt:lpstr>Revize elektro</vt:lpstr>
      <vt:lpstr>Zahradnické práce</vt:lpstr>
      <vt:lpstr>Servis a opravy nábytku</vt:lpstr>
      <vt:lpstr>Malířské a lakýrnické práce				</vt:lpstr>
      <vt:lpstr>List11</vt:lpstr>
      <vt:lpstr>List12</vt:lpstr>
      <vt:lpstr>List13</vt:lpstr>
      <vt:lpstr>List14</vt:lpstr>
      <vt:lpstr>List1</vt:lpstr>
      <vt:lpstr>List2</vt:lpstr>
      <vt:lpstr>List3</vt:lpstr>
      <vt:lpstr>List4</vt:lpstr>
      <vt:lpstr>List5</vt:lpstr>
      <vt:lpstr>List6</vt:lpstr>
      <vt:lpstr>List7</vt:lpstr>
      <vt:lpstr>List8</vt:lpstr>
      <vt:lpstr>List9</vt:lpstr>
      <vt:lpstr>List10</vt:lpstr>
      <vt:lpstr>Podlahové krytiny</vt:lpstr>
      <vt:lpstr>stavební přípomoci</vt:lpstr>
      <vt:lpstr>List21</vt:lpstr>
      <vt:lpstr>Zámečnické práce</vt:lpstr>
      <vt:lpstr>Stěhování</vt:lpstr>
      <vt:lpstr>List15</vt:lpstr>
      <vt:lpstr>Deratizace, desinsekce</vt:lpstr>
      <vt:lpstr>Zajištění  výzdoby</vt:lpstr>
      <vt:lpstr>Energetik</vt:lpstr>
      <vt:lpstr>Nepravidelné služby-položky</vt:lpstr>
      <vt:lpstr>Havarijní služba</vt:lpstr>
      <vt:lpstr>List16</vt:lpstr>
      <vt:lpstr>List17</vt:lpstr>
      <vt:lpstr>Spotřeba referenčního materiálu</vt:lpstr>
      <vt:lpstr>List18</vt:lpstr>
      <vt:lpstr>List19</vt:lpstr>
      <vt:lpstr>List20</vt:lpstr>
      <vt:lpstr>'Věcné prostředky požární ochran'!Oblast_tisku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Jan.Kollert@mzcr.cz</dc:creator>
  <cp:lastModifiedBy>Tůma Václav Ing.</cp:lastModifiedBy>
  <cp:lastPrinted>2020-07-21T13:03:53Z</cp:lastPrinted>
  <dcterms:created xsi:type="dcterms:W3CDTF">2020-06-26T08:47:21Z</dcterms:created>
  <dcterms:modified xsi:type="dcterms:W3CDTF">2020-12-17T12:09:06Z</dcterms:modified>
</cp:coreProperties>
</file>