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1-OVZ\2020 Zadávací dokumentace\VZMR\VZ-2020-001269 - Statické zajištění opěrné stěny na ul. Albertova\vysvětlení ZD\"/>
    </mc:Choice>
  </mc:AlternateContent>
  <bookViews>
    <workbookView xWindow="-120" yWindow="-120" windowWidth="29040" windowHeight="15840"/>
  </bookViews>
  <sheets>
    <sheet name="Rekapitulace stavby" sheetId="1" r:id="rId1"/>
    <sheet name="01 - Mikropiloty a kotvy" sheetId="2" r:id="rId2"/>
    <sheet name="02 - Základové věnce" sheetId="3" r:id="rId3"/>
    <sheet name="03 - Sanace pohledové části " sheetId="4" r:id="rId4"/>
    <sheet name="04 - Vedlejší rozpočtové ..." sheetId="5" r:id="rId5"/>
  </sheets>
  <definedNames>
    <definedName name="_xlnm._FilterDatabase" localSheetId="1" hidden="1">'01 - Mikropiloty a kotvy'!$C$121:$K$194</definedName>
    <definedName name="_xlnm._FilterDatabase" localSheetId="2" hidden="1">'02 - Základové věnce'!$C$2:$C$237</definedName>
    <definedName name="_xlnm._FilterDatabase" localSheetId="3" hidden="1">'03 - Sanace pohledové části '!$C$119:$K$159</definedName>
    <definedName name="_xlnm._FilterDatabase" localSheetId="4" hidden="1">'04 - Vedlejší rozpočtové ...'!$C$120:$K$154</definedName>
    <definedName name="_xlnm.Print_Titles" localSheetId="1">'01 - Mikropiloty a kotvy'!$121:$121</definedName>
    <definedName name="_xlnm.Print_Titles" localSheetId="2">'02 - Základové věnce'!$125:$125</definedName>
    <definedName name="_xlnm.Print_Titles" localSheetId="3">'03 - Sanace pohledové části '!$119:$119</definedName>
    <definedName name="_xlnm.Print_Titles" localSheetId="4">'04 - Vedlejší rozpočtové ...'!$120:$120</definedName>
    <definedName name="_xlnm.Print_Titles" localSheetId="0">'Rekapitulace stavby'!$92:$92</definedName>
    <definedName name="_xlnm.Print_Area" localSheetId="1">'01 - Mikropiloty a kotvy'!$C$4:$J$76,'01 - Mikropiloty a kotvy'!$C$82:$J$103,'01 - Mikropiloty a kotvy'!$C$109:$K$194</definedName>
    <definedName name="_xlnm.Print_Area" localSheetId="2">'02 - Základové věnce'!$C$4:$J$76,'02 - Základové věnce'!$C$82:$J$107,'02 - Základové věnce'!$C$113:$K$230</definedName>
    <definedName name="_xlnm.Print_Area" localSheetId="3">'03 - Sanace pohledové části '!$C$4:$J$76,'03 - Sanace pohledové části '!$C$82:$J$101,'03 - Sanace pohledové části '!$C$107:$K$159</definedName>
    <definedName name="_xlnm.Print_Area" localSheetId="4">'04 - Vedlejší rozpočtové ...'!$C$4:$J$76,'04 - Vedlejší rozpočtové ...'!$C$82:$J$102,'04 - Vedlejší rozpočtové ...'!$C$108:$K$154</definedName>
    <definedName name="_xlnm.Print_Area" localSheetId="0">'Rekapitulace stavby'!$D$4:$AO$76,'Rekapitulace stavby'!$C$82:$AQ$99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BK232" i="3"/>
  <c r="BK235" i="3"/>
  <c r="T235" i="3"/>
  <c r="R235" i="3"/>
  <c r="P235" i="3"/>
  <c r="T232" i="3"/>
  <c r="R232" i="3"/>
  <c r="P232" i="3"/>
  <c r="BI235" i="3"/>
  <c r="BH235" i="3"/>
  <c r="BG235" i="3"/>
  <c r="BF235" i="3"/>
  <c r="BI232" i="3"/>
  <c r="BH232" i="3"/>
  <c r="BG232" i="3"/>
  <c r="BF232" i="3"/>
  <c r="J235" i="3"/>
  <c r="BE235" i="3" s="1"/>
  <c r="J232" i="3" l="1"/>
  <c r="BE232" i="3" s="1"/>
  <c r="BK174" i="3"/>
  <c r="BI174" i="3"/>
  <c r="BH174" i="3"/>
  <c r="BG174" i="3"/>
  <c r="BF174" i="3"/>
  <c r="T174" i="3"/>
  <c r="R174" i="3"/>
  <c r="P174" i="3"/>
  <c r="J174" i="3"/>
  <c r="BE174" i="3" s="1"/>
  <c r="BK149" i="5"/>
  <c r="BI149" i="5"/>
  <c r="BH149" i="5"/>
  <c r="BG149" i="5"/>
  <c r="BF149" i="5"/>
  <c r="T149" i="5"/>
  <c r="R149" i="5"/>
  <c r="P149" i="5"/>
  <c r="BK142" i="5"/>
  <c r="BI142" i="5"/>
  <c r="BH142" i="5"/>
  <c r="BG142" i="5"/>
  <c r="BF142" i="5"/>
  <c r="T142" i="5"/>
  <c r="R142" i="5"/>
  <c r="P142" i="5"/>
  <c r="J142" i="5"/>
  <c r="BE142" i="5" s="1"/>
  <c r="BK136" i="5"/>
  <c r="BI136" i="5"/>
  <c r="BH136" i="5"/>
  <c r="BG136" i="5"/>
  <c r="BF136" i="5"/>
  <c r="T136" i="5"/>
  <c r="R136" i="5"/>
  <c r="P136" i="5"/>
  <c r="J136" i="5"/>
  <c r="BE136" i="5" s="1"/>
  <c r="J139" i="5"/>
  <c r="BE139" i="5" s="1"/>
  <c r="P139" i="5"/>
  <c r="R139" i="5"/>
  <c r="T139" i="5"/>
  <c r="BF139" i="5"/>
  <c r="BG139" i="5"/>
  <c r="BH139" i="5"/>
  <c r="BI139" i="5"/>
  <c r="BK139" i="5"/>
  <c r="J149" i="5"/>
  <c r="BE149" i="5" s="1"/>
  <c r="J37" i="5" l="1"/>
  <c r="J36" i="5"/>
  <c r="AY98" i="1" s="1"/>
  <c r="J35" i="5"/>
  <c r="AX98" i="1" s="1"/>
  <c r="BI146" i="5"/>
  <c r="BH146" i="5"/>
  <c r="BG146" i="5"/>
  <c r="BF146" i="5"/>
  <c r="T146" i="5"/>
  <c r="T145" i="5" s="1"/>
  <c r="R146" i="5"/>
  <c r="R145" i="5" s="1"/>
  <c r="P146" i="5"/>
  <c r="P145" i="5" s="1"/>
  <c r="BI133" i="5"/>
  <c r="BH133" i="5"/>
  <c r="BG133" i="5"/>
  <c r="BF133" i="5"/>
  <c r="T133" i="5"/>
  <c r="T132" i="5" s="1"/>
  <c r="R133" i="5"/>
  <c r="R132" i="5" s="1"/>
  <c r="P133" i="5"/>
  <c r="P132" i="5" s="1"/>
  <c r="BI129" i="5"/>
  <c r="BH129" i="5"/>
  <c r="BG129" i="5"/>
  <c r="BF129" i="5"/>
  <c r="T129" i="5"/>
  <c r="T128" i="5" s="1"/>
  <c r="R129" i="5"/>
  <c r="R128" i="5" s="1"/>
  <c r="P129" i="5"/>
  <c r="P128" i="5" s="1"/>
  <c r="BI124" i="5"/>
  <c r="BH124" i="5"/>
  <c r="BG124" i="5"/>
  <c r="BF124" i="5"/>
  <c r="T124" i="5"/>
  <c r="T123" i="5" s="1"/>
  <c r="R124" i="5"/>
  <c r="R123" i="5" s="1"/>
  <c r="P124" i="5"/>
  <c r="P123" i="5" s="1"/>
  <c r="J117" i="5"/>
  <c r="F117" i="5"/>
  <c r="F115" i="5"/>
  <c r="E113" i="5"/>
  <c r="J91" i="5"/>
  <c r="F91" i="5"/>
  <c r="F89" i="5"/>
  <c r="E87" i="5"/>
  <c r="J24" i="5"/>
  <c r="E24" i="5"/>
  <c r="J118" i="5" s="1"/>
  <c r="J23" i="5"/>
  <c r="J18" i="5"/>
  <c r="E18" i="5"/>
  <c r="F118" i="5" s="1"/>
  <c r="J17" i="5"/>
  <c r="J12" i="5"/>
  <c r="J115" i="5" s="1"/>
  <c r="E7" i="5"/>
  <c r="E111" i="5" s="1"/>
  <c r="J37" i="4"/>
  <c r="J36" i="4"/>
  <c r="AY97" i="1"/>
  <c r="J35" i="4"/>
  <c r="AX97" i="1" s="1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39" i="4"/>
  <c r="BH139" i="4"/>
  <c r="BG139" i="4"/>
  <c r="BF139" i="4"/>
  <c r="T139" i="4"/>
  <c r="R139" i="4"/>
  <c r="P139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3" i="4"/>
  <c r="BH123" i="4"/>
  <c r="BG123" i="4"/>
  <c r="BF123" i="4"/>
  <c r="T123" i="4"/>
  <c r="R123" i="4"/>
  <c r="P123" i="4"/>
  <c r="J116" i="4"/>
  <c r="F116" i="4"/>
  <c r="F114" i="4"/>
  <c r="E112" i="4"/>
  <c r="J91" i="4"/>
  <c r="F91" i="4"/>
  <c r="F89" i="4"/>
  <c r="E87" i="4"/>
  <c r="J24" i="4"/>
  <c r="E24" i="4"/>
  <c r="J117" i="4" s="1"/>
  <c r="J23" i="4"/>
  <c r="J18" i="4"/>
  <c r="E18" i="4"/>
  <c r="F117" i="4" s="1"/>
  <c r="J17" i="4"/>
  <c r="J12" i="4"/>
  <c r="J114" i="4" s="1"/>
  <c r="E7" i="4"/>
  <c r="E110" i="4"/>
  <c r="J37" i="3"/>
  <c r="J36" i="3"/>
  <c r="AY96" i="1" s="1"/>
  <c r="J35" i="3"/>
  <c r="AX96" i="1" s="1"/>
  <c r="BI229" i="3"/>
  <c r="BH229" i="3"/>
  <c r="BG229" i="3"/>
  <c r="BF229" i="3"/>
  <c r="T229" i="3"/>
  <c r="R229" i="3"/>
  <c r="R228" i="3" s="1"/>
  <c r="R227" i="3"/>
  <c r="P229" i="3"/>
  <c r="BI226" i="3"/>
  <c r="BH226" i="3"/>
  <c r="BG226" i="3"/>
  <c r="BF226" i="3"/>
  <c r="T226" i="3"/>
  <c r="T225" i="3" s="1"/>
  <c r="R226" i="3"/>
  <c r="R225" i="3" s="1"/>
  <c r="P226" i="3"/>
  <c r="P225" i="3" s="1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04" i="3"/>
  <c r="BH204" i="3"/>
  <c r="BG204" i="3"/>
  <c r="BF204" i="3"/>
  <c r="T204" i="3"/>
  <c r="R204" i="3"/>
  <c r="P204" i="3"/>
  <c r="BI199" i="3"/>
  <c r="BH199" i="3"/>
  <c r="BG199" i="3"/>
  <c r="BF199" i="3"/>
  <c r="T199" i="3"/>
  <c r="R199" i="3"/>
  <c r="P199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0" i="3"/>
  <c r="BH170" i="3"/>
  <c r="BG170" i="3"/>
  <c r="BF170" i="3"/>
  <c r="T170" i="3"/>
  <c r="T169" i="3" s="1"/>
  <c r="R170" i="3"/>
  <c r="R169" i="3" s="1"/>
  <c r="P170" i="3"/>
  <c r="P169" i="3" s="1"/>
  <c r="BI166" i="3"/>
  <c r="BH166" i="3"/>
  <c r="BG166" i="3"/>
  <c r="BF166" i="3"/>
  <c r="T166" i="3"/>
  <c r="T165" i="3" s="1"/>
  <c r="R166" i="3"/>
  <c r="R165" i="3" s="1"/>
  <c r="P166" i="3"/>
  <c r="P165" i="3" s="1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6" i="3"/>
  <c r="BH156" i="3"/>
  <c r="BG156" i="3"/>
  <c r="BF156" i="3"/>
  <c r="T156" i="3"/>
  <c r="R156" i="3"/>
  <c r="P156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29" i="3"/>
  <c r="BH129" i="3"/>
  <c r="BG129" i="3"/>
  <c r="BF129" i="3"/>
  <c r="T129" i="3"/>
  <c r="R129" i="3"/>
  <c r="P129" i="3"/>
  <c r="J122" i="3"/>
  <c r="F122" i="3"/>
  <c r="F120" i="3"/>
  <c r="E118" i="3"/>
  <c r="J91" i="3"/>
  <c r="F91" i="3"/>
  <c r="F89" i="3"/>
  <c r="E87" i="3"/>
  <c r="J24" i="3"/>
  <c r="E24" i="3"/>
  <c r="J123" i="3" s="1"/>
  <c r="J23" i="3"/>
  <c r="J18" i="3"/>
  <c r="E18" i="3"/>
  <c r="F123" i="3" s="1"/>
  <c r="J17" i="3"/>
  <c r="J12" i="3"/>
  <c r="J120" i="3" s="1"/>
  <c r="E7" i="3"/>
  <c r="E116" i="3" s="1"/>
  <c r="J37" i="2"/>
  <c r="J36" i="2"/>
  <c r="AY95" i="1"/>
  <c r="J35" i="2"/>
  <c r="AX95" i="1"/>
  <c r="BI194" i="2"/>
  <c r="BH194" i="2"/>
  <c r="BG194" i="2"/>
  <c r="BF194" i="2"/>
  <c r="T194" i="2"/>
  <c r="T193" i="2"/>
  <c r="R194" i="2"/>
  <c r="R193" i="2"/>
  <c r="P194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J118" i="2"/>
  <c r="F118" i="2"/>
  <c r="F116" i="2"/>
  <c r="E114" i="2"/>
  <c r="J91" i="2"/>
  <c r="F91" i="2"/>
  <c r="F89" i="2"/>
  <c r="E87" i="2"/>
  <c r="J24" i="2"/>
  <c r="E24" i="2"/>
  <c r="J92" i="2" s="1"/>
  <c r="J23" i="2"/>
  <c r="J18" i="2"/>
  <c r="E18" i="2"/>
  <c r="F92" i="2" s="1"/>
  <c r="J17" i="2"/>
  <c r="J116" i="2"/>
  <c r="E7" i="2"/>
  <c r="E112" i="2" s="1"/>
  <c r="L90" i="1"/>
  <c r="AM90" i="1"/>
  <c r="AM89" i="1"/>
  <c r="L89" i="1"/>
  <c r="AM87" i="1"/>
  <c r="L87" i="1"/>
  <c r="L85" i="1"/>
  <c r="L84" i="1"/>
  <c r="BK146" i="5"/>
  <c r="J146" i="5"/>
  <c r="BK133" i="5"/>
  <c r="BK132" i="5" s="1"/>
  <c r="J133" i="5"/>
  <c r="BK129" i="5"/>
  <c r="J129" i="5"/>
  <c r="BK124" i="5"/>
  <c r="J124" i="5"/>
  <c r="J159" i="4"/>
  <c r="J158" i="4"/>
  <c r="J153" i="4"/>
  <c r="J151" i="4"/>
  <c r="J150" i="4"/>
  <c r="J149" i="4"/>
  <c r="BK147" i="4"/>
  <c r="J146" i="4"/>
  <c r="BK145" i="4"/>
  <c r="BK144" i="4"/>
  <c r="BK143" i="4"/>
  <c r="J139" i="4"/>
  <c r="J123" i="4"/>
  <c r="BK229" i="3"/>
  <c r="BK228" i="3" s="1"/>
  <c r="J223" i="3"/>
  <c r="BK220" i="3"/>
  <c r="BK218" i="3"/>
  <c r="BK204" i="3"/>
  <c r="BK199" i="3"/>
  <c r="BK193" i="3"/>
  <c r="BK186" i="3"/>
  <c r="J183" i="3"/>
  <c r="BK180" i="3"/>
  <c r="BK179" i="3"/>
  <c r="BK178" i="3"/>
  <c r="J166" i="3"/>
  <c r="J163" i="3"/>
  <c r="BK161" i="3"/>
  <c r="BK160" i="3"/>
  <c r="J156" i="3"/>
  <c r="BK144" i="3"/>
  <c r="J142" i="3"/>
  <c r="BK129" i="3"/>
  <c r="J194" i="2"/>
  <c r="BK189" i="2"/>
  <c r="J188" i="2"/>
  <c r="J186" i="2"/>
  <c r="BK176" i="2"/>
  <c r="BK171" i="2"/>
  <c r="BK169" i="2"/>
  <c r="BK167" i="2"/>
  <c r="BK165" i="2"/>
  <c r="J163" i="2"/>
  <c r="BK150" i="2"/>
  <c r="J148" i="2"/>
  <c r="J146" i="2"/>
  <c r="BK144" i="2"/>
  <c r="BK138" i="2"/>
  <c r="J135" i="2"/>
  <c r="BK133" i="2"/>
  <c r="J133" i="2"/>
  <c r="BK132" i="2"/>
  <c r="BK131" i="2"/>
  <c r="BK130" i="2"/>
  <c r="BK128" i="2"/>
  <c r="J127" i="2"/>
  <c r="AS94" i="1"/>
  <c r="BK159" i="4"/>
  <c r="BK158" i="4"/>
  <c r="BK157" i="4"/>
  <c r="BK153" i="4"/>
  <c r="BK152" i="4"/>
  <c r="BK150" i="4"/>
  <c r="BK149" i="4"/>
  <c r="J147" i="4"/>
  <c r="BK146" i="4"/>
  <c r="J144" i="4"/>
  <c r="J143" i="4"/>
  <c r="BK132" i="4"/>
  <c r="BK131" i="4"/>
  <c r="BK129" i="4"/>
  <c r="J229" i="3"/>
  <c r="J226" i="3"/>
  <c r="J220" i="3"/>
  <c r="J218" i="3"/>
  <c r="J204" i="3"/>
  <c r="J199" i="3"/>
  <c r="J192" i="3"/>
  <c r="BK185" i="3"/>
  <c r="J182" i="3"/>
  <c r="J180" i="3"/>
  <c r="J178" i="3"/>
  <c r="J170" i="3"/>
  <c r="BK166" i="3"/>
  <c r="BK163" i="3"/>
  <c r="J161" i="3"/>
  <c r="BK156" i="3"/>
  <c r="BK152" i="3"/>
  <c r="BK151" i="3"/>
  <c r="BK148" i="3"/>
  <c r="BK146" i="3"/>
  <c r="BK139" i="3"/>
  <c r="J136" i="3"/>
  <c r="BK191" i="2"/>
  <c r="J189" i="2"/>
  <c r="BK188" i="2"/>
  <c r="BK182" i="2"/>
  <c r="BK179" i="2"/>
  <c r="J176" i="2"/>
  <c r="J173" i="2"/>
  <c r="J171" i="2"/>
  <c r="J167" i="2"/>
  <c r="J165" i="2"/>
  <c r="BK163" i="2"/>
  <c r="BK154" i="2"/>
  <c r="J150" i="2"/>
  <c r="BK146" i="2"/>
  <c r="J144" i="2"/>
  <c r="J140" i="2"/>
  <c r="J132" i="2"/>
  <c r="J130" i="2"/>
  <c r="BK127" i="2"/>
  <c r="BK125" i="2"/>
  <c r="J157" i="4"/>
  <c r="J152" i="4"/>
  <c r="BK151" i="4"/>
  <c r="J145" i="4"/>
  <c r="BK139" i="4"/>
  <c r="J132" i="4"/>
  <c r="J131" i="4"/>
  <c r="J129" i="4"/>
  <c r="BK123" i="4"/>
  <c r="BK226" i="3"/>
  <c r="BK223" i="3"/>
  <c r="J193" i="3"/>
  <c r="BK192" i="3"/>
  <c r="J186" i="3"/>
  <c r="J185" i="3"/>
  <c r="BK183" i="3"/>
  <c r="BK182" i="3"/>
  <c r="J179" i="3"/>
  <c r="BK170" i="3"/>
  <c r="BK169" i="3" s="1"/>
  <c r="J160" i="3"/>
  <c r="J152" i="3"/>
  <c r="J151" i="3"/>
  <c r="J148" i="3"/>
  <c r="J146" i="3"/>
  <c r="J144" i="3"/>
  <c r="BK142" i="3"/>
  <c r="J139" i="3"/>
  <c r="BK136" i="3"/>
  <c r="J129" i="3"/>
  <c r="BK194" i="2"/>
  <c r="J191" i="2"/>
  <c r="BK186" i="2"/>
  <c r="J182" i="2"/>
  <c r="J179" i="2"/>
  <c r="BK173" i="2"/>
  <c r="J169" i="2"/>
  <c r="J154" i="2"/>
  <c r="BK148" i="2"/>
  <c r="BK140" i="2"/>
  <c r="J138" i="2"/>
  <c r="BK135" i="2"/>
  <c r="J131" i="2"/>
  <c r="J128" i="2"/>
  <c r="J125" i="2"/>
  <c r="P228" i="3" l="1"/>
  <c r="P227" i="3" s="1"/>
  <c r="T227" i="3"/>
  <c r="T228" i="3"/>
  <c r="BK134" i="2"/>
  <c r="J134" i="2" s="1"/>
  <c r="J99" i="2" s="1"/>
  <c r="R134" i="2"/>
  <c r="R175" i="2"/>
  <c r="R185" i="2"/>
  <c r="R128" i="3"/>
  <c r="R150" i="3"/>
  <c r="R177" i="3"/>
  <c r="T217" i="3"/>
  <c r="BK124" i="2"/>
  <c r="J124" i="2"/>
  <c r="J98" i="2" s="1"/>
  <c r="R124" i="2"/>
  <c r="R123" i="2" s="1"/>
  <c r="R122" i="2" s="1"/>
  <c r="P134" i="2"/>
  <c r="BK175" i="2"/>
  <c r="J175" i="2" s="1"/>
  <c r="J100" i="2" s="1"/>
  <c r="T175" i="2"/>
  <c r="P185" i="2"/>
  <c r="BK128" i="3"/>
  <c r="T128" i="3"/>
  <c r="T150" i="3"/>
  <c r="P177" i="3"/>
  <c r="BK217" i="3"/>
  <c r="J217" i="3" s="1"/>
  <c r="J103" i="3" s="1"/>
  <c r="P217" i="3"/>
  <c r="BK122" i="4"/>
  <c r="BK121" i="4" s="1"/>
  <c r="J121" i="4" s="1"/>
  <c r="J97" i="4" s="1"/>
  <c r="P124" i="2"/>
  <c r="T124" i="2"/>
  <c r="T134" i="2"/>
  <c r="P175" i="2"/>
  <c r="BK185" i="2"/>
  <c r="J185" i="2" s="1"/>
  <c r="J101" i="2" s="1"/>
  <c r="T185" i="2"/>
  <c r="P128" i="3"/>
  <c r="BK150" i="3"/>
  <c r="J150" i="3" s="1"/>
  <c r="J99" i="3" s="1"/>
  <c r="P150" i="3"/>
  <c r="BK177" i="3"/>
  <c r="J177" i="3" s="1"/>
  <c r="J102" i="3" s="1"/>
  <c r="T177" i="3"/>
  <c r="R217" i="3"/>
  <c r="P122" i="4"/>
  <c r="P121" i="4" s="1"/>
  <c r="R122" i="4"/>
  <c r="R121" i="4" s="1"/>
  <c r="T122" i="4"/>
  <c r="T121" i="4" s="1"/>
  <c r="BK156" i="4"/>
  <c r="J156" i="4" s="1"/>
  <c r="J100" i="4" s="1"/>
  <c r="P156" i="4"/>
  <c r="P155" i="4" s="1"/>
  <c r="R156" i="4"/>
  <c r="R155" i="4" s="1"/>
  <c r="T156" i="4"/>
  <c r="T155" i="4" s="1"/>
  <c r="J132" i="5"/>
  <c r="J100" i="5" s="1"/>
  <c r="P122" i="5"/>
  <c r="P121" i="5" s="1"/>
  <c r="AU98" i="1" s="1"/>
  <c r="R122" i="5"/>
  <c r="R121" i="5" s="1"/>
  <c r="T122" i="5"/>
  <c r="T121" i="5" s="1"/>
  <c r="F119" i="2"/>
  <c r="BE131" i="2"/>
  <c r="BE132" i="2"/>
  <c r="BE188" i="2"/>
  <c r="F92" i="3"/>
  <c r="BE163" i="3"/>
  <c r="BE166" i="3"/>
  <c r="BE179" i="3"/>
  <c r="BE180" i="3"/>
  <c r="BE204" i="3"/>
  <c r="BE218" i="3"/>
  <c r="BE220" i="3"/>
  <c r="E85" i="4"/>
  <c r="J92" i="4"/>
  <c r="BE147" i="4"/>
  <c r="BE157" i="4"/>
  <c r="BE158" i="4"/>
  <c r="BE159" i="4"/>
  <c r="E85" i="2"/>
  <c r="J89" i="2"/>
  <c r="J119" i="2"/>
  <c r="BE125" i="2"/>
  <c r="BE138" i="2"/>
  <c r="BE148" i="2"/>
  <c r="BE150" i="2"/>
  <c r="BE154" i="2"/>
  <c r="BE163" i="2"/>
  <c r="BE165" i="2"/>
  <c r="BE171" i="2"/>
  <c r="BE173" i="2"/>
  <c r="BE176" i="2"/>
  <c r="BE179" i="2"/>
  <c r="BE189" i="2"/>
  <c r="BE191" i="2"/>
  <c r="BK193" i="2"/>
  <c r="J193" i="2" s="1"/>
  <c r="J102" i="2" s="1"/>
  <c r="J92" i="3"/>
  <c r="BE129" i="3"/>
  <c r="BE136" i="3"/>
  <c r="BE146" i="3"/>
  <c r="BE151" i="3"/>
  <c r="BE152" i="3"/>
  <c r="BE160" i="3"/>
  <c r="BE161" i="3"/>
  <c r="BE170" i="3"/>
  <c r="BE183" i="3"/>
  <c r="BE186" i="3"/>
  <c r="BE193" i="3"/>
  <c r="BE199" i="3"/>
  <c r="BE223" i="3"/>
  <c r="BE229" i="3"/>
  <c r="J169" i="3"/>
  <c r="J101" i="3" s="1"/>
  <c r="BK225" i="3"/>
  <c r="J225" i="3" s="1"/>
  <c r="J104" i="3" s="1"/>
  <c r="J228" i="3"/>
  <c r="J106" i="3" s="1"/>
  <c r="J89" i="4"/>
  <c r="F92" i="4"/>
  <c r="BE123" i="4"/>
  <c r="BE129" i="4"/>
  <c r="BE131" i="4"/>
  <c r="BE139" i="4"/>
  <c r="BE143" i="4"/>
  <c r="BE145" i="4"/>
  <c r="BE151" i="4"/>
  <c r="BE153" i="4"/>
  <c r="BE127" i="2"/>
  <c r="BE128" i="2"/>
  <c r="BE130" i="2"/>
  <c r="BE133" i="2"/>
  <c r="BE135" i="2"/>
  <c r="BE140" i="2"/>
  <c r="BE144" i="2"/>
  <c r="BE146" i="2"/>
  <c r="BE167" i="2"/>
  <c r="BE169" i="2"/>
  <c r="BE182" i="2"/>
  <c r="BE186" i="2"/>
  <c r="BE194" i="2"/>
  <c r="E85" i="3"/>
  <c r="J89" i="3"/>
  <c r="BE139" i="3"/>
  <c r="BE142" i="3"/>
  <c r="BE144" i="3"/>
  <c r="BE148" i="3"/>
  <c r="BE156" i="3"/>
  <c r="BE178" i="3"/>
  <c r="BE182" i="3"/>
  <c r="BE185" i="3"/>
  <c r="BE192" i="3"/>
  <c r="BE226" i="3"/>
  <c r="BK165" i="3"/>
  <c r="J165" i="3" s="1"/>
  <c r="J100" i="3" s="1"/>
  <c r="BE132" i="4"/>
  <c r="BE144" i="4"/>
  <c r="BE146" i="4"/>
  <c r="BE149" i="4"/>
  <c r="BE150" i="4"/>
  <c r="BE152" i="4"/>
  <c r="E85" i="5"/>
  <c r="J89" i="5"/>
  <c r="F92" i="5"/>
  <c r="J92" i="5"/>
  <c r="BE124" i="5"/>
  <c r="BE129" i="5"/>
  <c r="BE133" i="5"/>
  <c r="BE146" i="5"/>
  <c r="BK123" i="5"/>
  <c r="J123" i="5" s="1"/>
  <c r="J98" i="5" s="1"/>
  <c r="BK128" i="5"/>
  <c r="J128" i="5" s="1"/>
  <c r="J99" i="5" s="1"/>
  <c r="BK145" i="5"/>
  <c r="J145" i="5" s="1"/>
  <c r="J101" i="5" s="1"/>
  <c r="F36" i="2"/>
  <c r="BC95" i="1" s="1"/>
  <c r="F36" i="3"/>
  <c r="BC96" i="1" s="1"/>
  <c r="F37" i="2"/>
  <c r="BD95" i="1" s="1"/>
  <c r="J34" i="3"/>
  <c r="AW96" i="1" s="1"/>
  <c r="F34" i="4"/>
  <c r="BA97" i="1" s="1"/>
  <c r="F34" i="2"/>
  <c r="BA95" i="1" s="1"/>
  <c r="J34" i="4"/>
  <c r="AW97" i="1" s="1"/>
  <c r="J34" i="5"/>
  <c r="AW98" i="1" s="1"/>
  <c r="J34" i="2"/>
  <c r="AW95" i="1" s="1"/>
  <c r="F36" i="5"/>
  <c r="BC98" i="1" s="1"/>
  <c r="F35" i="3"/>
  <c r="BB96" i="1" s="1"/>
  <c r="F37" i="4"/>
  <c r="BD97" i="1" s="1"/>
  <c r="F35" i="5"/>
  <c r="BB98" i="1" s="1"/>
  <c r="F35" i="4"/>
  <c r="BB97" i="1" s="1"/>
  <c r="F37" i="3"/>
  <c r="BD96" i="1" s="1"/>
  <c r="F36" i="4"/>
  <c r="BC97" i="1" s="1"/>
  <c r="F34" i="5"/>
  <c r="BA98" i="1" s="1"/>
  <c r="F35" i="2"/>
  <c r="BB95" i="1" s="1"/>
  <c r="F34" i="3"/>
  <c r="BA96" i="1" s="1"/>
  <c r="F37" i="5"/>
  <c r="BD98" i="1" s="1"/>
  <c r="T120" i="4" l="1"/>
  <c r="P120" i="4"/>
  <c r="AU97" i="1"/>
  <c r="P127" i="3"/>
  <c r="P126" i="3" s="1"/>
  <c r="AU96" i="1" s="1"/>
  <c r="R127" i="3"/>
  <c r="R126" i="3" s="1"/>
  <c r="P123" i="2"/>
  <c r="P122" i="2"/>
  <c r="AU95" i="1" s="1"/>
  <c r="T127" i="3"/>
  <c r="T126" i="3" s="1"/>
  <c r="BK127" i="3"/>
  <c r="R120" i="4"/>
  <c r="T123" i="2"/>
  <c r="T122" i="2" s="1"/>
  <c r="BK123" i="2"/>
  <c r="J123" i="2"/>
  <c r="J97" i="2"/>
  <c r="J128" i="3"/>
  <c r="J98" i="3" s="1"/>
  <c r="BK227" i="3"/>
  <c r="J227" i="3" s="1"/>
  <c r="J105" i="3" s="1"/>
  <c r="J122" i="4"/>
  <c r="J98" i="4" s="1"/>
  <c r="BK155" i="4"/>
  <c r="J155" i="4" s="1"/>
  <c r="J99" i="4" s="1"/>
  <c r="BK122" i="5"/>
  <c r="J122" i="5" s="1"/>
  <c r="J97" i="5" s="1"/>
  <c r="J33" i="3"/>
  <c r="AV96" i="1" s="1"/>
  <c r="AT96" i="1" s="1"/>
  <c r="BA94" i="1"/>
  <c r="W30" i="1" s="1"/>
  <c r="F33" i="3"/>
  <c r="AZ96" i="1" s="1"/>
  <c r="F33" i="5"/>
  <c r="AZ98" i="1" s="1"/>
  <c r="J33" i="2"/>
  <c r="AV95" i="1"/>
  <c r="AT95" i="1"/>
  <c r="BC94" i="1"/>
  <c r="W32" i="1" s="1"/>
  <c r="J33" i="4"/>
  <c r="AV97" i="1"/>
  <c r="AT97" i="1"/>
  <c r="BD94" i="1"/>
  <c r="W33" i="1" s="1"/>
  <c r="BB94" i="1"/>
  <c r="W31" i="1" s="1"/>
  <c r="F33" i="2"/>
  <c r="AZ95" i="1"/>
  <c r="F33" i="4"/>
  <c r="AZ97" i="1"/>
  <c r="J33" i="5"/>
  <c r="AV98" i="1" s="1"/>
  <c r="AT98" i="1" s="1"/>
  <c r="BK126" i="3" l="1"/>
  <c r="J126" i="3" s="1"/>
  <c r="J96" i="3" s="1"/>
  <c r="BK120" i="4"/>
  <c r="J120" i="4" s="1"/>
  <c r="J30" i="4" s="1"/>
  <c r="AG97" i="1" s="1"/>
  <c r="AN97" i="1" s="1"/>
  <c r="BK122" i="2"/>
  <c r="J122" i="2" s="1"/>
  <c r="J96" i="2" s="1"/>
  <c r="J127" i="3"/>
  <c r="J97" i="3" s="1"/>
  <c r="BK121" i="5"/>
  <c r="J121" i="5" s="1"/>
  <c r="J96" i="5" s="1"/>
  <c r="AU94" i="1"/>
  <c r="AX94" i="1"/>
  <c r="AY94" i="1"/>
  <c r="AZ94" i="1"/>
  <c r="AV94" i="1" s="1"/>
  <c r="AK29" i="1" s="1"/>
  <c r="AW94" i="1"/>
  <c r="AK30" i="1" s="1"/>
  <c r="J96" i="4" l="1"/>
  <c r="J39" i="4"/>
  <c r="W29" i="1"/>
  <c r="J30" i="2"/>
  <c r="AG95" i="1" s="1"/>
  <c r="AN95" i="1" s="1"/>
  <c r="J30" i="3"/>
  <c r="AG96" i="1" s="1"/>
  <c r="AN96" i="1" s="1"/>
  <c r="J30" i="5"/>
  <c r="AG98" i="1" s="1"/>
  <c r="AN98" i="1" s="1"/>
  <c r="AT94" i="1"/>
  <c r="J39" i="2" l="1"/>
  <c r="J39" i="3"/>
  <c r="J39" i="5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<sst xmlns="http://schemas.openxmlformats.org/spreadsheetml/2006/main" count="3165" uniqueCount="563">
  <si>
    <t>Export Komplet</t>
  </si>
  <si>
    <t/>
  </si>
  <si>
    <t>2.0</t>
  </si>
  <si>
    <t>ZAMOK</t>
  </si>
  <si>
    <t>False</t>
  </si>
  <si>
    <t>{ba36976e-cf6b-4044-8d98-431cc0a46b14}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</si>
  <si>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</si>
  <si>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</si>
  <si>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</si>
  <si>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</si>
  <si>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</si>
  <si>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</si>
  <si>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</si>
  <si>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</si>
  <si>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N_2020_30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</si>
  <si>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</si>
  <si>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</si>
  <si>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FN Olomouc - stat.zajištění opěrné stěny na ulici Albertova</t>
  </si>
  <si>
    <t>KSO:</t>
  </si>
  <si>
    <t>CC-CZ:</t>
  </si>
  <si>
    <t>Místo:</t>
  </si>
  <si>
    <t>Olomouc, ul. Albertova</t>
  </si>
  <si>
    <t>Datum:</t>
  </si>
  <si>
    <t>Zadavatel:</t>
  </si>
  <si>
    <t>IČ:</t>
  </si>
  <si>
    <t>FN Olomouc</t>
  </si>
  <si>
    <t>DIČ:</t>
  </si>
  <si>
    <t>Uchazeč:</t>
  </si>
  <si>
    <t>Vyplň údaj</t>
  </si>
  <si>
    <t>Projektant:</t>
  </si>
  <si>
    <t>Statika Olomouc,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</si>
  <si>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</si>
  <si>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</si>
  <si>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</si>
  <si>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</si>
  <si>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</si>
  <si>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</si>
  <si>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</si>
  <si>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</si>
  <si>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</si>
  <si>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</si>
  <si>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</si>
  <si>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</si>
  <si>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</si>
  <si>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</si>
  <si>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</si>
  <si>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</si>
  <si>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</si>
  <si>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</si>
  <si>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</si>
  <si>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</si>
  <si>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</si>
  <si>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</si>
  <si>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</si>
  <si>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</si>
  <si>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</si>
  <si>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</si>
  <si>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</si>
  <si>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</si>
  <si>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</si>
  <si>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</si>
  <si>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</si>
  <si>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</si>
  <si>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</si>
  <si>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</si>
  <si>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</si>
  <si>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</si>
  <si>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</si>
  <si>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</si>
  <si>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</si>
  <si>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</si>
  <si>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</si>
  <si>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</si>
  <si>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</si>
  <si>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</si>
  <si>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</si>
  <si>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</si>
  <si>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</si>
  <si>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</si>
  <si>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</si>
  <si>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</si>
  <si>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Mikropiloty a kotvy</t>
  </si>
  <si>
    <t>STA</t>
  </si>
  <si>
    <t>1</t>
  </si>
  <si>
    <t>{e810e59b-55d2-44c2-8fdc-f89cdf29d80d}</t>
  </si>
  <si>
    <t>2</t>
  </si>
  <si>
    <t>02</t>
  </si>
  <si>
    <t>Základové věnce</t>
  </si>
  <si>
    <t>{33a6406b-81b1-48aa-9c56-acf8683a2f4e}</t>
  </si>
  <si>
    <t>03</t>
  </si>
  <si>
    <t xml:space="preserve">Sanace pohledové části </t>
  </si>
  <si>
    <t>{57c7f105-267b-4587-a167-773b384fe878}</t>
  </si>
  <si>
    <t>04</t>
  </si>
  <si>
    <t>Vedlejší rozpočtové náklady</t>
  </si>
  <si>
    <t>{0c897ae9-0974-44ea-b741-3c02a2a703be}</t>
  </si>
  <si>
    <t>KRYCÍ LIST SOUPISU PRACÍ</t>
  </si>
  <si>
    <t>Objekt:</t>
  </si>
  <si>
    <t>01 - Mikropiloty a kotvy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</si>
  <si>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</si>
  <si>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</si>
  <si>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</si>
  <si>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</si>
  <si>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</si>
  <si>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</si>
  <si>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</si>
  <si>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</si>
  <si>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</si>
  <si>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</si>
  <si>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</si>
  <si>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</si>
  <si>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</si>
  <si>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</si>
  <si>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</si>
  <si>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</si>
  <si>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</si>
  <si>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</si>
  <si>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</si>
  <si>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</si>
  <si>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</si>
  <si>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</si>
  <si>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</si>
  <si>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</si>
  <si>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</si>
  <si>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</si>
  <si>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</si>
  <si>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</si>
  <si>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</si>
  <si>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153811111</t>
  </si>
  <si>
    <t>Osazení kotvy tyčové dl přes 5 m D od 20 do 28 mm</t>
  </si>
  <si>
    <t>m</t>
  </si>
  <si>
    <t>4</t>
  </si>
  <si>
    <t>-101617902</t>
  </si>
  <si>
    <t>VV</t>
  </si>
  <si>
    <t>26*8,0</t>
  </si>
  <si>
    <t>M</t>
  </si>
  <si>
    <t>13021401</t>
  </si>
  <si>
    <t>tyč kotevní celozávitová CKT D 25mm ST 500 S</t>
  </si>
  <si>
    <t>8</t>
  </si>
  <si>
    <t>-469297717</t>
  </si>
  <si>
    <t>3</t>
  </si>
  <si>
    <t>153R</t>
  </si>
  <si>
    <t xml:space="preserve">betonové bločky 400/340/180 </t>
  </si>
  <si>
    <t>ks</t>
  </si>
  <si>
    <t>106462072</t>
  </si>
  <si>
    <t>"kotvy"  26</t>
  </si>
  <si>
    <t>13021407</t>
  </si>
  <si>
    <t>matice pro CKT celozávitovou kotevní tyč D 25mm ST 500 S</t>
  </si>
  <si>
    <t>kus</t>
  </si>
  <si>
    <t>-2095458125</t>
  </si>
  <si>
    <t>5</t>
  </si>
  <si>
    <t>13021418</t>
  </si>
  <si>
    <t>podložka pro CKT celozávitovou kotevní tyč 200x200x20mm</t>
  </si>
  <si>
    <t>-717610223</t>
  </si>
  <si>
    <t>6</t>
  </si>
  <si>
    <t>13021451</t>
  </si>
  <si>
    <t>spojník pro CKT celozávitovou kotevní tyč D 25mm S 670 H</t>
  </si>
  <si>
    <t>1072747865</t>
  </si>
  <si>
    <t>7</t>
  </si>
  <si>
    <t>153811211</t>
  </si>
  <si>
    <t>Napnutí kotev tyčových únosnost kotvy do 0,45 MN</t>
  </si>
  <si>
    <t>-1819940777</t>
  </si>
  <si>
    <t>Zakládání</t>
  </si>
  <si>
    <t>224222214</t>
  </si>
  <si>
    <t xml:space="preserve">Vrty maloprofilové D do 93 mm úklon přes 45° hl do 50 m hor. III a IV </t>
  </si>
  <si>
    <t>1387032470</t>
  </si>
  <si>
    <t>"kotvy" (5+7+9+5)*8,0</t>
  </si>
  <si>
    <t>208-(26*1,0)</t>
  </si>
  <si>
    <t>9</t>
  </si>
  <si>
    <t>224311114</t>
  </si>
  <si>
    <t>Vrty maloprofilové D do 156 mm úklon do 45° hl do 25 m hor. III a IV</t>
  </si>
  <si>
    <t>-739298528</t>
  </si>
  <si>
    <t>(26*8,0)-(17*0,7)</t>
  </si>
  <si>
    <t>10</t>
  </si>
  <si>
    <t>281601111</t>
  </si>
  <si>
    <t>Injektování vrtů nízkotlaké vzestupné s jednoduchým obturátorem tlakem do 0,6 MPa</t>
  </si>
  <si>
    <t>hod</t>
  </si>
  <si>
    <t>1810390265</t>
  </si>
  <si>
    <t>"MP" (26*8,0)*5/60</t>
  </si>
  <si>
    <t>"kotvy" (26*8,0)*5/60</t>
  </si>
  <si>
    <t>Součet</t>
  </si>
  <si>
    <t>11</t>
  </si>
  <si>
    <t>282 R</t>
  </si>
  <si>
    <t>Injektážní trubky z PVC 1/2</t>
  </si>
  <si>
    <t>-742782265</t>
  </si>
  <si>
    <t>208*2</t>
  </si>
  <si>
    <t>12</t>
  </si>
  <si>
    <t>282 R2</t>
  </si>
  <si>
    <t>Sestavení kotvy - dílenské</t>
  </si>
  <si>
    <t>-532852082</t>
  </si>
  <si>
    <t>13</t>
  </si>
  <si>
    <t>282602112</t>
  </si>
  <si>
    <t>Injektování povrchové vysokotlaké s dvojitým obturátorem mikropilot a kotev tlakem do 2 MPa</t>
  </si>
  <si>
    <t>-212996616</t>
  </si>
  <si>
    <t>208*5/60</t>
  </si>
  <si>
    <t>14</t>
  </si>
  <si>
    <t>282602113</t>
  </si>
  <si>
    <t>Injektování povrchové vysokotlaké s dvojitým obturátorem mikropilot a kotev tlakem do 4,5 MPa</t>
  </si>
  <si>
    <t>-1271617463</t>
  </si>
  <si>
    <t xml:space="preserve">"manžetová část MP" </t>
  </si>
  <si>
    <t>104/0,5</t>
  </si>
  <si>
    <t>58522150</t>
  </si>
  <si>
    <t>cement portlandský směsný CEM II 32,5MPa</t>
  </si>
  <si>
    <t>t</t>
  </si>
  <si>
    <t>-812782084</t>
  </si>
  <si>
    <t>"MP zálivka" 208*0,0153</t>
  </si>
  <si>
    <t>"kotvy" 208*0,0153</t>
  </si>
  <si>
    <t>Mezisoučet</t>
  </si>
  <si>
    <t>6,364*1,25</t>
  </si>
  <si>
    <t>"MP manž.část" 208*0,025</t>
  </si>
  <si>
    <t>"kotvy" 208*0,025</t>
  </si>
  <si>
    <t>(5,2+5,2)*1,25</t>
  </si>
  <si>
    <t>7,955+13,0</t>
  </si>
  <si>
    <t>16</t>
  </si>
  <si>
    <t>282791111</t>
  </si>
  <si>
    <t xml:space="preserve">Injektážní trubky z PVC hladké vnitřní D 25 až 50 mm hladké </t>
  </si>
  <si>
    <t>-131583794</t>
  </si>
  <si>
    <t>"kotvy" 26*5,0</t>
  </si>
  <si>
    <t>17</t>
  </si>
  <si>
    <t>282791121</t>
  </si>
  <si>
    <t>Injektážní trubky z PVC hladké vnitřní D 25 až 50 mm manžetové</t>
  </si>
  <si>
    <t>1682022168</t>
  </si>
  <si>
    <t>26*4,0</t>
  </si>
  <si>
    <t>18</t>
  </si>
  <si>
    <t>283111112</t>
  </si>
  <si>
    <t>Zřízení trubkových mikropilot svislých část hladká D 105 mm</t>
  </si>
  <si>
    <t>411827714</t>
  </si>
  <si>
    <t>19</t>
  </si>
  <si>
    <t>283111122</t>
  </si>
  <si>
    <t>Zřízení trubkových mikropilot svislých část manžetová D 105 mm</t>
  </si>
  <si>
    <t>-976527048</t>
  </si>
  <si>
    <t>20</t>
  </si>
  <si>
    <t>14011066</t>
  </si>
  <si>
    <t>trubka ocelová bezešvá hladká jakost 11 353 89x10mm</t>
  </si>
  <si>
    <t>1572968822</t>
  </si>
  <si>
    <t>(26*8,0)*1,05</t>
  </si>
  <si>
    <t>283131112</t>
  </si>
  <si>
    <t>Zřízení hlavy mikropilot namáhaných tlakem i tahem D do 105 mm</t>
  </si>
  <si>
    <t>-1765899909</t>
  </si>
  <si>
    <t>"MP+kotvy"  26+26</t>
  </si>
  <si>
    <t>Úpravy povrchů, podlahy a osazování výplní</t>
  </si>
  <si>
    <t>22</t>
  </si>
  <si>
    <t>628613611</t>
  </si>
  <si>
    <t>Žárové zinkování kotvy</t>
  </si>
  <si>
    <t>kg</t>
  </si>
  <si>
    <t>-71940277</t>
  </si>
  <si>
    <t>26*(0,25*0,2*0,015)*7850</t>
  </si>
  <si>
    <t>153,075*2</t>
  </si>
  <si>
    <t>23</t>
  </si>
  <si>
    <t>13611238</t>
  </si>
  <si>
    <t>plech ocelový hladký jakost S235JR tl 15mm tabule</t>
  </si>
  <si>
    <t>-1559851902</t>
  </si>
  <si>
    <t>"kotvy"  26*(0,25*0,20*0,015)*7850</t>
  </si>
  <si>
    <t>153,075*2*0,001</t>
  </si>
  <si>
    <t>24</t>
  </si>
  <si>
    <t>13021015</t>
  </si>
  <si>
    <t>tyč ocelová žebírková jakost BSt 500S výztuž do betonu D 16mm</t>
  </si>
  <si>
    <t>1045115737</t>
  </si>
  <si>
    <t>"MP"  (26*3,0)*1,0*1,578</t>
  </si>
  <si>
    <t>123,084*0,001</t>
  </si>
  <si>
    <t>Ostatní konstrukce a práce, bourání</t>
  </si>
  <si>
    <t>25</t>
  </si>
  <si>
    <t>941121113</t>
  </si>
  <si>
    <t>Montáž pracovní plošiny pro vrtnou soupravu</t>
  </si>
  <si>
    <t>m2</t>
  </si>
  <si>
    <t>-351580526</t>
  </si>
  <si>
    <t>52,0*2,5</t>
  </si>
  <si>
    <t>26</t>
  </si>
  <si>
    <t>941121813</t>
  </si>
  <si>
    <t>Demontáž pracovní plošiny pro vrtnou soupravu</t>
  </si>
  <si>
    <t>-2060055444</t>
  </si>
  <si>
    <t>27</t>
  </si>
  <si>
    <t>977151123</t>
  </si>
  <si>
    <t>Jádrové vrty diamantovými korunkami do D 150 mm do stavebních materiálů</t>
  </si>
  <si>
    <t>1106190274</t>
  </si>
  <si>
    <t>"kotvy" 26*1,0</t>
  </si>
  <si>
    <t>28</t>
  </si>
  <si>
    <t>977151124</t>
  </si>
  <si>
    <t>Jádrové vrty diamantovými korunkami do D 180 mm do stavebních materiálů</t>
  </si>
  <si>
    <t>-1410866015</t>
  </si>
  <si>
    <t>(5+7+5)*0,70</t>
  </si>
  <si>
    <t>998</t>
  </si>
  <si>
    <t>Přesun hmot</t>
  </si>
  <si>
    <t>29</t>
  </si>
  <si>
    <t>998004011</t>
  </si>
  <si>
    <t>Přesun hmot pro injektování, kotvy a mikropiloty</t>
  </si>
  <si>
    <t>1073505154</t>
  </si>
  <si>
    <t>02 - Základové věnce</t>
  </si>
  <si>
    <t xml:space="preserve">    4 - Vodorovné konstrukce</t>
  </si>
  <si>
    <t xml:space="preserve">    997 - Přesun sutě</t>
  </si>
  <si>
    <t>PSV - Práce a dodávky PSV</t>
  </si>
  <si>
    <t xml:space="preserve">    772 - Podlahy z kamene</t>
  </si>
  <si>
    <t>122311101</t>
  </si>
  <si>
    <t>Odkopávky a prokopávky v hornině třídy těžitelnosti II, skupiny 4 ručně</t>
  </si>
  <si>
    <t>m3</t>
  </si>
  <si>
    <t>-978791919</t>
  </si>
  <si>
    <t>"řez A-A" 12*1,2*0,35</t>
  </si>
  <si>
    <t>"řez B-B" 14,85*1,2*0,35</t>
  </si>
  <si>
    <t>"řez C-C" 18,19*1,2*0,40</t>
  </si>
  <si>
    <t xml:space="preserve">                   18,19*0,8*0,60</t>
  </si>
  <si>
    <t>"řez D-D" 9,0*1,2*0,35</t>
  </si>
  <si>
    <t>1671 R</t>
  </si>
  <si>
    <t>Naložení na dopravní prostředek</t>
  </si>
  <si>
    <t>1364196928</t>
  </si>
  <si>
    <t>35,519+(32,519-(1+15,50))</t>
  </si>
  <si>
    <t>51,538*2,0</t>
  </si>
  <si>
    <t>175111201</t>
  </si>
  <si>
    <t>Obsypání objektu , zásypy hutněné</t>
  </si>
  <si>
    <t>-583239410</t>
  </si>
  <si>
    <t xml:space="preserve">"viz. naložení" </t>
  </si>
  <si>
    <t>32,519-(1+15,50)</t>
  </si>
  <si>
    <t>181411133</t>
  </si>
  <si>
    <t>Rozprostření ornice do 100mm</t>
  </si>
  <si>
    <t>-1997312158</t>
  </si>
  <si>
    <t>55,0*1,50</t>
  </si>
  <si>
    <t>10364101</t>
  </si>
  <si>
    <t>zemina pro terénní úpravy -  ornice</t>
  </si>
  <si>
    <t>698380986</t>
  </si>
  <si>
    <t>(82,5*0,10)*1,0</t>
  </si>
  <si>
    <t>181411151</t>
  </si>
  <si>
    <t xml:space="preserve">Založení parkového trávníku </t>
  </si>
  <si>
    <t>-68323928</t>
  </si>
  <si>
    <t>55*1,5</t>
  </si>
  <si>
    <t>00572470</t>
  </si>
  <si>
    <t>osivo směs travní univerzál</t>
  </si>
  <si>
    <t>988292902</t>
  </si>
  <si>
    <t>82,5*0,05</t>
  </si>
  <si>
    <t>279 R1</t>
  </si>
  <si>
    <t>Dovoz a čekací doba přepravdníku betonu</t>
  </si>
  <si>
    <t>1829440205</t>
  </si>
  <si>
    <t>279322512</t>
  </si>
  <si>
    <t>Základová zeď ze ŽB se zvýšenými nároky na prostředí tř. C 30/37 bez výztuže</t>
  </si>
  <si>
    <t>2086611448</t>
  </si>
  <si>
    <t>(11,47+14,85+8,85)*0,35*0,60</t>
  </si>
  <si>
    <t>(18,19*0,40*0,91)+(18,19*0,2*0,41)</t>
  </si>
  <si>
    <t>279351311</t>
  </si>
  <si>
    <t>Zřízení jednostranného bednění základových zdí</t>
  </si>
  <si>
    <t>592990484</t>
  </si>
  <si>
    <t>(11,47+14,85+8,85)*0,60</t>
  </si>
  <si>
    <t>18,19*0,91</t>
  </si>
  <si>
    <t>279351312</t>
  </si>
  <si>
    <t>Odstranění jednostranného bednění základových zdí</t>
  </si>
  <si>
    <t>-1814296271</t>
  </si>
  <si>
    <t>60512125</t>
  </si>
  <si>
    <t>hranol stavební řezivo průřezu do 120cm2 do dl 6m</t>
  </si>
  <si>
    <t>-1031717255</t>
  </si>
  <si>
    <t>((54*3)+(19*3))*0,12*0,12</t>
  </si>
  <si>
    <t>60711505</t>
  </si>
  <si>
    <t>deska dřevovláknitá tvrdá MDF surová 1840x2750mm tl 22mm</t>
  </si>
  <si>
    <t>1707463500</t>
  </si>
  <si>
    <t>37,655*1,50</t>
  </si>
  <si>
    <t>Vodorovné konstrukce</t>
  </si>
  <si>
    <t>451315115</t>
  </si>
  <si>
    <t>Podkladní nebo výplňová vrstva z betonu C 16/20 tl do 100 mm</t>
  </si>
  <si>
    <t>1240384648</t>
  </si>
  <si>
    <t>"v úseku řezu C-C"</t>
  </si>
  <si>
    <t>18,18*0,60</t>
  </si>
  <si>
    <t>634111116</t>
  </si>
  <si>
    <t xml:space="preserve">Obvodová dilatace pružnou těsnicí páskou </t>
  </si>
  <si>
    <t>-496820283</t>
  </si>
  <si>
    <t>1,0*3</t>
  </si>
  <si>
    <t>"podélná spára po betonáž."  54,0</t>
  </si>
  <si>
    <t>916331112</t>
  </si>
  <si>
    <t xml:space="preserve">Osazení zahradního obrubníku betonového do lože z betonu </t>
  </si>
  <si>
    <t>915502812</t>
  </si>
  <si>
    <t>59217016</t>
  </si>
  <si>
    <t xml:space="preserve">obrubník betonový chodníkový </t>
  </si>
  <si>
    <t>2093955257</t>
  </si>
  <si>
    <t>953241211</t>
  </si>
  <si>
    <t>Osazení smykových dilatačních trnů D 20 mm s pouzdrem</t>
  </si>
  <si>
    <t>215449555</t>
  </si>
  <si>
    <t>3*4</t>
  </si>
  <si>
    <t>54879287</t>
  </si>
  <si>
    <t xml:space="preserve">trn D20 pro přenos smykové síly u dilatačních spár  s kombinovaným pouzdrem </t>
  </si>
  <si>
    <t>-61551834</t>
  </si>
  <si>
    <t>965081423</t>
  </si>
  <si>
    <t xml:space="preserve">Bourání chodníku, podlah z dlaždic betonových </t>
  </si>
  <si>
    <t>-2060308985</t>
  </si>
  <si>
    <t>(53,4+1,6)*3</t>
  </si>
  <si>
    <t>979054451</t>
  </si>
  <si>
    <t xml:space="preserve">Očištění vybouraných betonových dlaždic </t>
  </si>
  <si>
    <t>-882031039</t>
  </si>
  <si>
    <t>985131111</t>
  </si>
  <si>
    <t>Očištění ploch tlakovou vodou</t>
  </si>
  <si>
    <t>-828833001</t>
  </si>
  <si>
    <t>"A-A" 11,47*0,95</t>
  </si>
  <si>
    <t>"B-B" 14,85*0,95</t>
  </si>
  <si>
    <t>"C-C" 18,19*1,110</t>
  </si>
  <si>
    <t>"D-D" 8,85*0,95</t>
  </si>
  <si>
    <t>985131411</t>
  </si>
  <si>
    <t>Očištění ploch stlačeným vzduchem</t>
  </si>
  <si>
    <t>824943751</t>
  </si>
  <si>
    <t>985323111</t>
  </si>
  <si>
    <t>Spojovací můstek reprofilovaného betonu na cementové bázi tl 1 mm</t>
  </si>
  <si>
    <t>-654151692</t>
  </si>
  <si>
    <t>11,47*0,95</t>
  </si>
  <si>
    <t>14,85*0,95</t>
  </si>
  <si>
    <t>18,19*1,110</t>
  </si>
  <si>
    <t>8,85*0,95</t>
  </si>
  <si>
    <t>985331114</t>
  </si>
  <si>
    <t>Dodatečné vlepování betonářské výztuže D 14 mm do cementové aktivované malty včetně vyvrtání otvoru</t>
  </si>
  <si>
    <t>-1572826187</t>
  </si>
  <si>
    <t>"pol.3"  356</t>
  </si>
  <si>
    <t>"pol.4" 178</t>
  </si>
  <si>
    <t>534*0,50</t>
  </si>
  <si>
    <t>985676112</t>
  </si>
  <si>
    <t>Výztuž R14, R10, R16  z oceli 10 505</t>
  </si>
  <si>
    <t>-1541931306</t>
  </si>
  <si>
    <t>"1" (( (53,36*12)+(5*18,19))*1,1)*1,208</t>
  </si>
  <si>
    <t>971,712*0,001</t>
  </si>
  <si>
    <t xml:space="preserve">"armatura příčná R10" </t>
  </si>
  <si>
    <t>"třmínky"  "2"  ((35,17/0,2)*2)*0,617</t>
  </si>
  <si>
    <t xml:space="preserve">                     "5"  ((18,19/0,2)*2,7)*0,617</t>
  </si>
  <si>
    <t xml:space="preserve">                     "6"  91*2,1*0,617</t>
  </si>
  <si>
    <t>(216,999+151,514+117,909)*0,001</t>
  </si>
  <si>
    <t>"armatura kotvící R16"</t>
  </si>
  <si>
    <t>"3" (178*2)*0,85*1,578</t>
  </si>
  <si>
    <t>"4" (178*1,05)*1,578</t>
  </si>
  <si>
    <t>(477,503+294,928)*0,001</t>
  </si>
  <si>
    <t>0,972+0,486+0,772</t>
  </si>
  <si>
    <t>997</t>
  </si>
  <si>
    <t>Přesun sutě</t>
  </si>
  <si>
    <t>997 R</t>
  </si>
  <si>
    <t>Skládkovné</t>
  </si>
  <si>
    <t>2098129173</t>
  </si>
  <si>
    <t>32,038</t>
  </si>
  <si>
    <t>997013501</t>
  </si>
  <si>
    <t>Odvoz suti a vybouraných hmot na skládku nebo meziskládku do 1 km se složením</t>
  </si>
  <si>
    <t>-655387618</t>
  </si>
  <si>
    <t>16,019*2</t>
  </si>
  <si>
    <t>997013509</t>
  </si>
  <si>
    <t>Příplatek k odvozu suti a vybouraných hmot na skládku ZKD 1 km přes 1 km</t>
  </si>
  <si>
    <t>-1300583893</t>
  </si>
  <si>
    <t>32,038*10</t>
  </si>
  <si>
    <t>30</t>
  </si>
  <si>
    <t>998011001</t>
  </si>
  <si>
    <t>Přesun hmot pro budovy zděné v do 6 m</t>
  </si>
  <si>
    <t>-1703881204</t>
  </si>
  <si>
    <t>PSV</t>
  </si>
  <si>
    <t>Práce a dodávky PSV</t>
  </si>
  <si>
    <t>772</t>
  </si>
  <si>
    <t>Podlahy z kamene</t>
  </si>
  <si>
    <t>31</t>
  </si>
  <si>
    <t>772528 R1</t>
  </si>
  <si>
    <t>Kladení dlažby na sucho</t>
  </si>
  <si>
    <t>-1663259539</t>
  </si>
  <si>
    <t>"viz.rozebraní"  165,0</t>
  </si>
  <si>
    <t xml:space="preserve">03 - Sanace pohledové části </t>
  </si>
  <si>
    <t xml:space="preserve">    783 - Dokončovací práce - nátěry</t>
  </si>
  <si>
    <t>941111132</t>
  </si>
  <si>
    <t>Montáž lešení řadového trubkového lehkého s podlahami zatížení do 200 kg/m2 š do 1,5 m v do 25 m</t>
  </si>
  <si>
    <t>-732228380</t>
  </si>
  <si>
    <t>11,47*3,0</t>
  </si>
  <si>
    <t>14,85*4,0</t>
  </si>
  <si>
    <t>18,19*3,8</t>
  </si>
  <si>
    <t>8,85*2,8</t>
  </si>
  <si>
    <t>941111232</t>
  </si>
  <si>
    <t>Příplatek k lešení řadovému trubkovému lehkému s podlahami š 1,5 m v 25 m za první a ZKD den použití</t>
  </si>
  <si>
    <t>226266356</t>
  </si>
  <si>
    <t>187,712*60</t>
  </si>
  <si>
    <t>941111832</t>
  </si>
  <si>
    <t>Demontáž lešení řadového trubkového lehkého s podlahami zatížení do 200 kg/m2 š do 1,5 m v do 25 m</t>
  </si>
  <si>
    <t>-936701083</t>
  </si>
  <si>
    <t>985112111</t>
  </si>
  <si>
    <t>Odsekání degradovaného betonu stěn tl do 10 mm</t>
  </si>
  <si>
    <t>362447686</t>
  </si>
  <si>
    <t>11,47*3</t>
  </si>
  <si>
    <t>14,85*4</t>
  </si>
  <si>
    <t>(18,19*3,80)*1,8 "zvýšená náročnost profilu"</t>
  </si>
  <si>
    <t>243,010*0,5</t>
  </si>
  <si>
    <t>985121101</t>
  </si>
  <si>
    <t>Tryskání degradovaného betonu stěn a rubu kleneb sušeným pískem</t>
  </si>
  <si>
    <t>-924211969</t>
  </si>
  <si>
    <t>(34,41+59,40+24,78)</t>
  </si>
  <si>
    <t>69,12*1,8</t>
  </si>
  <si>
    <t>Očištění ploch stěn, rubu kleneb a podlah tlakovou vodou</t>
  </si>
  <si>
    <t>-667564450</t>
  </si>
  <si>
    <t>Očištění ploch stěn, rubu kleneb a podlah stlačeným vzduchem</t>
  </si>
  <si>
    <t>226150556</t>
  </si>
  <si>
    <t>985311111</t>
  </si>
  <si>
    <t>Reprofilace stěn cementovými sanačními maltami tl 10 mm</t>
  </si>
  <si>
    <t>1304790507</t>
  </si>
  <si>
    <t>985312112</t>
  </si>
  <si>
    <t>Stěrka k vyrovnání betonových ploch stěn tl 3 mm</t>
  </si>
  <si>
    <t>-1643456121</t>
  </si>
  <si>
    <t>985312191</t>
  </si>
  <si>
    <t>Příplatek ke stěrce pro vyrovnání betonových ploch za práci ve stísněném prostoru</t>
  </si>
  <si>
    <t>1186292668</t>
  </si>
  <si>
    <t>(18,19*3,80)*1,80</t>
  </si>
  <si>
    <t>985321111</t>
  </si>
  <si>
    <t>Ochranný nátěr výztuže na cementové bázi stěn, líce kleneb a podhledů 1 vrstva tl 1 mm</t>
  </si>
  <si>
    <t>970694373</t>
  </si>
  <si>
    <t>-524088265</t>
  </si>
  <si>
    <t>985324 R</t>
  </si>
  <si>
    <t>nátěr - kristalizační</t>
  </si>
  <si>
    <t>1164430871</t>
  </si>
  <si>
    <t>985324211</t>
  </si>
  <si>
    <t>Ochranný akrylátový nátěr betonu dvojnásobný s impregnací (OS-B)</t>
  </si>
  <si>
    <t>207911739</t>
  </si>
  <si>
    <t>985324911</t>
  </si>
  <si>
    <t>Příplatek k cenám ochranných nátěrů betonu za práci ve stísněném prostoru</t>
  </si>
  <si>
    <t>-991315781</t>
  </si>
  <si>
    <t>"dilat.úsek C" 69,12*1,80</t>
  </si>
  <si>
    <t>783</t>
  </si>
  <si>
    <t>Dokončovací práce - nátěry</t>
  </si>
  <si>
    <t>783826311</t>
  </si>
  <si>
    <t>Mikroarmovací akrylátový nátěr omítek</t>
  </si>
  <si>
    <t>-1802239310</t>
  </si>
  <si>
    <t>783846503</t>
  </si>
  <si>
    <t>Antigraffiti nátěr trvalý do 100 cyklů odstranění graffiti hladkých betonových povrchů</t>
  </si>
  <si>
    <t>200828635</t>
  </si>
  <si>
    <t>783896303</t>
  </si>
  <si>
    <t>Příplatek k cenám elastických nebo mikroarmovacích nátěrů omítek za barevný nátěr v odstínu světlém</t>
  </si>
  <si>
    <t>1226746904</t>
  </si>
  <si>
    <t>04 - Vedlejší rozpočtové náklady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</si>
  <si>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</si>
  <si>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</si>
  <si>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</si>
  <si>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</si>
  <si>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</si>
  <si>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</si>
  <si>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VRN2</t>
  </si>
  <si>
    <t>Příprava staveniště</t>
  </si>
  <si>
    <t>020001000</t>
  </si>
  <si>
    <t>%</t>
  </si>
  <si>
    <t>1024</t>
  </si>
  <si>
    <t>106160025</t>
  </si>
  <si>
    <t>VRN3</t>
  </si>
  <si>
    <t>Zařízení staveniště</t>
  </si>
  <si>
    <t>030001000</t>
  </si>
  <si>
    <t>901093253</t>
  </si>
  <si>
    <t>VRN4</t>
  </si>
  <si>
    <t>Inženýrská činnost</t>
  </si>
  <si>
    <t>040001000</t>
  </si>
  <si>
    <t>1976552942</t>
  </si>
  <si>
    <t>Inženýrská činnost dodavatele, průběžná konzultace, dokumentace provedení</t>
  </si>
  <si>
    <t>041403000</t>
  </si>
  <si>
    <t>1027914065</t>
  </si>
  <si>
    <t>VRN7</t>
  </si>
  <si>
    <t>Provozní vlivy</t>
  </si>
  <si>
    <t>071002000</t>
  </si>
  <si>
    <t>Provoz investora, třetích osob</t>
  </si>
  <si>
    <t>-375411295</t>
  </si>
  <si>
    <t>071002X1</t>
  </si>
  <si>
    <t xml:space="preserve">Rezerva na detaily konstrukcí </t>
  </si>
  <si>
    <t>soubor</t>
  </si>
  <si>
    <t>Vzhledem k tomu, že se jedná o rekonstrukci, kde mohou během stavby vzniknou možné vícepráce spojené s odkrytím konstrukcí nebo složitostí provádění,</t>
  </si>
  <si>
    <t>ocení každý účastník výběrového řízení tuto položku ve výši 100 000 Kč .Tyto náklady budou čerpány pouze se souhlasem investora a projektanta.</t>
  </si>
  <si>
    <t>Vypracování výrobní dokumentace VD vč. nezbytných technologických postupů TP/PP</t>
  </si>
  <si>
    <t>Vypracování dokumentace skutečného provedení stavby DSPS</t>
  </si>
  <si>
    <t>"průběžné udržování US, el.proud, revize, bezpečnostní a hygienická opatření na staveništi"</t>
  </si>
  <si>
    <t>041404000</t>
  </si>
  <si>
    <t>043002000</t>
  </si>
  <si>
    <t>Zkoušky a ostatní měření</t>
  </si>
  <si>
    <t>Příprava staveniště provedení a příprava ploch, oplocení, buňky, sklad, WC, soc.buňky, vytyčení stávající inženýrských sítí vč. ochranných opatření během výstavby</t>
  </si>
  <si>
    <t>1,8*2</t>
  </si>
  <si>
    <t>767911140R00</t>
  </si>
  <si>
    <t>Výměna poškozeného plotového dílce za nový vč. nátěru</t>
  </si>
  <si>
    <t>Montáž oplocení</t>
  </si>
  <si>
    <t>SML.CENA.34</t>
  </si>
  <si>
    <t>plotová výplň - svařovaná, opatřená nátěrem</t>
  </si>
  <si>
    <t>"viz.oprava stávajícího plotového pole"  2,9</t>
  </si>
  <si>
    <t xml:space="preserve">Provedení veškerých měření a zkoušek, revizních zpráv apod. dle platné legislativy a dle SoD, geodetické zaměření konstrukce před zahájením a po ukočení sanačních prací </t>
  </si>
  <si>
    <t xml:space="preserve">Dopravní značení, zábor chodníku a zeleného pásu, úklid ploch a uvedení do původního stavu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</si>
</sst>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9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i/>
      <sz val="9"/>
      <color rgb="FF0000FF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  <protection locked="0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</xf>
    <xf numFmtId="0" fontId="40" fillId="0" borderId="0" xfId="0" applyFont="1" applyAlignment="1" applyProtection="1">
      <alignment horizontal="left" vertical="center" wrapText="1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24" fillId="0" borderId="14" xfId="0" applyFont="1" applyFill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/>
    </xf>
    <xf numFmtId="49" fontId="42" fillId="0" borderId="22" xfId="0" applyNumberFormat="1" applyFont="1" applyBorder="1" applyAlignment="1" applyProtection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/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abSelected="1" topLeftCell="A72" workbookViewId="0">
      <selection activeCell="E14" sqref="E14:AJ14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320"/>
      <c r="AS2" s="320"/>
      <c r="AT2" s="320"/>
      <c r="AU2" s="320"/>
      <c r="AV2" s="320"/>
      <c r="AW2" s="320"/>
      <c r="AX2" s="320"/>
      <c r="AY2" s="320"/>
      <c r="AZ2" s="320"/>
      <c r="BA2" s="320"/>
      <c r="BB2" s="320"/>
      <c r="BC2" s="320"/>
      <c r="BD2" s="320"/>
      <c r="BE2" s="320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28" t="s">
        <v>14</v>
      </c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23"/>
      <c r="AQ5" s="23"/>
      <c r="AR5" s="21"/>
      <c r="BE5" s="325" t="s">
        <v>15</v>
      </c>
      <c r="BS5" s="18" t="s">
        <v>6</v>
      </c>
    </row>
    <row r="6" spans="1:74" s="1" customFormat="1" ht="36.9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30" t="s">
        <v>17</v>
      </c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29"/>
      <c r="AP6" s="23"/>
      <c r="AQ6" s="23"/>
      <c r="AR6" s="21"/>
      <c r="BE6" s="326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326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284" t="s">
        <v>28</v>
      </c>
      <c r="AO8" s="23"/>
      <c r="AP8" s="23"/>
      <c r="AQ8" s="23"/>
      <c r="AR8" s="21"/>
      <c r="BE8" s="326"/>
      <c r="BS8" s="18" t="s">
        <v>6</v>
      </c>
    </row>
    <row r="9" spans="1:74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6"/>
      <c r="BS9" s="18" t="s">
        <v>6</v>
      </c>
    </row>
    <row r="10" spans="1:74" s="1" customFormat="1" ht="12" customHeight="1">
      <c r="B10" s="22"/>
      <c r="C10" s="23"/>
      <c r="D10" s="30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26"/>
      <c r="BS10" s="18" t="s">
        <v>6</v>
      </c>
    </row>
    <row r="11" spans="1:74" s="1" customFormat="1" ht="18.45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6"/>
      <c r="BS11" s="18" t="s">
        <v>6</v>
      </c>
    </row>
    <row r="12" spans="1:74" s="1" customFormat="1" ht="6.9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6"/>
      <c r="BS12" s="18" t="s">
        <v>6</v>
      </c>
    </row>
    <row r="13" spans="1:74" s="1" customFormat="1" ht="12" customHeight="1">
      <c r="B13" s="22"/>
      <c r="C13" s="23"/>
      <c r="D13" s="30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24</v>
      </c>
      <c r="AL13" s="23"/>
      <c r="AM13" s="23"/>
      <c r="AN13" s="32" t="s">
        <v>28</v>
      </c>
      <c r="AO13" s="23"/>
      <c r="AP13" s="23"/>
      <c r="AQ13" s="23"/>
      <c r="AR13" s="21"/>
      <c r="BE13" s="326"/>
      <c r="BS13" s="18" t="s">
        <v>6</v>
      </c>
    </row>
    <row r="14" spans="1:74" ht="13.2">
      <c r="B14" s="22"/>
      <c r="C14" s="23"/>
      <c r="D14" s="23"/>
      <c r="E14" s="331" t="s">
        <v>28</v>
      </c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  <c r="Y14" s="332"/>
      <c r="Z14" s="332"/>
      <c r="AA14" s="332"/>
      <c r="AB14" s="332"/>
      <c r="AC14" s="332"/>
      <c r="AD14" s="332"/>
      <c r="AE14" s="332"/>
      <c r="AF14" s="332"/>
      <c r="AG14" s="332"/>
      <c r="AH14" s="332"/>
      <c r="AI14" s="332"/>
      <c r="AJ14" s="332"/>
      <c r="AK14" s="30" t="s">
        <v>26</v>
      </c>
      <c r="AL14" s="23"/>
      <c r="AM14" s="23"/>
      <c r="AN14" s="32" t="s">
        <v>28</v>
      </c>
      <c r="AO14" s="23"/>
      <c r="AP14" s="23"/>
      <c r="AQ14" s="23"/>
      <c r="AR14" s="21"/>
      <c r="BE14" s="326"/>
      <c r="BS14" s="18" t="s">
        <v>6</v>
      </c>
    </row>
    <row r="15" spans="1:74" s="1" customFormat="1" ht="6.9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6"/>
      <c r="BS15" s="18" t="s">
        <v>4</v>
      </c>
    </row>
    <row r="16" spans="1:74" s="1" customFormat="1" ht="12" customHeight="1">
      <c r="B16" s="22"/>
      <c r="C16" s="23"/>
      <c r="D16" s="30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26"/>
      <c r="BS16" s="18" t="s">
        <v>4</v>
      </c>
    </row>
    <row r="17" spans="1:71" s="1" customFormat="1" ht="18.45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6"/>
      <c r="BS17" s="18" t="s">
        <v>31</v>
      </c>
    </row>
    <row r="18" spans="1:71" s="1" customFormat="1" ht="6.9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6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6"/>
      <c r="BS19" s="18" t="s">
        <v>6</v>
      </c>
    </row>
    <row r="20" spans="1:71" s="1" customFormat="1" ht="18.45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6"/>
      <c r="BS20" s="18" t="s">
        <v>31</v>
      </c>
    </row>
    <row r="21" spans="1:71" s="1" customFormat="1" ht="6.9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6"/>
    </row>
    <row r="22" spans="1:71" s="1" customFormat="1" ht="12" customHeight="1">
      <c r="B22" s="22"/>
      <c r="C22" s="23"/>
      <c r="D22" s="30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6"/>
    </row>
    <row r="23" spans="1:71" s="1" customFormat="1" ht="16.5" customHeight="1">
      <c r="B23" s="22"/>
      <c r="C23" s="23"/>
      <c r="D23" s="23"/>
      <c r="E23" s="333" t="s">
        <v>1</v>
      </c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333"/>
      <c r="AG23" s="333"/>
      <c r="AH23" s="333"/>
      <c r="AI23" s="333"/>
      <c r="AJ23" s="333"/>
      <c r="AK23" s="333"/>
      <c r="AL23" s="333"/>
      <c r="AM23" s="333"/>
      <c r="AN23" s="333"/>
      <c r="AO23" s="23"/>
      <c r="AP23" s="23"/>
      <c r="AQ23" s="23"/>
      <c r="AR23" s="21"/>
      <c r="BE23" s="326"/>
    </row>
    <row r="24" spans="1:71" s="1" customFormat="1" ht="6.9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6"/>
    </row>
    <row r="25" spans="1:71" s="1" customFormat="1" ht="6.9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26"/>
    </row>
    <row r="26" spans="1:71" s="2" customFormat="1" ht="25.95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7">
        <f>ROUND(AG94,2)</f>
        <v>100000</v>
      </c>
      <c r="AL26" s="318"/>
      <c r="AM26" s="318"/>
      <c r="AN26" s="318"/>
      <c r="AO26" s="318"/>
      <c r="AP26" s="37"/>
      <c r="AQ26" s="37"/>
      <c r="AR26" s="40"/>
      <c r="BE26" s="326"/>
    </row>
    <row r="27" spans="1:71" s="2" customFormat="1" ht="6.9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26"/>
    </row>
    <row r="28" spans="1:71" s="2" customFormat="1" ht="13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9" t="s">
        <v>36</v>
      </c>
      <c r="M28" s="319"/>
      <c r="N28" s="319"/>
      <c r="O28" s="319"/>
      <c r="P28" s="319"/>
      <c r="Q28" s="37"/>
      <c r="R28" s="37"/>
      <c r="S28" s="37"/>
      <c r="T28" s="37"/>
      <c r="U28" s="37"/>
      <c r="V28" s="37"/>
      <c r="W28" s="319" t="s">
        <v>37</v>
      </c>
      <c r="X28" s="319"/>
      <c r="Y28" s="319"/>
      <c r="Z28" s="319"/>
      <c r="AA28" s="319"/>
      <c r="AB28" s="319"/>
      <c r="AC28" s="319"/>
      <c r="AD28" s="319"/>
      <c r="AE28" s="319"/>
      <c r="AF28" s="37"/>
      <c r="AG28" s="37"/>
      <c r="AH28" s="37"/>
      <c r="AI28" s="37"/>
      <c r="AJ28" s="37"/>
      <c r="AK28" s="319" t="s">
        <v>38</v>
      </c>
      <c r="AL28" s="319"/>
      <c r="AM28" s="319"/>
      <c r="AN28" s="319"/>
      <c r="AO28" s="319"/>
      <c r="AP28" s="37"/>
      <c r="AQ28" s="37"/>
      <c r="AR28" s="40"/>
      <c r="BE28" s="326"/>
    </row>
    <row r="29" spans="1:71" s="3" customFormat="1" ht="14.4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11">
        <v>0.21</v>
      </c>
      <c r="M29" s="310"/>
      <c r="N29" s="310"/>
      <c r="O29" s="310"/>
      <c r="P29" s="310"/>
      <c r="Q29" s="42"/>
      <c r="R29" s="42"/>
      <c r="S29" s="42"/>
      <c r="T29" s="42"/>
      <c r="U29" s="42"/>
      <c r="V29" s="42"/>
      <c r="W29" s="309">
        <f>ROUND(AZ94, 2)</f>
        <v>100000</v>
      </c>
      <c r="X29" s="310"/>
      <c r="Y29" s="310"/>
      <c r="Z29" s="310"/>
      <c r="AA29" s="310"/>
      <c r="AB29" s="310"/>
      <c r="AC29" s="310"/>
      <c r="AD29" s="310"/>
      <c r="AE29" s="310"/>
      <c r="AF29" s="42"/>
      <c r="AG29" s="42"/>
      <c r="AH29" s="42"/>
      <c r="AI29" s="42"/>
      <c r="AJ29" s="42"/>
      <c r="AK29" s="309">
        <f>ROUND(AV94, 2)</f>
        <v>21000</v>
      </c>
      <c r="AL29" s="310"/>
      <c r="AM29" s="310"/>
      <c r="AN29" s="310"/>
      <c r="AO29" s="310"/>
      <c r="AP29" s="42"/>
      <c r="AQ29" s="42"/>
      <c r="AR29" s="43"/>
      <c r="BE29" s="327"/>
    </row>
    <row r="30" spans="1:71" s="3" customFormat="1" ht="14.4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11">
        <v>0.15</v>
      </c>
      <c r="M30" s="310"/>
      <c r="N30" s="310"/>
      <c r="O30" s="310"/>
      <c r="P30" s="310"/>
      <c r="Q30" s="42"/>
      <c r="R30" s="42"/>
      <c r="S30" s="42"/>
      <c r="T30" s="42"/>
      <c r="U30" s="42"/>
      <c r="V30" s="42"/>
      <c r="W30" s="309">
        <f>ROUND(BA94, 2)</f>
        <v>0</v>
      </c>
      <c r="X30" s="310"/>
      <c r="Y30" s="310"/>
      <c r="Z30" s="310"/>
      <c r="AA30" s="310"/>
      <c r="AB30" s="310"/>
      <c r="AC30" s="310"/>
      <c r="AD30" s="310"/>
      <c r="AE30" s="310"/>
      <c r="AF30" s="42"/>
      <c r="AG30" s="42"/>
      <c r="AH30" s="42"/>
      <c r="AI30" s="42"/>
      <c r="AJ30" s="42"/>
      <c r="AK30" s="309">
        <f>ROUND(AW94, 2)</f>
        <v>0</v>
      </c>
      <c r="AL30" s="310"/>
      <c r="AM30" s="310"/>
      <c r="AN30" s="310"/>
      <c r="AO30" s="310"/>
      <c r="AP30" s="42"/>
      <c r="AQ30" s="42"/>
      <c r="AR30" s="43"/>
      <c r="BE30" s="327"/>
    </row>
    <row r="31" spans="1:71" s="3" customFormat="1" ht="14.4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11">
        <v>0.21</v>
      </c>
      <c r="M31" s="310"/>
      <c r="N31" s="310"/>
      <c r="O31" s="310"/>
      <c r="P31" s="310"/>
      <c r="Q31" s="42"/>
      <c r="R31" s="42"/>
      <c r="S31" s="42"/>
      <c r="T31" s="42"/>
      <c r="U31" s="42"/>
      <c r="V31" s="42"/>
      <c r="W31" s="309">
        <f>ROUND(BB94, 2)</f>
        <v>0</v>
      </c>
      <c r="X31" s="310"/>
      <c r="Y31" s="310"/>
      <c r="Z31" s="310"/>
      <c r="AA31" s="310"/>
      <c r="AB31" s="310"/>
      <c r="AC31" s="310"/>
      <c r="AD31" s="310"/>
      <c r="AE31" s="310"/>
      <c r="AF31" s="42"/>
      <c r="AG31" s="42"/>
      <c r="AH31" s="42"/>
      <c r="AI31" s="42"/>
      <c r="AJ31" s="42"/>
      <c r="AK31" s="309">
        <v>0</v>
      </c>
      <c r="AL31" s="310"/>
      <c r="AM31" s="310"/>
      <c r="AN31" s="310"/>
      <c r="AO31" s="310"/>
      <c r="AP31" s="42"/>
      <c r="AQ31" s="42"/>
      <c r="AR31" s="43"/>
      <c r="BE31" s="327"/>
    </row>
    <row r="32" spans="1:71" s="3" customFormat="1" ht="14.4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11">
        <v>0.15</v>
      </c>
      <c r="M32" s="310"/>
      <c r="N32" s="310"/>
      <c r="O32" s="310"/>
      <c r="P32" s="310"/>
      <c r="Q32" s="42"/>
      <c r="R32" s="42"/>
      <c r="S32" s="42"/>
      <c r="T32" s="42"/>
      <c r="U32" s="42"/>
      <c r="V32" s="42"/>
      <c r="W32" s="309">
        <f>ROUND(BC94, 2)</f>
        <v>0</v>
      </c>
      <c r="X32" s="310"/>
      <c r="Y32" s="310"/>
      <c r="Z32" s="310"/>
      <c r="AA32" s="310"/>
      <c r="AB32" s="310"/>
      <c r="AC32" s="310"/>
      <c r="AD32" s="310"/>
      <c r="AE32" s="310"/>
      <c r="AF32" s="42"/>
      <c r="AG32" s="42"/>
      <c r="AH32" s="42"/>
      <c r="AI32" s="42"/>
      <c r="AJ32" s="42"/>
      <c r="AK32" s="309">
        <v>0</v>
      </c>
      <c r="AL32" s="310"/>
      <c r="AM32" s="310"/>
      <c r="AN32" s="310"/>
      <c r="AO32" s="310"/>
      <c r="AP32" s="42"/>
      <c r="AQ32" s="42"/>
      <c r="AR32" s="43"/>
      <c r="BE32" s="327"/>
    </row>
    <row r="33" spans="1:57" s="3" customFormat="1" ht="14.4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11">
        <v>0</v>
      </c>
      <c r="M33" s="310"/>
      <c r="N33" s="310"/>
      <c r="O33" s="310"/>
      <c r="P33" s="310"/>
      <c r="Q33" s="42"/>
      <c r="R33" s="42"/>
      <c r="S33" s="42"/>
      <c r="T33" s="42"/>
      <c r="U33" s="42"/>
      <c r="V33" s="42"/>
      <c r="W33" s="309">
        <f>ROUND(BD94, 2)</f>
        <v>0</v>
      </c>
      <c r="X33" s="310"/>
      <c r="Y33" s="310"/>
      <c r="Z33" s="310"/>
      <c r="AA33" s="310"/>
      <c r="AB33" s="310"/>
      <c r="AC33" s="310"/>
      <c r="AD33" s="310"/>
      <c r="AE33" s="310"/>
      <c r="AF33" s="42"/>
      <c r="AG33" s="42"/>
      <c r="AH33" s="42"/>
      <c r="AI33" s="42"/>
      <c r="AJ33" s="42"/>
      <c r="AK33" s="309">
        <v>0</v>
      </c>
      <c r="AL33" s="310"/>
      <c r="AM33" s="310"/>
      <c r="AN33" s="310"/>
      <c r="AO33" s="310"/>
      <c r="AP33" s="42"/>
      <c r="AQ33" s="42"/>
      <c r="AR33" s="43"/>
      <c r="BE33" s="327"/>
    </row>
    <row r="34" spans="1:57" s="2" customFormat="1" ht="6.9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26"/>
    </row>
    <row r="35" spans="1:57" s="2" customFormat="1" ht="25.95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24" t="s">
        <v>47</v>
      </c>
      <c r="Y35" s="322"/>
      <c r="Z35" s="322"/>
      <c r="AA35" s="322"/>
      <c r="AB35" s="322"/>
      <c r="AC35" s="46"/>
      <c r="AD35" s="46"/>
      <c r="AE35" s="46"/>
      <c r="AF35" s="46"/>
      <c r="AG35" s="46"/>
      <c r="AH35" s="46"/>
      <c r="AI35" s="46"/>
      <c r="AJ35" s="46"/>
      <c r="AK35" s="321">
        <f>SUM(AK26:AK33)</f>
        <v>121000</v>
      </c>
      <c r="AL35" s="322"/>
      <c r="AM35" s="322"/>
      <c r="AN35" s="322"/>
      <c r="AO35" s="323"/>
      <c r="AP35" s="44"/>
      <c r="AQ35" s="44"/>
      <c r="AR35" s="40"/>
      <c r="BE35" s="35"/>
    </row>
    <row r="36" spans="1:57" s="2" customFormat="1" ht="6.9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" customHeight="1">
      <c r="B49" s="48"/>
      <c r="C49" s="49"/>
      <c r="D49" s="50" t="s">
        <v>48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49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3.2">
      <c r="A60" s="35"/>
      <c r="B60" s="36"/>
      <c r="C60" s="37"/>
      <c r="D60" s="53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50</v>
      </c>
      <c r="AI60" s="39"/>
      <c r="AJ60" s="39"/>
      <c r="AK60" s="39"/>
      <c r="AL60" s="39"/>
      <c r="AM60" s="53" t="s">
        <v>51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3.2">
      <c r="A64" s="35"/>
      <c r="B64" s="36"/>
      <c r="C64" s="37"/>
      <c r="D64" s="50" t="s">
        <v>52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53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3.2">
      <c r="A75" s="35"/>
      <c r="B75" s="36"/>
      <c r="C75" s="37"/>
      <c r="D75" s="53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50</v>
      </c>
      <c r="AI75" s="39"/>
      <c r="AJ75" s="39"/>
      <c r="AK75" s="39"/>
      <c r="AL75" s="39"/>
      <c r="AM75" s="53" t="s">
        <v>51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" customHeight="1">
      <c r="A82" s="35"/>
      <c r="B82" s="36"/>
      <c r="C82" s="24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N_2020_30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312" t="str">
        <f>K6</f>
        <v>FN Olomouc - stat.zajištění opěrné stěny na ulici Albertova</v>
      </c>
      <c r="M85" s="313"/>
      <c r="N85" s="313"/>
      <c r="O85" s="313"/>
      <c r="P85" s="313"/>
      <c r="Q85" s="313"/>
      <c r="R85" s="313"/>
      <c r="S85" s="313"/>
      <c r="T85" s="313"/>
      <c r="U85" s="313"/>
      <c r="V85" s="313"/>
      <c r="W85" s="313"/>
      <c r="X85" s="313"/>
      <c r="Y85" s="313"/>
      <c r="Z85" s="313"/>
      <c r="AA85" s="313"/>
      <c r="AB85" s="313"/>
      <c r="AC85" s="313"/>
      <c r="AD85" s="313"/>
      <c r="AE85" s="313"/>
      <c r="AF85" s="313"/>
      <c r="AG85" s="313"/>
      <c r="AH85" s="313"/>
      <c r="AI85" s="313"/>
      <c r="AJ85" s="313"/>
      <c r="AK85" s="313"/>
      <c r="AL85" s="313"/>
      <c r="AM85" s="313"/>
      <c r="AN85" s="313"/>
      <c r="AO85" s="313"/>
      <c r="AP85" s="64"/>
      <c r="AQ85" s="64"/>
      <c r="AR85" s="65"/>
    </row>
    <row r="86" spans="1:91" s="2" customFormat="1" ht="6.9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Olomouc, ul. Albertova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314" t="str">
        <f>IF(AN8= "","",AN8)</f>
        <v>Vyplň údaj</v>
      </c>
      <c r="AN87" s="314"/>
      <c r="AO87" s="37"/>
      <c r="AP87" s="37"/>
      <c r="AQ87" s="37"/>
      <c r="AR87" s="40"/>
      <c r="BE87" s="35"/>
    </row>
    <row r="88" spans="1:91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15" customHeight="1">
      <c r="A89" s="35"/>
      <c r="B89" s="36"/>
      <c r="C89" s="30" t="s">
        <v>23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FN Olomouc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29</v>
      </c>
      <c r="AJ89" s="37"/>
      <c r="AK89" s="37"/>
      <c r="AL89" s="37"/>
      <c r="AM89" s="299" t="str">
        <f>IF(E17="","",E17)</f>
        <v>Statika Olomouc, s.r.o.</v>
      </c>
      <c r="AN89" s="300"/>
      <c r="AO89" s="300"/>
      <c r="AP89" s="300"/>
      <c r="AQ89" s="37"/>
      <c r="AR89" s="40"/>
      <c r="AS89" s="293" t="s">
        <v>55</v>
      </c>
      <c r="AT89" s="294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15" customHeight="1">
      <c r="A90" s="35"/>
      <c r="B90" s="36"/>
      <c r="C90" s="30" t="s">
        <v>27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32</v>
      </c>
      <c r="AJ90" s="37"/>
      <c r="AK90" s="37"/>
      <c r="AL90" s="37"/>
      <c r="AM90" s="299" t="str">
        <f>IF(E20="","",E20)</f>
        <v xml:space="preserve"> </v>
      </c>
      <c r="AN90" s="300"/>
      <c r="AO90" s="300"/>
      <c r="AP90" s="300"/>
      <c r="AQ90" s="37"/>
      <c r="AR90" s="40"/>
      <c r="AS90" s="295"/>
      <c r="AT90" s="296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97"/>
      <c r="AT91" s="298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301" t="s">
        <v>56</v>
      </c>
      <c r="D92" s="302"/>
      <c r="E92" s="302"/>
      <c r="F92" s="302"/>
      <c r="G92" s="302"/>
      <c r="H92" s="74"/>
      <c r="I92" s="304" t="s">
        <v>57</v>
      </c>
      <c r="J92" s="302"/>
      <c r="K92" s="302"/>
      <c r="L92" s="302"/>
      <c r="M92" s="302"/>
      <c r="N92" s="302"/>
      <c r="O92" s="302"/>
      <c r="P92" s="302"/>
      <c r="Q92" s="302"/>
      <c r="R92" s="302"/>
      <c r="S92" s="302"/>
      <c r="T92" s="302"/>
      <c r="U92" s="302"/>
      <c r="V92" s="302"/>
      <c r="W92" s="302"/>
      <c r="X92" s="302"/>
      <c r="Y92" s="302"/>
      <c r="Z92" s="302"/>
      <c r="AA92" s="302"/>
      <c r="AB92" s="302"/>
      <c r="AC92" s="302"/>
      <c r="AD92" s="302"/>
      <c r="AE92" s="302"/>
      <c r="AF92" s="302"/>
      <c r="AG92" s="303" t="s">
        <v>58</v>
      </c>
      <c r="AH92" s="302"/>
      <c r="AI92" s="302"/>
      <c r="AJ92" s="302"/>
      <c r="AK92" s="302"/>
      <c r="AL92" s="302"/>
      <c r="AM92" s="302"/>
      <c r="AN92" s="304" t="s">
        <v>59</v>
      </c>
      <c r="AO92" s="302"/>
      <c r="AP92" s="305"/>
      <c r="AQ92" s="75" t="s">
        <v>60</v>
      </c>
      <c r="AR92" s="40"/>
      <c r="AS92" s="76" t="s">
        <v>61</v>
      </c>
      <c r="AT92" s="77" t="s">
        <v>62</v>
      </c>
      <c r="AU92" s="77" t="s">
        <v>63</v>
      </c>
      <c r="AV92" s="77" t="s">
        <v>64</v>
      </c>
      <c r="AW92" s="77" t="s">
        <v>65</v>
      </c>
      <c r="AX92" s="77" t="s">
        <v>66</v>
      </c>
      <c r="AY92" s="77" t="s">
        <v>67</v>
      </c>
      <c r="AZ92" s="77" t="s">
        <v>68</v>
      </c>
      <c r="BA92" s="77" t="s">
        <v>69</v>
      </c>
      <c r="BB92" s="77" t="s">
        <v>70</v>
      </c>
      <c r="BC92" s="77" t="s">
        <v>71</v>
      </c>
      <c r="BD92" s="78" t="s">
        <v>72</v>
      </c>
      <c r="BE92" s="35"/>
    </row>
    <row r="93" spans="1:91" s="2" customFormat="1" ht="10.9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" customHeight="1">
      <c r="B94" s="82"/>
      <c r="C94" s="83" t="s">
        <v>73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15">
        <f>ROUND(SUM(AG95:AG98),2)</f>
        <v>100000</v>
      </c>
      <c r="AH94" s="315"/>
      <c r="AI94" s="315"/>
      <c r="AJ94" s="315"/>
      <c r="AK94" s="315"/>
      <c r="AL94" s="315"/>
      <c r="AM94" s="315"/>
      <c r="AN94" s="316">
        <f>SUM(AG94,AT94)</f>
        <v>121000</v>
      </c>
      <c r="AO94" s="316"/>
      <c r="AP94" s="316"/>
      <c r="AQ94" s="86" t="s">
        <v>1</v>
      </c>
      <c r="AR94" s="87"/>
      <c r="AS94" s="88">
        <f>ROUND(SUM(AS95:AS98),2)</f>
        <v>0</v>
      </c>
      <c r="AT94" s="89">
        <f>ROUND(SUM(AV94:AW94),2)</f>
        <v>21000</v>
      </c>
      <c r="AU94" s="90">
        <f>ROUND(SUM(AU95:AU98),5)</f>
        <v>0</v>
      </c>
      <c r="AV94" s="89">
        <f>ROUND(AZ94*L29,2)</f>
        <v>21000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ROUND(SUM(AZ95:AZ98),2)</f>
        <v>100000</v>
      </c>
      <c r="BA94" s="89">
        <f>ROUND(SUM(BA95:BA98),2)</f>
        <v>0</v>
      </c>
      <c r="BB94" s="89">
        <f>ROUND(SUM(BB95:BB98),2)</f>
        <v>0</v>
      </c>
      <c r="BC94" s="89">
        <f>ROUND(SUM(BC95:BC98),2)</f>
        <v>0</v>
      </c>
      <c r="BD94" s="91">
        <f>ROUND(SUM(BD95:BD98),2)</f>
        <v>0</v>
      </c>
      <c r="BS94" s="92" t="s">
        <v>74</v>
      </c>
      <c r="BT94" s="92" t="s">
        <v>75</v>
      </c>
      <c r="BU94" s="93" t="s">
        <v>76</v>
      </c>
      <c r="BV94" s="92" t="s">
        <v>77</v>
      </c>
      <c r="BW94" s="92" t="s">
        <v>5</v>
      </c>
      <c r="BX94" s="92" t="s">
        <v>78</v>
      </c>
      <c r="CL94" s="92" t="s">
        <v>1</v>
      </c>
    </row>
    <row r="95" spans="1:91" s="7" customFormat="1" ht="16.5" customHeight="1">
      <c r="A95" s="94" t="s">
        <v>79</v>
      </c>
      <c r="B95" s="95"/>
      <c r="C95" s="96"/>
      <c r="D95" s="306" t="s">
        <v>80</v>
      </c>
      <c r="E95" s="306"/>
      <c r="F95" s="306"/>
      <c r="G95" s="306"/>
      <c r="H95" s="306"/>
      <c r="I95" s="97"/>
      <c r="J95" s="306" t="s">
        <v>81</v>
      </c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7">
        <f>'01 - Mikropiloty a kotvy'!J30</f>
        <v>0</v>
      </c>
      <c r="AH95" s="308"/>
      <c r="AI95" s="308"/>
      <c r="AJ95" s="308"/>
      <c r="AK95" s="308"/>
      <c r="AL95" s="308"/>
      <c r="AM95" s="308"/>
      <c r="AN95" s="307">
        <f>SUM(AG95,AT95)</f>
        <v>0</v>
      </c>
      <c r="AO95" s="308"/>
      <c r="AP95" s="308"/>
      <c r="AQ95" s="98" t="s">
        <v>82</v>
      </c>
      <c r="AR95" s="99"/>
      <c r="AS95" s="100">
        <v>0</v>
      </c>
      <c r="AT95" s="101">
        <f>ROUND(SUM(AV95:AW95),2)</f>
        <v>0</v>
      </c>
      <c r="AU95" s="102">
        <f>'01 - Mikropiloty a kotvy'!P122</f>
        <v>0</v>
      </c>
      <c r="AV95" s="101">
        <f>'01 - Mikropiloty a kotvy'!J33</f>
        <v>0</v>
      </c>
      <c r="AW95" s="101">
        <f>'01 - Mikropiloty a kotvy'!J34</f>
        <v>0</v>
      </c>
      <c r="AX95" s="101">
        <f>'01 - Mikropiloty a kotvy'!J35</f>
        <v>0</v>
      </c>
      <c r="AY95" s="101">
        <f>'01 - Mikropiloty a kotvy'!J36</f>
        <v>0</v>
      </c>
      <c r="AZ95" s="101">
        <f>'01 - Mikropiloty a kotvy'!F33</f>
        <v>0</v>
      </c>
      <c r="BA95" s="101">
        <f>'01 - Mikropiloty a kotvy'!F34</f>
        <v>0</v>
      </c>
      <c r="BB95" s="101">
        <f>'01 - Mikropiloty a kotvy'!F35</f>
        <v>0</v>
      </c>
      <c r="BC95" s="101">
        <f>'01 - Mikropiloty a kotvy'!F36</f>
        <v>0</v>
      </c>
      <c r="BD95" s="103">
        <f>'01 - Mikropiloty a kotvy'!F37</f>
        <v>0</v>
      </c>
      <c r="BT95" s="104" t="s">
        <v>83</v>
      </c>
      <c r="BV95" s="104" t="s">
        <v>77</v>
      </c>
      <c r="BW95" s="104" t="s">
        <v>84</v>
      </c>
      <c r="BX95" s="104" t="s">
        <v>5</v>
      </c>
      <c r="CL95" s="104" t="s">
        <v>1</v>
      </c>
      <c r="CM95" s="104" t="s">
        <v>85</v>
      </c>
    </row>
    <row r="96" spans="1:91" s="7" customFormat="1" ht="16.5" customHeight="1">
      <c r="A96" s="94" t="s">
        <v>79</v>
      </c>
      <c r="B96" s="95"/>
      <c r="C96" s="96"/>
      <c r="D96" s="306" t="s">
        <v>86</v>
      </c>
      <c r="E96" s="306"/>
      <c r="F96" s="306"/>
      <c r="G96" s="306"/>
      <c r="H96" s="306"/>
      <c r="I96" s="97"/>
      <c r="J96" s="306" t="s">
        <v>87</v>
      </c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7">
        <f>'02 - Základové věnce'!J30</f>
        <v>0</v>
      </c>
      <c r="AH96" s="308"/>
      <c r="AI96" s="308"/>
      <c r="AJ96" s="308"/>
      <c r="AK96" s="308"/>
      <c r="AL96" s="308"/>
      <c r="AM96" s="308"/>
      <c r="AN96" s="307">
        <f>SUM(AG96,AT96)</f>
        <v>0</v>
      </c>
      <c r="AO96" s="308"/>
      <c r="AP96" s="308"/>
      <c r="AQ96" s="98" t="s">
        <v>82</v>
      </c>
      <c r="AR96" s="99"/>
      <c r="AS96" s="100">
        <v>0</v>
      </c>
      <c r="AT96" s="101">
        <f>ROUND(SUM(AV96:AW96),2)</f>
        <v>0</v>
      </c>
      <c r="AU96" s="102">
        <f>'02 - Základové věnce'!P126</f>
        <v>0</v>
      </c>
      <c r="AV96" s="101">
        <f>'02 - Základové věnce'!J33</f>
        <v>0</v>
      </c>
      <c r="AW96" s="101">
        <f>'02 - Základové věnce'!J34</f>
        <v>0</v>
      </c>
      <c r="AX96" s="101">
        <f>'02 - Základové věnce'!J35</f>
        <v>0</v>
      </c>
      <c r="AY96" s="101">
        <f>'02 - Základové věnce'!J36</f>
        <v>0</v>
      </c>
      <c r="AZ96" s="101">
        <f>'02 - Základové věnce'!F33</f>
        <v>0</v>
      </c>
      <c r="BA96" s="101">
        <f>'02 - Základové věnce'!F34</f>
        <v>0</v>
      </c>
      <c r="BB96" s="101">
        <f>'02 - Základové věnce'!F35</f>
        <v>0</v>
      </c>
      <c r="BC96" s="101">
        <f>'02 - Základové věnce'!F36</f>
        <v>0</v>
      </c>
      <c r="BD96" s="103">
        <f>'02 - Základové věnce'!F37</f>
        <v>0</v>
      </c>
      <c r="BT96" s="104" t="s">
        <v>83</v>
      </c>
      <c r="BV96" s="104" t="s">
        <v>77</v>
      </c>
      <c r="BW96" s="104" t="s">
        <v>88</v>
      </c>
      <c r="BX96" s="104" t="s">
        <v>5</v>
      </c>
      <c r="CL96" s="104" t="s">
        <v>1</v>
      </c>
      <c r="CM96" s="104" t="s">
        <v>85</v>
      </c>
    </row>
    <row r="97" spans="1:91" s="7" customFormat="1" ht="16.5" customHeight="1">
      <c r="A97" s="94" t="s">
        <v>79</v>
      </c>
      <c r="B97" s="95"/>
      <c r="C97" s="96"/>
      <c r="D97" s="306" t="s">
        <v>89</v>
      </c>
      <c r="E97" s="306"/>
      <c r="F97" s="306"/>
      <c r="G97" s="306"/>
      <c r="H97" s="306"/>
      <c r="I97" s="97"/>
      <c r="J97" s="306" t="s">
        <v>90</v>
      </c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7">
        <f>'03 - Sanace pohledové části '!J30</f>
        <v>0</v>
      </c>
      <c r="AH97" s="308"/>
      <c r="AI97" s="308"/>
      <c r="AJ97" s="308"/>
      <c r="AK97" s="308"/>
      <c r="AL97" s="308"/>
      <c r="AM97" s="308"/>
      <c r="AN97" s="307">
        <f>SUM(AG97,AT97)</f>
        <v>0</v>
      </c>
      <c r="AO97" s="308"/>
      <c r="AP97" s="308"/>
      <c r="AQ97" s="98" t="s">
        <v>82</v>
      </c>
      <c r="AR97" s="99"/>
      <c r="AS97" s="100">
        <v>0</v>
      </c>
      <c r="AT97" s="101">
        <f>ROUND(SUM(AV97:AW97),2)</f>
        <v>0</v>
      </c>
      <c r="AU97" s="102">
        <f>'03 - Sanace pohledové části '!P120</f>
        <v>0</v>
      </c>
      <c r="AV97" s="101">
        <f>'03 - Sanace pohledové části '!J33</f>
        <v>0</v>
      </c>
      <c r="AW97" s="101">
        <f>'03 - Sanace pohledové části '!J34</f>
        <v>0</v>
      </c>
      <c r="AX97" s="101">
        <f>'03 - Sanace pohledové části '!J35</f>
        <v>0</v>
      </c>
      <c r="AY97" s="101">
        <f>'03 - Sanace pohledové části '!J36</f>
        <v>0</v>
      </c>
      <c r="AZ97" s="101">
        <f>'03 - Sanace pohledové části '!F33</f>
        <v>0</v>
      </c>
      <c r="BA97" s="101">
        <f>'03 - Sanace pohledové části '!F34</f>
        <v>0</v>
      </c>
      <c r="BB97" s="101">
        <f>'03 - Sanace pohledové části '!F35</f>
        <v>0</v>
      </c>
      <c r="BC97" s="101">
        <f>'03 - Sanace pohledové části '!F36</f>
        <v>0</v>
      </c>
      <c r="BD97" s="103">
        <f>'03 - Sanace pohledové části '!F37</f>
        <v>0</v>
      </c>
      <c r="BT97" s="104" t="s">
        <v>83</v>
      </c>
      <c r="BV97" s="104" t="s">
        <v>77</v>
      </c>
      <c r="BW97" s="104" t="s">
        <v>91</v>
      </c>
      <c r="BX97" s="104" t="s">
        <v>5</v>
      </c>
      <c r="CL97" s="104" t="s">
        <v>1</v>
      </c>
      <c r="CM97" s="104" t="s">
        <v>85</v>
      </c>
    </row>
    <row r="98" spans="1:91" s="7" customFormat="1" ht="16.5" customHeight="1">
      <c r="A98" s="94" t="s">
        <v>79</v>
      </c>
      <c r="B98" s="95"/>
      <c r="C98" s="96"/>
      <c r="D98" s="306" t="s">
        <v>92</v>
      </c>
      <c r="E98" s="306"/>
      <c r="F98" s="306"/>
      <c r="G98" s="306"/>
      <c r="H98" s="306"/>
      <c r="I98" s="97"/>
      <c r="J98" s="306" t="s">
        <v>93</v>
      </c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7">
        <f>'04 - Vedlejší rozpočtové ...'!J30</f>
        <v>100000</v>
      </c>
      <c r="AH98" s="308"/>
      <c r="AI98" s="308"/>
      <c r="AJ98" s="308"/>
      <c r="AK98" s="308"/>
      <c r="AL98" s="308"/>
      <c r="AM98" s="308"/>
      <c r="AN98" s="307">
        <f>SUM(AG98,AT98)</f>
        <v>121000</v>
      </c>
      <c r="AO98" s="308"/>
      <c r="AP98" s="308"/>
      <c r="AQ98" s="98" t="s">
        <v>82</v>
      </c>
      <c r="AR98" s="99"/>
      <c r="AS98" s="105">
        <v>0</v>
      </c>
      <c r="AT98" s="106">
        <f>ROUND(SUM(AV98:AW98),2)</f>
        <v>21000</v>
      </c>
      <c r="AU98" s="107">
        <f>'04 - Vedlejší rozpočtové ...'!P121</f>
        <v>0</v>
      </c>
      <c r="AV98" s="106">
        <f>'04 - Vedlejší rozpočtové ...'!J33</f>
        <v>21000</v>
      </c>
      <c r="AW98" s="106">
        <f>'04 - Vedlejší rozpočtové ...'!J34</f>
        <v>0</v>
      </c>
      <c r="AX98" s="106">
        <f>'04 - Vedlejší rozpočtové ...'!J35</f>
        <v>0</v>
      </c>
      <c r="AY98" s="106">
        <f>'04 - Vedlejší rozpočtové ...'!J36</f>
        <v>0</v>
      </c>
      <c r="AZ98" s="106">
        <f>'04 - Vedlejší rozpočtové ...'!F33</f>
        <v>100000</v>
      </c>
      <c r="BA98" s="106">
        <f>'04 - Vedlejší rozpočtové ...'!F34</f>
        <v>0</v>
      </c>
      <c r="BB98" s="106">
        <f>'04 - Vedlejší rozpočtové ...'!F35</f>
        <v>0</v>
      </c>
      <c r="BC98" s="106">
        <f>'04 - Vedlejší rozpočtové ...'!F36</f>
        <v>0</v>
      </c>
      <c r="BD98" s="108">
        <f>'04 - Vedlejší rozpočtové ...'!F37</f>
        <v>0</v>
      </c>
      <c r="BT98" s="104" t="s">
        <v>83</v>
      </c>
      <c r="BV98" s="104" t="s">
        <v>77</v>
      </c>
      <c r="BW98" s="104" t="s">
        <v>94</v>
      </c>
      <c r="BX98" s="104" t="s">
        <v>5</v>
      </c>
      <c r="CL98" s="104" t="s">
        <v>1</v>
      </c>
      <c r="CM98" s="104" t="s">
        <v>85</v>
      </c>
    </row>
    <row r="99" spans="1:91" s="2" customFormat="1" ht="30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40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91" s="2" customFormat="1" ht="6.9" customHeight="1">
      <c r="A100" s="35"/>
      <c r="B100" s="55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40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</sheetData>
  <sheetProtection password="CDDD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L85:AO85"/>
    <mergeCell ref="AM87:AN87"/>
    <mergeCell ref="AM89:AP89"/>
    <mergeCell ref="AG94:AM94"/>
    <mergeCell ref="AN94:AP94"/>
    <mergeCell ref="J96:AF96"/>
    <mergeCell ref="D96:H96"/>
    <mergeCell ref="AG96:AM96"/>
    <mergeCell ref="AN96:AP96"/>
    <mergeCell ref="D95:H95"/>
    <mergeCell ref="AG95:AM95"/>
    <mergeCell ref="J95:AF95"/>
    <mergeCell ref="AN95:AP95"/>
    <mergeCell ref="D98:H98"/>
    <mergeCell ref="J98:AF98"/>
    <mergeCell ref="AN97:AP97"/>
    <mergeCell ref="D97:H97"/>
    <mergeCell ref="J97:AF97"/>
    <mergeCell ref="AG97:AM97"/>
    <mergeCell ref="AS89:AT91"/>
    <mergeCell ref="AM90:AP90"/>
    <mergeCell ref="C92:G92"/>
    <mergeCell ref="AG92:AM92"/>
    <mergeCell ref="I92:AF92"/>
    <mergeCell ref="AN92:AP92"/>
  </mergeCells>
  <hyperlinks>
    <hyperlink ref="A95" location="'01 - Mikropiloty a kotvy'!C2" display="/"/>
    <hyperlink ref="A96" location="'02 - Základové věnce'!C2" display="/"/>
    <hyperlink ref="A97" location="'03 - Sanace pohledové části '!C2" display="/"/>
    <hyperlink ref="A98" location="'04 - Vedlejší rozpočtové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5"/>
  <sheetViews>
    <sheetView showGridLines="0" workbookViewId="0">
      <selection activeCell="E18" sqref="E18:H18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109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109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AT2" s="18" t="s">
        <v>84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2"/>
      <c r="J3" s="111"/>
      <c r="K3" s="111"/>
      <c r="L3" s="21"/>
      <c r="AT3" s="18" t="s">
        <v>85</v>
      </c>
    </row>
    <row r="4" spans="1:46" s="1" customFormat="1" ht="24.9" customHeight="1">
      <c r="B4" s="21"/>
      <c r="D4" s="113" t="s">
        <v>95</v>
      </c>
      <c r="I4" s="109"/>
      <c r="L4" s="21"/>
      <c r="M4" s="114" t="s">
        <v>10</v>
      </c>
      <c r="AT4" s="18" t="s">
        <v>4</v>
      </c>
    </row>
    <row r="5" spans="1:46" s="1" customFormat="1" ht="6.9" customHeight="1">
      <c r="B5" s="21"/>
      <c r="I5" s="109"/>
      <c r="L5" s="21"/>
    </row>
    <row r="6" spans="1:46" s="1" customFormat="1" ht="12" customHeight="1">
      <c r="B6" s="21"/>
      <c r="D6" s="115" t="s">
        <v>16</v>
      </c>
      <c r="I6" s="109"/>
      <c r="L6" s="21"/>
    </row>
    <row r="7" spans="1:46" s="1" customFormat="1" ht="16.5" customHeight="1">
      <c r="B7" s="21"/>
      <c r="E7" s="337" t="str">
        <f>'Rekapitulace stavby'!K6</f>
        <v>FN Olomouc - stat.zajištění opěrné stěny na ulici Albertova</v>
      </c>
      <c r="F7" s="338"/>
      <c r="G7" s="338"/>
      <c r="H7" s="338"/>
      <c r="I7" s="109"/>
      <c r="L7" s="21"/>
    </row>
    <row r="8" spans="1:46" s="2" customFormat="1" ht="12" customHeight="1">
      <c r="A8" s="35"/>
      <c r="B8" s="40"/>
      <c r="C8" s="35"/>
      <c r="D8" s="115" t="s">
        <v>96</v>
      </c>
      <c r="E8" s="35"/>
      <c r="F8" s="35"/>
      <c r="G8" s="35"/>
      <c r="H8" s="35"/>
      <c r="I8" s="116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9" t="s">
        <v>97</v>
      </c>
      <c r="F9" s="340"/>
      <c r="G9" s="340"/>
      <c r="H9" s="340"/>
      <c r="I9" s="116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116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5" t="s">
        <v>18</v>
      </c>
      <c r="E11" s="35"/>
      <c r="F11" s="117" t="s">
        <v>1</v>
      </c>
      <c r="G11" s="35"/>
      <c r="H11" s="35"/>
      <c r="I11" s="118" t="s">
        <v>19</v>
      </c>
      <c r="J11" s="117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5" t="s">
        <v>20</v>
      </c>
      <c r="E12" s="35"/>
      <c r="F12" s="117" t="s">
        <v>21</v>
      </c>
      <c r="G12" s="35"/>
      <c r="H12" s="35"/>
      <c r="I12" s="118" t="s">
        <v>22</v>
      </c>
      <c r="J12" s="119" t="str">
        <f>'Rekapitulace stavby'!AN8</f>
        <v>Vyplň údaj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116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5" t="s">
        <v>23</v>
      </c>
      <c r="E14" s="35"/>
      <c r="F14" s="35"/>
      <c r="G14" s="35"/>
      <c r="H14" s="35"/>
      <c r="I14" s="118" t="s">
        <v>24</v>
      </c>
      <c r="J14" s="117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7" t="s">
        <v>25</v>
      </c>
      <c r="F15" s="35"/>
      <c r="G15" s="35"/>
      <c r="H15" s="35"/>
      <c r="I15" s="118" t="s">
        <v>26</v>
      </c>
      <c r="J15" s="117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116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5" t="s">
        <v>27</v>
      </c>
      <c r="E17" s="35"/>
      <c r="F17" s="35"/>
      <c r="G17" s="35"/>
      <c r="H17" s="35"/>
      <c r="I17" s="118" t="s">
        <v>24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41" t="str">
        <f>'Rekapitulace stavby'!E14</f>
        <v>Vyplň údaj</v>
      </c>
      <c r="F18" s="342"/>
      <c r="G18" s="342"/>
      <c r="H18" s="342"/>
      <c r="I18" s="118" t="s">
        <v>26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116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5" t="s">
        <v>29</v>
      </c>
      <c r="E20" s="35"/>
      <c r="F20" s="35"/>
      <c r="G20" s="35"/>
      <c r="H20" s="35"/>
      <c r="I20" s="118" t="s">
        <v>24</v>
      </c>
      <c r="J20" s="117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7" t="s">
        <v>30</v>
      </c>
      <c r="F21" s="35"/>
      <c r="G21" s="35"/>
      <c r="H21" s="35"/>
      <c r="I21" s="118" t="s">
        <v>26</v>
      </c>
      <c r="J21" s="117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116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5" t="s">
        <v>32</v>
      </c>
      <c r="E23" s="35"/>
      <c r="F23" s="35"/>
      <c r="G23" s="35"/>
      <c r="H23" s="35"/>
      <c r="I23" s="118" t="s">
        <v>24</v>
      </c>
      <c r="J23" s="117" t="str">
        <f>IF('Rekapitulace stavby'!AN19="","",'Rekapitulace stavby'!AN19)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7" t="str">
        <f>IF('Rekapitulace stavby'!E20="","",'Rekapitulace stavby'!E20)</f>
        <v xml:space="preserve"> </v>
      </c>
      <c r="F24" s="35"/>
      <c r="G24" s="35"/>
      <c r="H24" s="35"/>
      <c r="I24" s="118" t="s">
        <v>26</v>
      </c>
      <c r="J24" s="117" t="str">
        <f>IF('Rekapitulace stavby'!AN20="","",'Rekapitulace stavby'!AN20)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116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5" t="s">
        <v>34</v>
      </c>
      <c r="E26" s="35"/>
      <c r="F26" s="35"/>
      <c r="G26" s="35"/>
      <c r="H26" s="35"/>
      <c r="I26" s="116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43" t="s">
        <v>1</v>
      </c>
      <c r="F27" s="343"/>
      <c r="G27" s="343"/>
      <c r="H27" s="343"/>
      <c r="I27" s="122"/>
      <c r="J27" s="120"/>
      <c r="K27" s="120"/>
      <c r="L27" s="123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116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4"/>
      <c r="E29" s="124"/>
      <c r="F29" s="124"/>
      <c r="G29" s="124"/>
      <c r="H29" s="124"/>
      <c r="I29" s="125"/>
      <c r="J29" s="124"/>
      <c r="K29" s="124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35</v>
      </c>
      <c r="E30" s="35"/>
      <c r="F30" s="35"/>
      <c r="G30" s="35"/>
      <c r="H30" s="35"/>
      <c r="I30" s="116"/>
      <c r="J30" s="127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4"/>
      <c r="E31" s="124"/>
      <c r="F31" s="124"/>
      <c r="G31" s="124"/>
      <c r="H31" s="124"/>
      <c r="I31" s="125"/>
      <c r="J31" s="124"/>
      <c r="K31" s="124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8" t="s">
        <v>37</v>
      </c>
      <c r="G32" s="35"/>
      <c r="H32" s="35"/>
      <c r="I32" s="129" t="s">
        <v>36</v>
      </c>
      <c r="J32" s="128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30" t="s">
        <v>39</v>
      </c>
      <c r="E33" s="115" t="s">
        <v>40</v>
      </c>
      <c r="F33" s="131">
        <f>ROUND((SUM(BE122:BE194)),  2)</f>
        <v>0</v>
      </c>
      <c r="G33" s="35"/>
      <c r="H33" s="35"/>
      <c r="I33" s="132">
        <v>0.21</v>
      </c>
      <c r="J33" s="131">
        <f>ROUND(((SUM(BE122:BE194))*I33),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5" t="s">
        <v>41</v>
      </c>
      <c r="F34" s="131">
        <f>ROUND((SUM(BF122:BF194)),  2)</f>
        <v>0</v>
      </c>
      <c r="G34" s="35"/>
      <c r="H34" s="35"/>
      <c r="I34" s="132">
        <v>0.15</v>
      </c>
      <c r="J34" s="131">
        <f>ROUND(((SUM(BF122:BF194))*I34),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5" t="s">
        <v>42</v>
      </c>
      <c r="F35" s="131">
        <f>ROUND((SUM(BG122:BG194)),  2)</f>
        <v>0</v>
      </c>
      <c r="G35" s="35"/>
      <c r="H35" s="35"/>
      <c r="I35" s="132">
        <v>0.21</v>
      </c>
      <c r="J35" s="131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5" t="s">
        <v>43</v>
      </c>
      <c r="F36" s="131">
        <f>ROUND((SUM(BH122:BH194)),  2)</f>
        <v>0</v>
      </c>
      <c r="G36" s="35"/>
      <c r="H36" s="35"/>
      <c r="I36" s="132">
        <v>0.15</v>
      </c>
      <c r="J36" s="131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5" t="s">
        <v>44</v>
      </c>
      <c r="F37" s="131">
        <f>ROUND((SUM(BI122:BI194)),  2)</f>
        <v>0</v>
      </c>
      <c r="G37" s="35"/>
      <c r="H37" s="35"/>
      <c r="I37" s="132">
        <v>0</v>
      </c>
      <c r="J37" s="131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116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3"/>
      <c r="D39" s="134" t="s">
        <v>45</v>
      </c>
      <c r="E39" s="135"/>
      <c r="F39" s="135"/>
      <c r="G39" s="136" t="s">
        <v>46</v>
      </c>
      <c r="H39" s="137" t="s">
        <v>47</v>
      </c>
      <c r="I39" s="138"/>
      <c r="J39" s="139">
        <f>SUM(J30:J37)</f>
        <v>0</v>
      </c>
      <c r="K39" s="140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116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I41" s="109"/>
      <c r="L41" s="21"/>
    </row>
    <row r="42" spans="1:31" s="1" customFormat="1" ht="14.4" customHeight="1">
      <c r="B42" s="21"/>
      <c r="I42" s="109"/>
      <c r="L42" s="21"/>
    </row>
    <row r="43" spans="1:31" s="1" customFormat="1" ht="14.4" customHeight="1">
      <c r="B43" s="21"/>
      <c r="I43" s="109"/>
      <c r="L43" s="21"/>
    </row>
    <row r="44" spans="1:31" s="1" customFormat="1" ht="14.4" customHeight="1">
      <c r="B44" s="21"/>
      <c r="I44" s="109"/>
      <c r="L44" s="21"/>
    </row>
    <row r="45" spans="1:31" s="1" customFormat="1" ht="14.4" customHeight="1">
      <c r="B45" s="21"/>
      <c r="I45" s="109"/>
      <c r="L45" s="21"/>
    </row>
    <row r="46" spans="1:31" s="1" customFormat="1" ht="14.4" customHeight="1">
      <c r="B46" s="21"/>
      <c r="I46" s="109"/>
      <c r="L46" s="21"/>
    </row>
    <row r="47" spans="1:31" s="1" customFormat="1" ht="14.4" customHeight="1">
      <c r="B47" s="21"/>
      <c r="I47" s="109"/>
      <c r="L47" s="21"/>
    </row>
    <row r="48" spans="1:31" s="1" customFormat="1" ht="14.4" customHeight="1">
      <c r="B48" s="21"/>
      <c r="I48" s="109"/>
      <c r="L48" s="21"/>
    </row>
    <row r="49" spans="1:31" s="1" customFormat="1" ht="14.4" customHeight="1">
      <c r="B49" s="21"/>
      <c r="I49" s="109"/>
      <c r="L49" s="21"/>
    </row>
    <row r="50" spans="1:31" s="2" customFormat="1" ht="14.4" customHeight="1">
      <c r="B50" s="52"/>
      <c r="D50" s="141" t="s">
        <v>48</v>
      </c>
      <c r="E50" s="142"/>
      <c r="F50" s="142"/>
      <c r="G50" s="141" t="s">
        <v>49</v>
      </c>
      <c r="H50" s="142"/>
      <c r="I50" s="143"/>
      <c r="J50" s="142"/>
      <c r="K50" s="142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4" t="s">
        <v>50</v>
      </c>
      <c r="E61" s="145"/>
      <c r="F61" s="146" t="s">
        <v>51</v>
      </c>
      <c r="G61" s="144" t="s">
        <v>50</v>
      </c>
      <c r="H61" s="145"/>
      <c r="I61" s="147"/>
      <c r="J61" s="148" t="s">
        <v>51</v>
      </c>
      <c r="K61" s="145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52</v>
      </c>
      <c r="E65" s="149"/>
      <c r="F65" s="149"/>
      <c r="G65" s="141" t="s">
        <v>53</v>
      </c>
      <c r="H65" s="149"/>
      <c r="I65" s="150"/>
      <c r="J65" s="149"/>
      <c r="K65" s="14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4" t="s">
        <v>50</v>
      </c>
      <c r="E76" s="145"/>
      <c r="F76" s="146" t="s">
        <v>51</v>
      </c>
      <c r="G76" s="144" t="s">
        <v>50</v>
      </c>
      <c r="H76" s="145"/>
      <c r="I76" s="147"/>
      <c r="J76" s="148" t="s">
        <v>51</v>
      </c>
      <c r="K76" s="145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51"/>
      <c r="C77" s="152"/>
      <c r="D77" s="152"/>
      <c r="E77" s="152"/>
      <c r="F77" s="152"/>
      <c r="G77" s="152"/>
      <c r="H77" s="152"/>
      <c r="I77" s="153"/>
      <c r="J77" s="152"/>
      <c r="K77" s="15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4"/>
      <c r="C81" s="155"/>
      <c r="D81" s="155"/>
      <c r="E81" s="155"/>
      <c r="F81" s="155"/>
      <c r="G81" s="155"/>
      <c r="H81" s="155"/>
      <c r="I81" s="156"/>
      <c r="J81" s="155"/>
      <c r="K81" s="155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98</v>
      </c>
      <c r="D82" s="37"/>
      <c r="E82" s="37"/>
      <c r="F82" s="37"/>
      <c r="G82" s="37"/>
      <c r="H82" s="37"/>
      <c r="I82" s="116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116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16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35" t="str">
        <f>E7</f>
        <v>FN Olomouc - stat.zajištění opěrné stěny na ulici Albertova</v>
      </c>
      <c r="F85" s="336"/>
      <c r="G85" s="336"/>
      <c r="H85" s="336"/>
      <c r="I85" s="116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96</v>
      </c>
      <c r="D86" s="37"/>
      <c r="E86" s="37"/>
      <c r="F86" s="37"/>
      <c r="G86" s="37"/>
      <c r="H86" s="37"/>
      <c r="I86" s="116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2" t="str">
        <f>E9</f>
        <v>01 - Mikropiloty a kotvy</v>
      </c>
      <c r="F87" s="334"/>
      <c r="G87" s="334"/>
      <c r="H87" s="334"/>
      <c r="I87" s="116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116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Olomouc, ul. Albertova</v>
      </c>
      <c r="G89" s="37"/>
      <c r="H89" s="37"/>
      <c r="I89" s="118" t="s">
        <v>22</v>
      </c>
      <c r="J89" s="67" t="str">
        <f>IF(J12="","",J12)</f>
        <v>Vyplň údaj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116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25.65" customHeight="1">
      <c r="A91" s="35"/>
      <c r="B91" s="36"/>
      <c r="C91" s="30" t="s">
        <v>23</v>
      </c>
      <c r="D91" s="37"/>
      <c r="E91" s="37"/>
      <c r="F91" s="28" t="str">
        <f>E15</f>
        <v>FN Olomouc</v>
      </c>
      <c r="G91" s="37"/>
      <c r="H91" s="37"/>
      <c r="I91" s="118" t="s">
        <v>29</v>
      </c>
      <c r="J91" s="33" t="str">
        <f>E21</f>
        <v>Statika Olomouc,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118" t="s">
        <v>32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116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7" t="s">
        <v>99</v>
      </c>
      <c r="D94" s="158"/>
      <c r="E94" s="158"/>
      <c r="F94" s="158"/>
      <c r="G94" s="158"/>
      <c r="H94" s="158"/>
      <c r="I94" s="159"/>
      <c r="J94" s="160" t="s">
        <v>100</v>
      </c>
      <c r="K94" s="158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6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61" t="s">
        <v>101</v>
      </c>
      <c r="D96" s="37"/>
      <c r="E96" s="37"/>
      <c r="F96" s="37"/>
      <c r="G96" s="37"/>
      <c r="H96" s="37"/>
      <c r="I96" s="116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102</v>
      </c>
    </row>
    <row r="97" spans="1:31" s="9" customFormat="1" ht="24.9" customHeight="1">
      <c r="B97" s="162"/>
      <c r="C97" s="163"/>
      <c r="D97" s="164" t="s">
        <v>103</v>
      </c>
      <c r="E97" s="165"/>
      <c r="F97" s="165"/>
      <c r="G97" s="165"/>
      <c r="H97" s="165"/>
      <c r="I97" s="166"/>
      <c r="J97" s="167">
        <f>J123</f>
        <v>0</v>
      </c>
      <c r="K97" s="163"/>
      <c r="L97" s="168"/>
    </row>
    <row r="98" spans="1:31" s="10" customFormat="1" ht="19.95" customHeight="1">
      <c r="B98" s="169"/>
      <c r="C98" s="170"/>
      <c r="D98" s="171" t="s">
        <v>104</v>
      </c>
      <c r="E98" s="172"/>
      <c r="F98" s="172"/>
      <c r="G98" s="172"/>
      <c r="H98" s="172"/>
      <c r="I98" s="173"/>
      <c r="J98" s="174">
        <f>J124</f>
        <v>0</v>
      </c>
      <c r="K98" s="170"/>
      <c r="L98" s="175"/>
    </row>
    <row r="99" spans="1:31" s="10" customFormat="1" ht="19.95" customHeight="1">
      <c r="B99" s="169"/>
      <c r="C99" s="170"/>
      <c r="D99" s="171" t="s">
        <v>105</v>
      </c>
      <c r="E99" s="172"/>
      <c r="F99" s="172"/>
      <c r="G99" s="172"/>
      <c r="H99" s="172"/>
      <c r="I99" s="173"/>
      <c r="J99" s="174">
        <f>J134</f>
        <v>0</v>
      </c>
      <c r="K99" s="170"/>
      <c r="L99" s="175"/>
    </row>
    <row r="100" spans="1:31" s="10" customFormat="1" ht="19.95" customHeight="1">
      <c r="B100" s="169"/>
      <c r="C100" s="170"/>
      <c r="D100" s="171" t="s">
        <v>106</v>
      </c>
      <c r="E100" s="172"/>
      <c r="F100" s="172"/>
      <c r="G100" s="172"/>
      <c r="H100" s="172"/>
      <c r="I100" s="173"/>
      <c r="J100" s="174">
        <f>J175</f>
        <v>0</v>
      </c>
      <c r="K100" s="170"/>
      <c r="L100" s="175"/>
    </row>
    <row r="101" spans="1:31" s="10" customFormat="1" ht="19.95" customHeight="1">
      <c r="B101" s="169"/>
      <c r="C101" s="170"/>
      <c r="D101" s="171" t="s">
        <v>107</v>
      </c>
      <c r="E101" s="172"/>
      <c r="F101" s="172"/>
      <c r="G101" s="172"/>
      <c r="H101" s="172"/>
      <c r="I101" s="173"/>
      <c r="J101" s="174">
        <f>J185</f>
        <v>0</v>
      </c>
      <c r="K101" s="170"/>
      <c r="L101" s="175"/>
    </row>
    <row r="102" spans="1:31" s="10" customFormat="1" ht="19.95" customHeight="1">
      <c r="B102" s="169"/>
      <c r="C102" s="170"/>
      <c r="D102" s="171" t="s">
        <v>108</v>
      </c>
      <c r="E102" s="172"/>
      <c r="F102" s="172"/>
      <c r="G102" s="172"/>
      <c r="H102" s="172"/>
      <c r="I102" s="173"/>
      <c r="J102" s="174">
        <f>J193</f>
        <v>0</v>
      </c>
      <c r="K102" s="170"/>
      <c r="L102" s="175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116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5"/>
      <c r="C104" s="56"/>
      <c r="D104" s="56"/>
      <c r="E104" s="56"/>
      <c r="F104" s="56"/>
      <c r="G104" s="56"/>
      <c r="H104" s="56"/>
      <c r="I104" s="153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57"/>
      <c r="C108" s="58"/>
      <c r="D108" s="58"/>
      <c r="E108" s="58"/>
      <c r="F108" s="58"/>
      <c r="G108" s="58"/>
      <c r="H108" s="58"/>
      <c r="I108" s="156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109</v>
      </c>
      <c r="D109" s="37"/>
      <c r="E109" s="37"/>
      <c r="F109" s="37"/>
      <c r="G109" s="37"/>
      <c r="H109" s="37"/>
      <c r="I109" s="116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116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16</v>
      </c>
      <c r="D111" s="37"/>
      <c r="E111" s="37"/>
      <c r="F111" s="37"/>
      <c r="G111" s="37"/>
      <c r="H111" s="37"/>
      <c r="I111" s="116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35" t="str">
        <f>E7</f>
        <v>FN Olomouc - stat.zajištění opěrné stěny na ulici Albertova</v>
      </c>
      <c r="F112" s="336"/>
      <c r="G112" s="336"/>
      <c r="H112" s="336"/>
      <c r="I112" s="116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96</v>
      </c>
      <c r="D113" s="37"/>
      <c r="E113" s="37"/>
      <c r="F113" s="37"/>
      <c r="G113" s="37"/>
      <c r="H113" s="37"/>
      <c r="I113" s="116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12" t="str">
        <f>E9</f>
        <v>01 - Mikropiloty a kotvy</v>
      </c>
      <c r="F114" s="334"/>
      <c r="G114" s="334"/>
      <c r="H114" s="334"/>
      <c r="I114" s="116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116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F12</f>
        <v>Olomouc, ul. Albertova</v>
      </c>
      <c r="G116" s="37"/>
      <c r="H116" s="37"/>
      <c r="I116" s="118" t="s">
        <v>22</v>
      </c>
      <c r="J116" s="67" t="str">
        <f>IF(J12="","",J12)</f>
        <v>Vyplň údaj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116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25.65" customHeight="1">
      <c r="A118" s="35"/>
      <c r="B118" s="36"/>
      <c r="C118" s="30" t="s">
        <v>23</v>
      </c>
      <c r="D118" s="37"/>
      <c r="E118" s="37"/>
      <c r="F118" s="28" t="str">
        <f>E15</f>
        <v>FN Olomouc</v>
      </c>
      <c r="G118" s="37"/>
      <c r="H118" s="37"/>
      <c r="I118" s="118" t="s">
        <v>29</v>
      </c>
      <c r="J118" s="33" t="str">
        <f>E21</f>
        <v>Statika Olomouc,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118" t="s">
        <v>32</v>
      </c>
      <c r="J119" s="33" t="str">
        <f>E24</f>
        <v xml:space="preserve"> 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116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76"/>
      <c r="B121" s="177"/>
      <c r="C121" s="178" t="s">
        <v>110</v>
      </c>
      <c r="D121" s="179" t="s">
        <v>60</v>
      </c>
      <c r="E121" s="179" t="s">
        <v>56</v>
      </c>
      <c r="F121" s="179" t="s">
        <v>57</v>
      </c>
      <c r="G121" s="179" t="s">
        <v>111</v>
      </c>
      <c r="H121" s="179" t="s">
        <v>112</v>
      </c>
      <c r="I121" s="180" t="s">
        <v>113</v>
      </c>
      <c r="J121" s="181" t="s">
        <v>100</v>
      </c>
      <c r="K121" s="182" t="s">
        <v>114</v>
      </c>
      <c r="L121" s="183"/>
      <c r="M121" s="76" t="s">
        <v>1</v>
      </c>
      <c r="N121" s="77" t="s">
        <v>39</v>
      </c>
      <c r="O121" s="77" t="s">
        <v>115</v>
      </c>
      <c r="P121" s="77" t="s">
        <v>116</v>
      </c>
      <c r="Q121" s="77" t="s">
        <v>117</v>
      </c>
      <c r="R121" s="77" t="s">
        <v>118</v>
      </c>
      <c r="S121" s="77" t="s">
        <v>119</v>
      </c>
      <c r="T121" s="78" t="s">
        <v>120</v>
      </c>
      <c r="U121" s="176"/>
      <c r="V121" s="176"/>
      <c r="W121" s="176"/>
      <c r="X121" s="176"/>
      <c r="Y121" s="176"/>
      <c r="Z121" s="176"/>
      <c r="AA121" s="176"/>
      <c r="AB121" s="176"/>
      <c r="AC121" s="176"/>
      <c r="AD121" s="176"/>
      <c r="AE121" s="176"/>
    </row>
    <row r="122" spans="1:65" s="2" customFormat="1" ht="22.95" customHeight="1">
      <c r="A122" s="35"/>
      <c r="B122" s="36"/>
      <c r="C122" s="83" t="s">
        <v>121</v>
      </c>
      <c r="D122" s="37"/>
      <c r="E122" s="37"/>
      <c r="F122" s="37"/>
      <c r="G122" s="37"/>
      <c r="H122" s="37"/>
      <c r="I122" s="116"/>
      <c r="J122" s="184">
        <f>BK122</f>
        <v>0</v>
      </c>
      <c r="K122" s="37"/>
      <c r="L122" s="40"/>
      <c r="M122" s="79"/>
      <c r="N122" s="185"/>
      <c r="O122" s="80"/>
      <c r="P122" s="186">
        <f>P123</f>
        <v>0</v>
      </c>
      <c r="Q122" s="80"/>
      <c r="R122" s="186">
        <f>R123</f>
        <v>68.489219539999993</v>
      </c>
      <c r="S122" s="80"/>
      <c r="T122" s="187">
        <f>T123</f>
        <v>3.0219000000000005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74</v>
      </c>
      <c r="AU122" s="18" t="s">
        <v>102</v>
      </c>
      <c r="BK122" s="188">
        <f>BK123</f>
        <v>0</v>
      </c>
    </row>
    <row r="123" spans="1:65" s="12" customFormat="1" ht="25.95" customHeight="1">
      <c r="B123" s="189"/>
      <c r="C123" s="190"/>
      <c r="D123" s="191" t="s">
        <v>74</v>
      </c>
      <c r="E123" s="192" t="s">
        <v>122</v>
      </c>
      <c r="F123" s="192" t="s">
        <v>123</v>
      </c>
      <c r="G123" s="190"/>
      <c r="H123" s="190"/>
      <c r="I123" s="193"/>
      <c r="J123" s="194">
        <f>BK123</f>
        <v>0</v>
      </c>
      <c r="K123" s="190"/>
      <c r="L123" s="195"/>
      <c r="M123" s="196"/>
      <c r="N123" s="197"/>
      <c r="O123" s="197"/>
      <c r="P123" s="198">
        <f>P124+P134+P175+P185+P193</f>
        <v>0</v>
      </c>
      <c r="Q123" s="197"/>
      <c r="R123" s="198">
        <f>R124+R134+R175+R185+R193</f>
        <v>68.489219539999993</v>
      </c>
      <c r="S123" s="197"/>
      <c r="T123" s="199">
        <f>T124+T134+T175+T185+T193</f>
        <v>3.0219000000000005</v>
      </c>
      <c r="AR123" s="200" t="s">
        <v>83</v>
      </c>
      <c r="AT123" s="201" t="s">
        <v>74</v>
      </c>
      <c r="AU123" s="201" t="s">
        <v>75</v>
      </c>
      <c r="AY123" s="200" t="s">
        <v>124</v>
      </c>
      <c r="BK123" s="202">
        <f>BK124+BK134+BK175+BK185+BK193</f>
        <v>0</v>
      </c>
    </row>
    <row r="124" spans="1:65" s="12" customFormat="1" ht="22.95" customHeight="1">
      <c r="B124" s="189"/>
      <c r="C124" s="190"/>
      <c r="D124" s="191" t="s">
        <v>74</v>
      </c>
      <c r="E124" s="203" t="s">
        <v>83</v>
      </c>
      <c r="F124" s="203" t="s">
        <v>125</v>
      </c>
      <c r="G124" s="190"/>
      <c r="H124" s="190"/>
      <c r="I124" s="193"/>
      <c r="J124" s="204">
        <f>BK124</f>
        <v>0</v>
      </c>
      <c r="K124" s="190"/>
      <c r="L124" s="195"/>
      <c r="M124" s="196"/>
      <c r="N124" s="197"/>
      <c r="O124" s="197"/>
      <c r="P124" s="198">
        <f>SUM(P125:P133)</f>
        <v>0</v>
      </c>
      <c r="Q124" s="197"/>
      <c r="R124" s="198">
        <f>SUM(R125:R133)</f>
        <v>34.086259999999996</v>
      </c>
      <c r="S124" s="197"/>
      <c r="T124" s="199">
        <f>SUM(T125:T133)</f>
        <v>0</v>
      </c>
      <c r="AR124" s="200" t="s">
        <v>83</v>
      </c>
      <c r="AT124" s="201" t="s">
        <v>74</v>
      </c>
      <c r="AU124" s="201" t="s">
        <v>83</v>
      </c>
      <c r="AY124" s="200" t="s">
        <v>124</v>
      </c>
      <c r="BK124" s="202">
        <f>SUM(BK125:BK133)</f>
        <v>0</v>
      </c>
    </row>
    <row r="125" spans="1:65" s="2" customFormat="1" ht="16.5" customHeight="1">
      <c r="A125" s="35"/>
      <c r="B125" s="36"/>
      <c r="C125" s="205" t="s">
        <v>83</v>
      </c>
      <c r="D125" s="205" t="s">
        <v>126</v>
      </c>
      <c r="E125" s="206" t="s">
        <v>127</v>
      </c>
      <c r="F125" s="207" t="s">
        <v>128</v>
      </c>
      <c r="G125" s="208" t="s">
        <v>129</v>
      </c>
      <c r="H125" s="209">
        <v>208</v>
      </c>
      <c r="I125" s="210"/>
      <c r="J125" s="211">
        <f>ROUND(I125*H125,2)</f>
        <v>0</v>
      </c>
      <c r="K125" s="212"/>
      <c r="L125" s="40"/>
      <c r="M125" s="213" t="s">
        <v>1</v>
      </c>
      <c r="N125" s="214" t="s">
        <v>40</v>
      </c>
      <c r="O125" s="72"/>
      <c r="P125" s="215">
        <f>O125*H125</f>
        <v>0</v>
      </c>
      <c r="Q125" s="215">
        <v>3.363E-2</v>
      </c>
      <c r="R125" s="215">
        <f>Q125*H125</f>
        <v>6.9950400000000004</v>
      </c>
      <c r="S125" s="215">
        <v>0</v>
      </c>
      <c r="T125" s="21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17" t="s">
        <v>130</v>
      </c>
      <c r="AT125" s="217" t="s">
        <v>126</v>
      </c>
      <c r="AU125" s="217" t="s">
        <v>85</v>
      </c>
      <c r="AY125" s="18" t="s">
        <v>124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8" t="s">
        <v>83</v>
      </c>
      <c r="BK125" s="218">
        <f>ROUND(I125*H125,2)</f>
        <v>0</v>
      </c>
      <c r="BL125" s="18" t="s">
        <v>130</v>
      </c>
      <c r="BM125" s="217" t="s">
        <v>131</v>
      </c>
    </row>
    <row r="126" spans="1:65" s="13" customFormat="1">
      <c r="B126" s="219"/>
      <c r="C126" s="220"/>
      <c r="D126" s="221" t="s">
        <v>132</v>
      </c>
      <c r="E126" s="222" t="s">
        <v>1</v>
      </c>
      <c r="F126" s="223" t="s">
        <v>133</v>
      </c>
      <c r="G126" s="220"/>
      <c r="H126" s="224">
        <v>208</v>
      </c>
      <c r="I126" s="225"/>
      <c r="J126" s="220"/>
      <c r="K126" s="220"/>
      <c r="L126" s="226"/>
      <c r="M126" s="227"/>
      <c r="N126" s="228"/>
      <c r="O126" s="228"/>
      <c r="P126" s="228"/>
      <c r="Q126" s="228"/>
      <c r="R126" s="228"/>
      <c r="S126" s="228"/>
      <c r="T126" s="229"/>
      <c r="AT126" s="230" t="s">
        <v>132</v>
      </c>
      <c r="AU126" s="230" t="s">
        <v>85</v>
      </c>
      <c r="AV126" s="13" t="s">
        <v>85</v>
      </c>
      <c r="AW126" s="13" t="s">
        <v>31</v>
      </c>
      <c r="AX126" s="13" t="s">
        <v>83</v>
      </c>
      <c r="AY126" s="230" t="s">
        <v>124</v>
      </c>
    </row>
    <row r="127" spans="1:65" s="2" customFormat="1" ht="16.5" customHeight="1">
      <c r="A127" s="35"/>
      <c r="B127" s="36"/>
      <c r="C127" s="231" t="s">
        <v>85</v>
      </c>
      <c r="D127" s="231" t="s">
        <v>134</v>
      </c>
      <c r="E127" s="232" t="s">
        <v>135</v>
      </c>
      <c r="F127" s="233" t="s">
        <v>136</v>
      </c>
      <c r="G127" s="234" t="s">
        <v>129</v>
      </c>
      <c r="H127" s="235">
        <v>208</v>
      </c>
      <c r="I127" s="236"/>
      <c r="J127" s="237">
        <f>ROUND(I127*H127,2)</f>
        <v>0</v>
      </c>
      <c r="K127" s="238"/>
      <c r="L127" s="239"/>
      <c r="M127" s="240" t="s">
        <v>1</v>
      </c>
      <c r="N127" s="241" t="s">
        <v>40</v>
      </c>
      <c r="O127" s="72"/>
      <c r="P127" s="215">
        <f>O127*H127</f>
        <v>0</v>
      </c>
      <c r="Q127" s="215">
        <v>3.8500000000000001E-3</v>
      </c>
      <c r="R127" s="215">
        <f>Q127*H127</f>
        <v>0.80080000000000007</v>
      </c>
      <c r="S127" s="215">
        <v>0</v>
      </c>
      <c r="T127" s="21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17" t="s">
        <v>137</v>
      </c>
      <c r="AT127" s="217" t="s">
        <v>134</v>
      </c>
      <c r="AU127" s="217" t="s">
        <v>85</v>
      </c>
      <c r="AY127" s="18" t="s">
        <v>124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8" t="s">
        <v>83</v>
      </c>
      <c r="BK127" s="218">
        <f>ROUND(I127*H127,2)</f>
        <v>0</v>
      </c>
      <c r="BL127" s="18" t="s">
        <v>130</v>
      </c>
      <c r="BM127" s="217" t="s">
        <v>138</v>
      </c>
    </row>
    <row r="128" spans="1:65" s="2" customFormat="1" ht="16.5" customHeight="1">
      <c r="A128" s="35"/>
      <c r="B128" s="36"/>
      <c r="C128" s="231" t="s">
        <v>139</v>
      </c>
      <c r="D128" s="231" t="s">
        <v>134</v>
      </c>
      <c r="E128" s="232" t="s">
        <v>140</v>
      </c>
      <c r="F128" s="233" t="s">
        <v>141</v>
      </c>
      <c r="G128" s="234" t="s">
        <v>142</v>
      </c>
      <c r="H128" s="235">
        <v>26</v>
      </c>
      <c r="I128" s="236"/>
      <c r="J128" s="237">
        <f>ROUND(I128*H128,2)</f>
        <v>0</v>
      </c>
      <c r="K128" s="238"/>
      <c r="L128" s="239"/>
      <c r="M128" s="240" t="s">
        <v>1</v>
      </c>
      <c r="N128" s="241" t="s">
        <v>40</v>
      </c>
      <c r="O128" s="72"/>
      <c r="P128" s="215">
        <f>O128*H128</f>
        <v>0</v>
      </c>
      <c r="Q128" s="215">
        <v>1</v>
      </c>
      <c r="R128" s="215">
        <f>Q128*H128</f>
        <v>26</v>
      </c>
      <c r="S128" s="215">
        <v>0</v>
      </c>
      <c r="T128" s="21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17" t="s">
        <v>137</v>
      </c>
      <c r="AT128" s="217" t="s">
        <v>134</v>
      </c>
      <c r="AU128" s="217" t="s">
        <v>85</v>
      </c>
      <c r="AY128" s="18" t="s">
        <v>124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8" t="s">
        <v>83</v>
      </c>
      <c r="BK128" s="218">
        <f>ROUND(I128*H128,2)</f>
        <v>0</v>
      </c>
      <c r="BL128" s="18" t="s">
        <v>130</v>
      </c>
      <c r="BM128" s="217" t="s">
        <v>143</v>
      </c>
    </row>
    <row r="129" spans="1:65" s="13" customFormat="1">
      <c r="B129" s="219"/>
      <c r="C129" s="220"/>
      <c r="D129" s="221" t="s">
        <v>132</v>
      </c>
      <c r="E129" s="222" t="s">
        <v>1</v>
      </c>
      <c r="F129" s="223" t="s">
        <v>144</v>
      </c>
      <c r="G129" s="220"/>
      <c r="H129" s="224">
        <v>26</v>
      </c>
      <c r="I129" s="225"/>
      <c r="J129" s="220"/>
      <c r="K129" s="220"/>
      <c r="L129" s="226"/>
      <c r="M129" s="227"/>
      <c r="N129" s="228"/>
      <c r="O129" s="228"/>
      <c r="P129" s="228"/>
      <c r="Q129" s="228"/>
      <c r="R129" s="228"/>
      <c r="S129" s="228"/>
      <c r="T129" s="229"/>
      <c r="AT129" s="230" t="s">
        <v>132</v>
      </c>
      <c r="AU129" s="230" t="s">
        <v>85</v>
      </c>
      <c r="AV129" s="13" t="s">
        <v>85</v>
      </c>
      <c r="AW129" s="13" t="s">
        <v>31</v>
      </c>
      <c r="AX129" s="13" t="s">
        <v>83</v>
      </c>
      <c r="AY129" s="230" t="s">
        <v>124</v>
      </c>
    </row>
    <row r="130" spans="1:65" s="2" customFormat="1" ht="21.75" customHeight="1">
      <c r="A130" s="35"/>
      <c r="B130" s="36"/>
      <c r="C130" s="231" t="s">
        <v>130</v>
      </c>
      <c r="D130" s="231" t="s">
        <v>134</v>
      </c>
      <c r="E130" s="232" t="s">
        <v>145</v>
      </c>
      <c r="F130" s="233" t="s">
        <v>146</v>
      </c>
      <c r="G130" s="234" t="s">
        <v>147</v>
      </c>
      <c r="H130" s="235">
        <v>26</v>
      </c>
      <c r="I130" s="236"/>
      <c r="J130" s="237">
        <f>ROUND(I130*H130,2)</f>
        <v>0</v>
      </c>
      <c r="K130" s="238"/>
      <c r="L130" s="239"/>
      <c r="M130" s="240" t="s">
        <v>1</v>
      </c>
      <c r="N130" s="241" t="s">
        <v>40</v>
      </c>
      <c r="O130" s="72"/>
      <c r="P130" s="215">
        <f>O130*H130</f>
        <v>0</v>
      </c>
      <c r="Q130" s="215">
        <v>3.4000000000000002E-4</v>
      </c>
      <c r="R130" s="215">
        <f>Q130*H130</f>
        <v>8.8400000000000006E-3</v>
      </c>
      <c r="S130" s="215">
        <v>0</v>
      </c>
      <c r="T130" s="21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17" t="s">
        <v>137</v>
      </c>
      <c r="AT130" s="217" t="s">
        <v>134</v>
      </c>
      <c r="AU130" s="217" t="s">
        <v>85</v>
      </c>
      <c r="AY130" s="18" t="s">
        <v>124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8" t="s">
        <v>83</v>
      </c>
      <c r="BK130" s="218">
        <f>ROUND(I130*H130,2)</f>
        <v>0</v>
      </c>
      <c r="BL130" s="18" t="s">
        <v>130</v>
      </c>
      <c r="BM130" s="217" t="s">
        <v>148</v>
      </c>
    </row>
    <row r="131" spans="1:65" s="2" customFormat="1" ht="21.75" customHeight="1">
      <c r="A131" s="35"/>
      <c r="B131" s="36"/>
      <c r="C131" s="231" t="s">
        <v>149</v>
      </c>
      <c r="D131" s="231" t="s">
        <v>134</v>
      </c>
      <c r="E131" s="232" t="s">
        <v>150</v>
      </c>
      <c r="F131" s="233" t="s">
        <v>151</v>
      </c>
      <c r="G131" s="234" t="s">
        <v>147</v>
      </c>
      <c r="H131" s="235">
        <v>26</v>
      </c>
      <c r="I131" s="236"/>
      <c r="J131" s="237">
        <f>ROUND(I131*H131,2)</f>
        <v>0</v>
      </c>
      <c r="K131" s="238"/>
      <c r="L131" s="239"/>
      <c r="M131" s="240" t="s">
        <v>1</v>
      </c>
      <c r="N131" s="241" t="s">
        <v>40</v>
      </c>
      <c r="O131" s="72"/>
      <c r="P131" s="215">
        <f>O131*H131</f>
        <v>0</v>
      </c>
      <c r="Q131" s="215">
        <v>6.1999999999999998E-3</v>
      </c>
      <c r="R131" s="215">
        <f>Q131*H131</f>
        <v>0.16119999999999998</v>
      </c>
      <c r="S131" s="215">
        <v>0</v>
      </c>
      <c r="T131" s="21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7" t="s">
        <v>137</v>
      </c>
      <c r="AT131" s="217" t="s">
        <v>134</v>
      </c>
      <c r="AU131" s="217" t="s">
        <v>85</v>
      </c>
      <c r="AY131" s="18" t="s">
        <v>124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8" t="s">
        <v>83</v>
      </c>
      <c r="BK131" s="218">
        <f>ROUND(I131*H131,2)</f>
        <v>0</v>
      </c>
      <c r="BL131" s="18" t="s">
        <v>130</v>
      </c>
      <c r="BM131" s="217" t="s">
        <v>152</v>
      </c>
    </row>
    <row r="132" spans="1:65" s="2" customFormat="1" ht="21.75" customHeight="1">
      <c r="A132" s="35"/>
      <c r="B132" s="36"/>
      <c r="C132" s="231" t="s">
        <v>153</v>
      </c>
      <c r="D132" s="231" t="s">
        <v>134</v>
      </c>
      <c r="E132" s="232" t="s">
        <v>154</v>
      </c>
      <c r="F132" s="233" t="s">
        <v>155</v>
      </c>
      <c r="G132" s="234" t="s">
        <v>147</v>
      </c>
      <c r="H132" s="235">
        <v>26</v>
      </c>
      <c r="I132" s="236"/>
      <c r="J132" s="237">
        <f>ROUND(I132*H132,2)</f>
        <v>0</v>
      </c>
      <c r="K132" s="238"/>
      <c r="L132" s="239"/>
      <c r="M132" s="240" t="s">
        <v>1</v>
      </c>
      <c r="N132" s="241" t="s">
        <v>40</v>
      </c>
      <c r="O132" s="72"/>
      <c r="P132" s="215">
        <f>O132*H132</f>
        <v>0</v>
      </c>
      <c r="Q132" s="215">
        <v>9.3999999999999997E-4</v>
      </c>
      <c r="R132" s="215">
        <f>Q132*H132</f>
        <v>2.444E-2</v>
      </c>
      <c r="S132" s="215">
        <v>0</v>
      </c>
      <c r="T132" s="21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7" t="s">
        <v>137</v>
      </c>
      <c r="AT132" s="217" t="s">
        <v>134</v>
      </c>
      <c r="AU132" s="217" t="s">
        <v>85</v>
      </c>
      <c r="AY132" s="18" t="s">
        <v>124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8" t="s">
        <v>83</v>
      </c>
      <c r="BK132" s="218">
        <f>ROUND(I132*H132,2)</f>
        <v>0</v>
      </c>
      <c r="BL132" s="18" t="s">
        <v>130</v>
      </c>
      <c r="BM132" s="217" t="s">
        <v>156</v>
      </c>
    </row>
    <row r="133" spans="1:65" s="2" customFormat="1" ht="16.5" customHeight="1">
      <c r="A133" s="35"/>
      <c r="B133" s="36"/>
      <c r="C133" s="205" t="s">
        <v>157</v>
      </c>
      <c r="D133" s="205" t="s">
        <v>126</v>
      </c>
      <c r="E133" s="206" t="s">
        <v>158</v>
      </c>
      <c r="F133" s="207" t="s">
        <v>159</v>
      </c>
      <c r="G133" s="208" t="s">
        <v>147</v>
      </c>
      <c r="H133" s="209">
        <v>26</v>
      </c>
      <c r="I133" s="210"/>
      <c r="J133" s="211">
        <f>ROUND(I133*H133,2)</f>
        <v>0</v>
      </c>
      <c r="K133" s="212"/>
      <c r="L133" s="40"/>
      <c r="M133" s="213" t="s">
        <v>1</v>
      </c>
      <c r="N133" s="214" t="s">
        <v>40</v>
      </c>
      <c r="O133" s="72"/>
      <c r="P133" s="215">
        <f>O133*H133</f>
        <v>0</v>
      </c>
      <c r="Q133" s="215">
        <v>3.6900000000000001E-3</v>
      </c>
      <c r="R133" s="215">
        <f>Q133*H133</f>
        <v>9.5939999999999998E-2</v>
      </c>
      <c r="S133" s="215">
        <v>0</v>
      </c>
      <c r="T133" s="21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7" t="s">
        <v>130</v>
      </c>
      <c r="AT133" s="217" t="s">
        <v>126</v>
      </c>
      <c r="AU133" s="217" t="s">
        <v>85</v>
      </c>
      <c r="AY133" s="18" t="s">
        <v>124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8" t="s">
        <v>83</v>
      </c>
      <c r="BK133" s="218">
        <f>ROUND(I133*H133,2)</f>
        <v>0</v>
      </c>
      <c r="BL133" s="18" t="s">
        <v>130</v>
      </c>
      <c r="BM133" s="217" t="s">
        <v>160</v>
      </c>
    </row>
    <row r="134" spans="1:65" s="12" customFormat="1" ht="22.95" customHeight="1">
      <c r="B134" s="189"/>
      <c r="C134" s="190"/>
      <c r="D134" s="191" t="s">
        <v>74</v>
      </c>
      <c r="E134" s="203" t="s">
        <v>85</v>
      </c>
      <c r="F134" s="203" t="s">
        <v>161</v>
      </c>
      <c r="G134" s="190"/>
      <c r="H134" s="190"/>
      <c r="I134" s="193"/>
      <c r="J134" s="204">
        <f>BK134</f>
        <v>0</v>
      </c>
      <c r="K134" s="190"/>
      <c r="L134" s="195"/>
      <c r="M134" s="196"/>
      <c r="N134" s="197"/>
      <c r="O134" s="197"/>
      <c r="P134" s="198">
        <f>SUM(P135:P174)</f>
        <v>0</v>
      </c>
      <c r="Q134" s="197"/>
      <c r="R134" s="198">
        <f>SUM(R135:R174)</f>
        <v>33.879310539999992</v>
      </c>
      <c r="S134" s="197"/>
      <c r="T134" s="199">
        <f>SUM(T135:T174)</f>
        <v>0</v>
      </c>
      <c r="AR134" s="200" t="s">
        <v>83</v>
      </c>
      <c r="AT134" s="201" t="s">
        <v>74</v>
      </c>
      <c r="AU134" s="201" t="s">
        <v>83</v>
      </c>
      <c r="AY134" s="200" t="s">
        <v>124</v>
      </c>
      <c r="BK134" s="202">
        <f>SUM(BK135:BK174)</f>
        <v>0</v>
      </c>
    </row>
    <row r="135" spans="1:65" s="2" customFormat="1" ht="21.75" customHeight="1">
      <c r="A135" s="35"/>
      <c r="B135" s="36"/>
      <c r="C135" s="205" t="s">
        <v>137</v>
      </c>
      <c r="D135" s="205" t="s">
        <v>126</v>
      </c>
      <c r="E135" s="206" t="s">
        <v>162</v>
      </c>
      <c r="F135" s="207" t="s">
        <v>163</v>
      </c>
      <c r="G135" s="208" t="s">
        <v>129</v>
      </c>
      <c r="H135" s="209">
        <v>182</v>
      </c>
      <c r="I135" s="210"/>
      <c r="J135" s="211">
        <f>ROUND(I135*H135,2)</f>
        <v>0</v>
      </c>
      <c r="K135" s="212"/>
      <c r="L135" s="40"/>
      <c r="M135" s="213" t="s">
        <v>1</v>
      </c>
      <c r="N135" s="214" t="s">
        <v>40</v>
      </c>
      <c r="O135" s="72"/>
      <c r="P135" s="215">
        <f>O135*H135</f>
        <v>0</v>
      </c>
      <c r="Q135" s="215">
        <v>3.1E-4</v>
      </c>
      <c r="R135" s="215">
        <f>Q135*H135</f>
        <v>5.6419999999999998E-2</v>
      </c>
      <c r="S135" s="215">
        <v>0</v>
      </c>
      <c r="T135" s="21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7" t="s">
        <v>130</v>
      </c>
      <c r="AT135" s="217" t="s">
        <v>126</v>
      </c>
      <c r="AU135" s="217" t="s">
        <v>85</v>
      </c>
      <c r="AY135" s="18" t="s">
        <v>124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8" t="s">
        <v>83</v>
      </c>
      <c r="BK135" s="218">
        <f>ROUND(I135*H135,2)</f>
        <v>0</v>
      </c>
      <c r="BL135" s="18" t="s">
        <v>130</v>
      </c>
      <c r="BM135" s="217" t="s">
        <v>164</v>
      </c>
    </row>
    <row r="136" spans="1:65" s="13" customFormat="1">
      <c r="B136" s="219"/>
      <c r="C136" s="220"/>
      <c r="D136" s="221" t="s">
        <v>132</v>
      </c>
      <c r="E136" s="222" t="s">
        <v>1</v>
      </c>
      <c r="F136" s="223" t="s">
        <v>165</v>
      </c>
      <c r="G136" s="220"/>
      <c r="H136" s="224">
        <v>208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132</v>
      </c>
      <c r="AU136" s="230" t="s">
        <v>85</v>
      </c>
      <c r="AV136" s="13" t="s">
        <v>85</v>
      </c>
      <c r="AW136" s="13" t="s">
        <v>31</v>
      </c>
      <c r="AX136" s="13" t="s">
        <v>75</v>
      </c>
      <c r="AY136" s="230" t="s">
        <v>124</v>
      </c>
    </row>
    <row r="137" spans="1:65" s="13" customFormat="1">
      <c r="B137" s="219"/>
      <c r="C137" s="220"/>
      <c r="D137" s="221" t="s">
        <v>132</v>
      </c>
      <c r="E137" s="222" t="s">
        <v>1</v>
      </c>
      <c r="F137" s="223" t="s">
        <v>166</v>
      </c>
      <c r="G137" s="220"/>
      <c r="H137" s="224">
        <v>182</v>
      </c>
      <c r="I137" s="225"/>
      <c r="J137" s="220"/>
      <c r="K137" s="220"/>
      <c r="L137" s="226"/>
      <c r="M137" s="227"/>
      <c r="N137" s="228"/>
      <c r="O137" s="228"/>
      <c r="P137" s="228"/>
      <c r="Q137" s="228"/>
      <c r="R137" s="228"/>
      <c r="S137" s="228"/>
      <c r="T137" s="229"/>
      <c r="AT137" s="230" t="s">
        <v>132</v>
      </c>
      <c r="AU137" s="230" t="s">
        <v>85</v>
      </c>
      <c r="AV137" s="13" t="s">
        <v>85</v>
      </c>
      <c r="AW137" s="13" t="s">
        <v>31</v>
      </c>
      <c r="AX137" s="13" t="s">
        <v>83</v>
      </c>
      <c r="AY137" s="230" t="s">
        <v>124</v>
      </c>
    </row>
    <row r="138" spans="1:65" s="2" customFormat="1" ht="21.75" customHeight="1">
      <c r="A138" s="35"/>
      <c r="B138" s="36"/>
      <c r="C138" s="205" t="s">
        <v>167</v>
      </c>
      <c r="D138" s="205" t="s">
        <v>126</v>
      </c>
      <c r="E138" s="206" t="s">
        <v>168</v>
      </c>
      <c r="F138" s="207" t="s">
        <v>169</v>
      </c>
      <c r="G138" s="208" t="s">
        <v>129</v>
      </c>
      <c r="H138" s="209">
        <v>196.1</v>
      </c>
      <c r="I138" s="210"/>
      <c r="J138" s="211">
        <f>ROUND(I138*H138,2)</f>
        <v>0</v>
      </c>
      <c r="K138" s="212"/>
      <c r="L138" s="40"/>
      <c r="M138" s="213" t="s">
        <v>1</v>
      </c>
      <c r="N138" s="214" t="s">
        <v>40</v>
      </c>
      <c r="O138" s="72"/>
      <c r="P138" s="215">
        <f>O138*H138</f>
        <v>0</v>
      </c>
      <c r="Q138" s="215">
        <v>3.2000000000000003E-4</v>
      </c>
      <c r="R138" s="215">
        <f>Q138*H138</f>
        <v>6.2752000000000002E-2</v>
      </c>
      <c r="S138" s="215">
        <v>0</v>
      </c>
      <c r="T138" s="21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17" t="s">
        <v>130</v>
      </c>
      <c r="AT138" s="217" t="s">
        <v>126</v>
      </c>
      <c r="AU138" s="217" t="s">
        <v>85</v>
      </c>
      <c r="AY138" s="18" t="s">
        <v>124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8" t="s">
        <v>83</v>
      </c>
      <c r="BK138" s="218">
        <f>ROUND(I138*H138,2)</f>
        <v>0</v>
      </c>
      <c r="BL138" s="18" t="s">
        <v>130</v>
      </c>
      <c r="BM138" s="217" t="s">
        <v>170</v>
      </c>
    </row>
    <row r="139" spans="1:65" s="13" customFormat="1">
      <c r="B139" s="219"/>
      <c r="C139" s="220"/>
      <c r="D139" s="221" t="s">
        <v>132</v>
      </c>
      <c r="E139" s="222" t="s">
        <v>1</v>
      </c>
      <c r="F139" s="223" t="s">
        <v>171</v>
      </c>
      <c r="G139" s="220"/>
      <c r="H139" s="224">
        <v>196.1</v>
      </c>
      <c r="I139" s="225"/>
      <c r="J139" s="220"/>
      <c r="K139" s="220"/>
      <c r="L139" s="226"/>
      <c r="M139" s="227"/>
      <c r="N139" s="228"/>
      <c r="O139" s="228"/>
      <c r="P139" s="228"/>
      <c r="Q139" s="228"/>
      <c r="R139" s="228"/>
      <c r="S139" s="228"/>
      <c r="T139" s="229"/>
      <c r="AT139" s="230" t="s">
        <v>132</v>
      </c>
      <c r="AU139" s="230" t="s">
        <v>85</v>
      </c>
      <c r="AV139" s="13" t="s">
        <v>85</v>
      </c>
      <c r="AW139" s="13" t="s">
        <v>31</v>
      </c>
      <c r="AX139" s="13" t="s">
        <v>83</v>
      </c>
      <c r="AY139" s="230" t="s">
        <v>124</v>
      </c>
    </row>
    <row r="140" spans="1:65" s="2" customFormat="1" ht="21.75" customHeight="1">
      <c r="A140" s="35"/>
      <c r="B140" s="36"/>
      <c r="C140" s="205" t="s">
        <v>172</v>
      </c>
      <c r="D140" s="205" t="s">
        <v>126</v>
      </c>
      <c r="E140" s="206" t="s">
        <v>173</v>
      </c>
      <c r="F140" s="207" t="s">
        <v>174</v>
      </c>
      <c r="G140" s="208" t="s">
        <v>175</v>
      </c>
      <c r="H140" s="209">
        <v>34.665999999999997</v>
      </c>
      <c r="I140" s="210"/>
      <c r="J140" s="211">
        <f>ROUND(I140*H140,2)</f>
        <v>0</v>
      </c>
      <c r="K140" s="212"/>
      <c r="L140" s="40"/>
      <c r="M140" s="213" t="s">
        <v>1</v>
      </c>
      <c r="N140" s="214" t="s">
        <v>40</v>
      </c>
      <c r="O140" s="72"/>
      <c r="P140" s="215">
        <f>O140*H140</f>
        <v>0</v>
      </c>
      <c r="Q140" s="215">
        <v>4.0000000000000003E-5</v>
      </c>
      <c r="R140" s="215">
        <f>Q140*H140</f>
        <v>1.38664E-3</v>
      </c>
      <c r="S140" s="215">
        <v>0</v>
      </c>
      <c r="T140" s="21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7" t="s">
        <v>130</v>
      </c>
      <c r="AT140" s="217" t="s">
        <v>126</v>
      </c>
      <c r="AU140" s="217" t="s">
        <v>85</v>
      </c>
      <c r="AY140" s="18" t="s">
        <v>124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8" t="s">
        <v>83</v>
      </c>
      <c r="BK140" s="218">
        <f>ROUND(I140*H140,2)</f>
        <v>0</v>
      </c>
      <c r="BL140" s="18" t="s">
        <v>130</v>
      </c>
      <c r="BM140" s="217" t="s">
        <v>176</v>
      </c>
    </row>
    <row r="141" spans="1:65" s="13" customFormat="1">
      <c r="B141" s="219"/>
      <c r="C141" s="220"/>
      <c r="D141" s="221" t="s">
        <v>132</v>
      </c>
      <c r="E141" s="222" t="s">
        <v>1</v>
      </c>
      <c r="F141" s="223" t="s">
        <v>177</v>
      </c>
      <c r="G141" s="220"/>
      <c r="H141" s="224">
        <v>17.332999999999998</v>
      </c>
      <c r="I141" s="225"/>
      <c r="J141" s="220"/>
      <c r="K141" s="220"/>
      <c r="L141" s="226"/>
      <c r="M141" s="227"/>
      <c r="N141" s="228"/>
      <c r="O141" s="228"/>
      <c r="P141" s="228"/>
      <c r="Q141" s="228"/>
      <c r="R141" s="228"/>
      <c r="S141" s="228"/>
      <c r="T141" s="229"/>
      <c r="AT141" s="230" t="s">
        <v>132</v>
      </c>
      <c r="AU141" s="230" t="s">
        <v>85</v>
      </c>
      <c r="AV141" s="13" t="s">
        <v>85</v>
      </c>
      <c r="AW141" s="13" t="s">
        <v>31</v>
      </c>
      <c r="AX141" s="13" t="s">
        <v>75</v>
      </c>
      <c r="AY141" s="230" t="s">
        <v>124</v>
      </c>
    </row>
    <row r="142" spans="1:65" s="13" customFormat="1">
      <c r="B142" s="219"/>
      <c r="C142" s="220"/>
      <c r="D142" s="221" t="s">
        <v>132</v>
      </c>
      <c r="E142" s="222" t="s">
        <v>1</v>
      </c>
      <c r="F142" s="223" t="s">
        <v>178</v>
      </c>
      <c r="G142" s="220"/>
      <c r="H142" s="224">
        <v>17.332999999999998</v>
      </c>
      <c r="I142" s="225"/>
      <c r="J142" s="220"/>
      <c r="K142" s="220"/>
      <c r="L142" s="226"/>
      <c r="M142" s="227"/>
      <c r="N142" s="228"/>
      <c r="O142" s="228"/>
      <c r="P142" s="228"/>
      <c r="Q142" s="228"/>
      <c r="R142" s="228"/>
      <c r="S142" s="228"/>
      <c r="T142" s="229"/>
      <c r="AT142" s="230" t="s">
        <v>132</v>
      </c>
      <c r="AU142" s="230" t="s">
        <v>85</v>
      </c>
      <c r="AV142" s="13" t="s">
        <v>85</v>
      </c>
      <c r="AW142" s="13" t="s">
        <v>31</v>
      </c>
      <c r="AX142" s="13" t="s">
        <v>75</v>
      </c>
      <c r="AY142" s="230" t="s">
        <v>124</v>
      </c>
    </row>
    <row r="143" spans="1:65" s="14" customFormat="1">
      <c r="B143" s="242"/>
      <c r="C143" s="243"/>
      <c r="D143" s="221" t="s">
        <v>132</v>
      </c>
      <c r="E143" s="244" t="s">
        <v>1</v>
      </c>
      <c r="F143" s="245" t="s">
        <v>179</v>
      </c>
      <c r="G143" s="243"/>
      <c r="H143" s="246">
        <v>34.665999999999997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AT143" s="252" t="s">
        <v>132</v>
      </c>
      <c r="AU143" s="252" t="s">
        <v>85</v>
      </c>
      <c r="AV143" s="14" t="s">
        <v>130</v>
      </c>
      <c r="AW143" s="14" t="s">
        <v>31</v>
      </c>
      <c r="AX143" s="14" t="s">
        <v>83</v>
      </c>
      <c r="AY143" s="252" t="s">
        <v>124</v>
      </c>
    </row>
    <row r="144" spans="1:65" s="2" customFormat="1" ht="16.5" customHeight="1">
      <c r="A144" s="35"/>
      <c r="B144" s="36"/>
      <c r="C144" s="205" t="s">
        <v>180</v>
      </c>
      <c r="D144" s="205" t="s">
        <v>126</v>
      </c>
      <c r="E144" s="206" t="s">
        <v>181</v>
      </c>
      <c r="F144" s="207" t="s">
        <v>182</v>
      </c>
      <c r="G144" s="208" t="s">
        <v>129</v>
      </c>
      <c r="H144" s="209">
        <v>416</v>
      </c>
      <c r="I144" s="210"/>
      <c r="J144" s="211">
        <f>ROUND(I144*H144,2)</f>
        <v>0</v>
      </c>
      <c r="K144" s="212"/>
      <c r="L144" s="40"/>
      <c r="M144" s="213" t="s">
        <v>1</v>
      </c>
      <c r="N144" s="214" t="s">
        <v>40</v>
      </c>
      <c r="O144" s="72"/>
      <c r="P144" s="215">
        <f>O144*H144</f>
        <v>0</v>
      </c>
      <c r="Q144" s="215">
        <v>1.25E-3</v>
      </c>
      <c r="R144" s="215">
        <f>Q144*H144</f>
        <v>0.52</v>
      </c>
      <c r="S144" s="215">
        <v>0</v>
      </c>
      <c r="T144" s="21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7" t="s">
        <v>130</v>
      </c>
      <c r="AT144" s="217" t="s">
        <v>126</v>
      </c>
      <c r="AU144" s="217" t="s">
        <v>85</v>
      </c>
      <c r="AY144" s="18" t="s">
        <v>124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8" t="s">
        <v>83</v>
      </c>
      <c r="BK144" s="218">
        <f>ROUND(I144*H144,2)</f>
        <v>0</v>
      </c>
      <c r="BL144" s="18" t="s">
        <v>130</v>
      </c>
      <c r="BM144" s="217" t="s">
        <v>183</v>
      </c>
    </row>
    <row r="145" spans="1:65" s="13" customFormat="1">
      <c r="B145" s="219"/>
      <c r="C145" s="220"/>
      <c r="D145" s="221" t="s">
        <v>132</v>
      </c>
      <c r="E145" s="222" t="s">
        <v>1</v>
      </c>
      <c r="F145" s="223" t="s">
        <v>184</v>
      </c>
      <c r="G145" s="220"/>
      <c r="H145" s="224">
        <v>416</v>
      </c>
      <c r="I145" s="225"/>
      <c r="J145" s="220"/>
      <c r="K145" s="220"/>
      <c r="L145" s="226"/>
      <c r="M145" s="227"/>
      <c r="N145" s="228"/>
      <c r="O145" s="228"/>
      <c r="P145" s="228"/>
      <c r="Q145" s="228"/>
      <c r="R145" s="228"/>
      <c r="S145" s="228"/>
      <c r="T145" s="229"/>
      <c r="AT145" s="230" t="s">
        <v>132</v>
      </c>
      <c r="AU145" s="230" t="s">
        <v>85</v>
      </c>
      <c r="AV145" s="13" t="s">
        <v>85</v>
      </c>
      <c r="AW145" s="13" t="s">
        <v>31</v>
      </c>
      <c r="AX145" s="13" t="s">
        <v>83</v>
      </c>
      <c r="AY145" s="230" t="s">
        <v>124</v>
      </c>
    </row>
    <row r="146" spans="1:65" s="2" customFormat="1" ht="16.5" customHeight="1">
      <c r="A146" s="35"/>
      <c r="B146" s="36"/>
      <c r="C146" s="205" t="s">
        <v>185</v>
      </c>
      <c r="D146" s="205" t="s">
        <v>126</v>
      </c>
      <c r="E146" s="206" t="s">
        <v>186</v>
      </c>
      <c r="F146" s="207" t="s">
        <v>187</v>
      </c>
      <c r="G146" s="208" t="s">
        <v>129</v>
      </c>
      <c r="H146" s="209">
        <v>208</v>
      </c>
      <c r="I146" s="210"/>
      <c r="J146" s="211">
        <f>ROUND(I146*H146,2)</f>
        <v>0</v>
      </c>
      <c r="K146" s="212"/>
      <c r="L146" s="40"/>
      <c r="M146" s="213" t="s">
        <v>1</v>
      </c>
      <c r="N146" s="214" t="s">
        <v>40</v>
      </c>
      <c r="O146" s="72"/>
      <c r="P146" s="215">
        <f>O146*H146</f>
        <v>0</v>
      </c>
      <c r="Q146" s="215">
        <v>4.0000000000000003E-5</v>
      </c>
      <c r="R146" s="215">
        <f>Q146*H146</f>
        <v>8.320000000000001E-3</v>
      </c>
      <c r="S146" s="215">
        <v>0</v>
      </c>
      <c r="T146" s="21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7" t="s">
        <v>130</v>
      </c>
      <c r="AT146" s="217" t="s">
        <v>126</v>
      </c>
      <c r="AU146" s="217" t="s">
        <v>85</v>
      </c>
      <c r="AY146" s="18" t="s">
        <v>124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8" t="s">
        <v>83</v>
      </c>
      <c r="BK146" s="218">
        <f>ROUND(I146*H146,2)</f>
        <v>0</v>
      </c>
      <c r="BL146" s="18" t="s">
        <v>130</v>
      </c>
      <c r="BM146" s="217" t="s">
        <v>188</v>
      </c>
    </row>
    <row r="147" spans="1:65" s="13" customFormat="1">
      <c r="B147" s="219"/>
      <c r="C147" s="220"/>
      <c r="D147" s="221" t="s">
        <v>132</v>
      </c>
      <c r="E147" s="222" t="s">
        <v>1</v>
      </c>
      <c r="F147" s="223" t="s">
        <v>133</v>
      </c>
      <c r="G147" s="220"/>
      <c r="H147" s="224">
        <v>208</v>
      </c>
      <c r="I147" s="225"/>
      <c r="J147" s="220"/>
      <c r="K147" s="220"/>
      <c r="L147" s="226"/>
      <c r="M147" s="227"/>
      <c r="N147" s="228"/>
      <c r="O147" s="228"/>
      <c r="P147" s="228"/>
      <c r="Q147" s="228"/>
      <c r="R147" s="228"/>
      <c r="S147" s="228"/>
      <c r="T147" s="229"/>
      <c r="AT147" s="230" t="s">
        <v>132</v>
      </c>
      <c r="AU147" s="230" t="s">
        <v>85</v>
      </c>
      <c r="AV147" s="13" t="s">
        <v>85</v>
      </c>
      <c r="AW147" s="13" t="s">
        <v>31</v>
      </c>
      <c r="AX147" s="13" t="s">
        <v>83</v>
      </c>
      <c r="AY147" s="230" t="s">
        <v>124</v>
      </c>
    </row>
    <row r="148" spans="1:65" s="2" customFormat="1" ht="21.75" customHeight="1">
      <c r="A148" s="35"/>
      <c r="B148" s="36"/>
      <c r="C148" s="205" t="s">
        <v>189</v>
      </c>
      <c r="D148" s="205" t="s">
        <v>126</v>
      </c>
      <c r="E148" s="206" t="s">
        <v>190</v>
      </c>
      <c r="F148" s="207" t="s">
        <v>191</v>
      </c>
      <c r="G148" s="208" t="s">
        <v>175</v>
      </c>
      <c r="H148" s="209">
        <v>17.332999999999998</v>
      </c>
      <c r="I148" s="210"/>
      <c r="J148" s="211">
        <f>ROUND(I148*H148,2)</f>
        <v>0</v>
      </c>
      <c r="K148" s="212"/>
      <c r="L148" s="40"/>
      <c r="M148" s="213" t="s">
        <v>1</v>
      </c>
      <c r="N148" s="214" t="s">
        <v>40</v>
      </c>
      <c r="O148" s="72"/>
      <c r="P148" s="215">
        <f>O148*H148</f>
        <v>0</v>
      </c>
      <c r="Q148" s="215">
        <v>1.4999999999999999E-4</v>
      </c>
      <c r="R148" s="215">
        <f>Q148*H148</f>
        <v>2.5999499999999997E-3</v>
      </c>
      <c r="S148" s="215">
        <v>0</v>
      </c>
      <c r="T148" s="21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7" t="s">
        <v>130</v>
      </c>
      <c r="AT148" s="217" t="s">
        <v>126</v>
      </c>
      <c r="AU148" s="217" t="s">
        <v>85</v>
      </c>
      <c r="AY148" s="18" t="s">
        <v>124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8" t="s">
        <v>83</v>
      </c>
      <c r="BK148" s="218">
        <f>ROUND(I148*H148,2)</f>
        <v>0</v>
      </c>
      <c r="BL148" s="18" t="s">
        <v>130</v>
      </c>
      <c r="BM148" s="217" t="s">
        <v>192</v>
      </c>
    </row>
    <row r="149" spans="1:65" s="13" customFormat="1">
      <c r="B149" s="219"/>
      <c r="C149" s="220"/>
      <c r="D149" s="221" t="s">
        <v>132</v>
      </c>
      <c r="E149" s="222" t="s">
        <v>1</v>
      </c>
      <c r="F149" s="223" t="s">
        <v>193</v>
      </c>
      <c r="G149" s="220"/>
      <c r="H149" s="224">
        <v>17.332999999999998</v>
      </c>
      <c r="I149" s="225"/>
      <c r="J149" s="220"/>
      <c r="K149" s="220"/>
      <c r="L149" s="226"/>
      <c r="M149" s="227"/>
      <c r="N149" s="228"/>
      <c r="O149" s="228"/>
      <c r="P149" s="228"/>
      <c r="Q149" s="228"/>
      <c r="R149" s="228"/>
      <c r="S149" s="228"/>
      <c r="T149" s="229"/>
      <c r="AT149" s="230" t="s">
        <v>132</v>
      </c>
      <c r="AU149" s="230" t="s">
        <v>85</v>
      </c>
      <c r="AV149" s="13" t="s">
        <v>85</v>
      </c>
      <c r="AW149" s="13" t="s">
        <v>31</v>
      </c>
      <c r="AX149" s="13" t="s">
        <v>83</v>
      </c>
      <c r="AY149" s="230" t="s">
        <v>124</v>
      </c>
    </row>
    <row r="150" spans="1:65" s="2" customFormat="1" ht="21.75" customHeight="1">
      <c r="A150" s="35"/>
      <c r="B150" s="36"/>
      <c r="C150" s="205" t="s">
        <v>194</v>
      </c>
      <c r="D150" s="205" t="s">
        <v>126</v>
      </c>
      <c r="E150" s="206" t="s">
        <v>195</v>
      </c>
      <c r="F150" s="207" t="s">
        <v>196</v>
      </c>
      <c r="G150" s="208" t="s">
        <v>175</v>
      </c>
      <c r="H150" s="209">
        <v>17.332999999999998</v>
      </c>
      <c r="I150" s="210"/>
      <c r="J150" s="211">
        <f>ROUND(I150*H150,2)</f>
        <v>0</v>
      </c>
      <c r="K150" s="212"/>
      <c r="L150" s="40"/>
      <c r="M150" s="213" t="s">
        <v>1</v>
      </c>
      <c r="N150" s="214" t="s">
        <v>40</v>
      </c>
      <c r="O150" s="72"/>
      <c r="P150" s="215">
        <f>O150*H150</f>
        <v>0</v>
      </c>
      <c r="Q150" s="215">
        <v>1.4999999999999999E-4</v>
      </c>
      <c r="R150" s="215">
        <f>Q150*H150</f>
        <v>2.5999499999999997E-3</v>
      </c>
      <c r="S150" s="215">
        <v>0</v>
      </c>
      <c r="T150" s="21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7" t="s">
        <v>130</v>
      </c>
      <c r="AT150" s="217" t="s">
        <v>126</v>
      </c>
      <c r="AU150" s="217" t="s">
        <v>85</v>
      </c>
      <c r="AY150" s="18" t="s">
        <v>124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8" t="s">
        <v>83</v>
      </c>
      <c r="BK150" s="218">
        <f>ROUND(I150*H150,2)</f>
        <v>0</v>
      </c>
      <c r="BL150" s="18" t="s">
        <v>130</v>
      </c>
      <c r="BM150" s="217" t="s">
        <v>197</v>
      </c>
    </row>
    <row r="151" spans="1:65" s="15" customFormat="1">
      <c r="B151" s="253"/>
      <c r="C151" s="254"/>
      <c r="D151" s="221" t="s">
        <v>132</v>
      </c>
      <c r="E151" s="255" t="s">
        <v>1</v>
      </c>
      <c r="F151" s="256" t="s">
        <v>198</v>
      </c>
      <c r="G151" s="254"/>
      <c r="H151" s="255" t="s">
        <v>1</v>
      </c>
      <c r="I151" s="257"/>
      <c r="J151" s="254"/>
      <c r="K151" s="254"/>
      <c r="L151" s="258"/>
      <c r="M151" s="259"/>
      <c r="N151" s="260"/>
      <c r="O151" s="260"/>
      <c r="P151" s="260"/>
      <c r="Q151" s="260"/>
      <c r="R151" s="260"/>
      <c r="S151" s="260"/>
      <c r="T151" s="261"/>
      <c r="AT151" s="262" t="s">
        <v>132</v>
      </c>
      <c r="AU151" s="262" t="s">
        <v>85</v>
      </c>
      <c r="AV151" s="15" t="s">
        <v>83</v>
      </c>
      <c r="AW151" s="15" t="s">
        <v>31</v>
      </c>
      <c r="AX151" s="15" t="s">
        <v>75</v>
      </c>
      <c r="AY151" s="262" t="s">
        <v>124</v>
      </c>
    </row>
    <row r="152" spans="1:65" s="13" customFormat="1">
      <c r="B152" s="219"/>
      <c r="C152" s="220"/>
      <c r="D152" s="221" t="s">
        <v>132</v>
      </c>
      <c r="E152" s="222" t="s">
        <v>1</v>
      </c>
      <c r="F152" s="223" t="s">
        <v>199</v>
      </c>
      <c r="G152" s="220"/>
      <c r="H152" s="224">
        <v>208</v>
      </c>
      <c r="I152" s="225"/>
      <c r="J152" s="220"/>
      <c r="K152" s="220"/>
      <c r="L152" s="226"/>
      <c r="M152" s="227"/>
      <c r="N152" s="228"/>
      <c r="O152" s="228"/>
      <c r="P152" s="228"/>
      <c r="Q152" s="228"/>
      <c r="R152" s="228"/>
      <c r="S152" s="228"/>
      <c r="T152" s="229"/>
      <c r="AT152" s="230" t="s">
        <v>132</v>
      </c>
      <c r="AU152" s="230" t="s">
        <v>85</v>
      </c>
      <c r="AV152" s="13" t="s">
        <v>85</v>
      </c>
      <c r="AW152" s="13" t="s">
        <v>31</v>
      </c>
      <c r="AX152" s="13" t="s">
        <v>75</v>
      </c>
      <c r="AY152" s="230" t="s">
        <v>124</v>
      </c>
    </row>
    <row r="153" spans="1:65" s="13" customFormat="1">
      <c r="B153" s="219"/>
      <c r="C153" s="220"/>
      <c r="D153" s="221" t="s">
        <v>132</v>
      </c>
      <c r="E153" s="222" t="s">
        <v>1</v>
      </c>
      <c r="F153" s="223" t="s">
        <v>193</v>
      </c>
      <c r="G153" s="220"/>
      <c r="H153" s="224">
        <v>17.332999999999998</v>
      </c>
      <c r="I153" s="225"/>
      <c r="J153" s="220"/>
      <c r="K153" s="220"/>
      <c r="L153" s="226"/>
      <c r="M153" s="227"/>
      <c r="N153" s="228"/>
      <c r="O153" s="228"/>
      <c r="P153" s="228"/>
      <c r="Q153" s="228"/>
      <c r="R153" s="228"/>
      <c r="S153" s="228"/>
      <c r="T153" s="229"/>
      <c r="AT153" s="230" t="s">
        <v>132</v>
      </c>
      <c r="AU153" s="230" t="s">
        <v>85</v>
      </c>
      <c r="AV153" s="13" t="s">
        <v>85</v>
      </c>
      <c r="AW153" s="13" t="s">
        <v>31</v>
      </c>
      <c r="AX153" s="13" t="s">
        <v>83</v>
      </c>
      <c r="AY153" s="230" t="s">
        <v>124</v>
      </c>
    </row>
    <row r="154" spans="1:65" s="2" customFormat="1" ht="16.5" customHeight="1">
      <c r="A154" s="35"/>
      <c r="B154" s="36"/>
      <c r="C154" s="231" t="s">
        <v>8</v>
      </c>
      <c r="D154" s="231" t="s">
        <v>134</v>
      </c>
      <c r="E154" s="232" t="s">
        <v>200</v>
      </c>
      <c r="F154" s="233" t="s">
        <v>201</v>
      </c>
      <c r="G154" s="234" t="s">
        <v>202</v>
      </c>
      <c r="H154" s="235">
        <v>20.954999999999998</v>
      </c>
      <c r="I154" s="236"/>
      <c r="J154" s="237">
        <f>ROUND(I154*H154,2)</f>
        <v>0</v>
      </c>
      <c r="K154" s="238"/>
      <c r="L154" s="239"/>
      <c r="M154" s="240" t="s">
        <v>1</v>
      </c>
      <c r="N154" s="241" t="s">
        <v>40</v>
      </c>
      <c r="O154" s="72"/>
      <c r="P154" s="215">
        <f>O154*H154</f>
        <v>0</v>
      </c>
      <c r="Q154" s="215">
        <v>1</v>
      </c>
      <c r="R154" s="215">
        <f>Q154*H154</f>
        <v>20.954999999999998</v>
      </c>
      <c r="S154" s="215">
        <v>0</v>
      </c>
      <c r="T154" s="21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7" t="s">
        <v>137</v>
      </c>
      <c r="AT154" s="217" t="s">
        <v>134</v>
      </c>
      <c r="AU154" s="217" t="s">
        <v>85</v>
      </c>
      <c r="AY154" s="18" t="s">
        <v>124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8" t="s">
        <v>83</v>
      </c>
      <c r="BK154" s="218">
        <f>ROUND(I154*H154,2)</f>
        <v>0</v>
      </c>
      <c r="BL154" s="18" t="s">
        <v>130</v>
      </c>
      <c r="BM154" s="217" t="s">
        <v>203</v>
      </c>
    </row>
    <row r="155" spans="1:65" s="13" customFormat="1">
      <c r="B155" s="219"/>
      <c r="C155" s="220"/>
      <c r="D155" s="221" t="s">
        <v>132</v>
      </c>
      <c r="E155" s="222" t="s">
        <v>1</v>
      </c>
      <c r="F155" s="223" t="s">
        <v>204</v>
      </c>
      <c r="G155" s="220"/>
      <c r="H155" s="224">
        <v>3.1819999999999999</v>
      </c>
      <c r="I155" s="225"/>
      <c r="J155" s="220"/>
      <c r="K155" s="220"/>
      <c r="L155" s="226"/>
      <c r="M155" s="227"/>
      <c r="N155" s="228"/>
      <c r="O155" s="228"/>
      <c r="P155" s="228"/>
      <c r="Q155" s="228"/>
      <c r="R155" s="228"/>
      <c r="S155" s="228"/>
      <c r="T155" s="229"/>
      <c r="AT155" s="230" t="s">
        <v>132</v>
      </c>
      <c r="AU155" s="230" t="s">
        <v>85</v>
      </c>
      <c r="AV155" s="13" t="s">
        <v>85</v>
      </c>
      <c r="AW155" s="13" t="s">
        <v>31</v>
      </c>
      <c r="AX155" s="13" t="s">
        <v>75</v>
      </c>
      <c r="AY155" s="230" t="s">
        <v>124</v>
      </c>
    </row>
    <row r="156" spans="1:65" s="13" customFormat="1">
      <c r="B156" s="219"/>
      <c r="C156" s="220"/>
      <c r="D156" s="221" t="s">
        <v>132</v>
      </c>
      <c r="E156" s="222" t="s">
        <v>1</v>
      </c>
      <c r="F156" s="223" t="s">
        <v>205</v>
      </c>
      <c r="G156" s="220"/>
      <c r="H156" s="224">
        <v>3.1819999999999999</v>
      </c>
      <c r="I156" s="225"/>
      <c r="J156" s="220"/>
      <c r="K156" s="220"/>
      <c r="L156" s="226"/>
      <c r="M156" s="227"/>
      <c r="N156" s="228"/>
      <c r="O156" s="228"/>
      <c r="P156" s="228"/>
      <c r="Q156" s="228"/>
      <c r="R156" s="228"/>
      <c r="S156" s="228"/>
      <c r="T156" s="229"/>
      <c r="AT156" s="230" t="s">
        <v>132</v>
      </c>
      <c r="AU156" s="230" t="s">
        <v>85</v>
      </c>
      <c r="AV156" s="13" t="s">
        <v>85</v>
      </c>
      <c r="AW156" s="13" t="s">
        <v>31</v>
      </c>
      <c r="AX156" s="13" t="s">
        <v>75</v>
      </c>
      <c r="AY156" s="230" t="s">
        <v>124</v>
      </c>
    </row>
    <row r="157" spans="1:65" s="16" customFormat="1">
      <c r="B157" s="263"/>
      <c r="C157" s="264"/>
      <c r="D157" s="221" t="s">
        <v>132</v>
      </c>
      <c r="E157" s="265" t="s">
        <v>1</v>
      </c>
      <c r="F157" s="266" t="s">
        <v>206</v>
      </c>
      <c r="G157" s="264"/>
      <c r="H157" s="267">
        <v>6.3639999999999999</v>
      </c>
      <c r="I157" s="268"/>
      <c r="J157" s="264"/>
      <c r="K157" s="264"/>
      <c r="L157" s="269"/>
      <c r="M157" s="270"/>
      <c r="N157" s="271"/>
      <c r="O157" s="271"/>
      <c r="P157" s="271"/>
      <c r="Q157" s="271"/>
      <c r="R157" s="271"/>
      <c r="S157" s="271"/>
      <c r="T157" s="272"/>
      <c r="AT157" s="273" t="s">
        <v>132</v>
      </c>
      <c r="AU157" s="273" t="s">
        <v>85</v>
      </c>
      <c r="AV157" s="16" t="s">
        <v>139</v>
      </c>
      <c r="AW157" s="16" t="s">
        <v>31</v>
      </c>
      <c r="AX157" s="16" t="s">
        <v>75</v>
      </c>
      <c r="AY157" s="273" t="s">
        <v>124</v>
      </c>
    </row>
    <row r="158" spans="1:65" s="13" customFormat="1">
      <c r="B158" s="219"/>
      <c r="C158" s="220"/>
      <c r="D158" s="221" t="s">
        <v>132</v>
      </c>
      <c r="E158" s="222" t="s">
        <v>1</v>
      </c>
      <c r="F158" s="223" t="s">
        <v>207</v>
      </c>
      <c r="G158" s="220"/>
      <c r="H158" s="224">
        <v>7.9550000000000001</v>
      </c>
      <c r="I158" s="225"/>
      <c r="J158" s="220"/>
      <c r="K158" s="220"/>
      <c r="L158" s="226"/>
      <c r="M158" s="227"/>
      <c r="N158" s="228"/>
      <c r="O158" s="228"/>
      <c r="P158" s="228"/>
      <c r="Q158" s="228"/>
      <c r="R158" s="228"/>
      <c r="S158" s="228"/>
      <c r="T158" s="229"/>
      <c r="AT158" s="230" t="s">
        <v>132</v>
      </c>
      <c r="AU158" s="230" t="s">
        <v>85</v>
      </c>
      <c r="AV158" s="13" t="s">
        <v>85</v>
      </c>
      <c r="AW158" s="13" t="s">
        <v>31</v>
      </c>
      <c r="AX158" s="13" t="s">
        <v>75</v>
      </c>
      <c r="AY158" s="230" t="s">
        <v>124</v>
      </c>
    </row>
    <row r="159" spans="1:65" s="13" customFormat="1">
      <c r="B159" s="219"/>
      <c r="C159" s="220"/>
      <c r="D159" s="221" t="s">
        <v>132</v>
      </c>
      <c r="E159" s="222" t="s">
        <v>1</v>
      </c>
      <c r="F159" s="223" t="s">
        <v>208</v>
      </c>
      <c r="G159" s="220"/>
      <c r="H159" s="224">
        <v>5.2</v>
      </c>
      <c r="I159" s="225"/>
      <c r="J159" s="220"/>
      <c r="K159" s="220"/>
      <c r="L159" s="226"/>
      <c r="M159" s="227"/>
      <c r="N159" s="228"/>
      <c r="O159" s="228"/>
      <c r="P159" s="228"/>
      <c r="Q159" s="228"/>
      <c r="R159" s="228"/>
      <c r="S159" s="228"/>
      <c r="T159" s="229"/>
      <c r="AT159" s="230" t="s">
        <v>132</v>
      </c>
      <c r="AU159" s="230" t="s">
        <v>85</v>
      </c>
      <c r="AV159" s="13" t="s">
        <v>85</v>
      </c>
      <c r="AW159" s="13" t="s">
        <v>31</v>
      </c>
      <c r="AX159" s="13" t="s">
        <v>75</v>
      </c>
      <c r="AY159" s="230" t="s">
        <v>124</v>
      </c>
    </row>
    <row r="160" spans="1:65" s="13" customFormat="1">
      <c r="B160" s="219"/>
      <c r="C160" s="220"/>
      <c r="D160" s="221" t="s">
        <v>132</v>
      </c>
      <c r="E160" s="222" t="s">
        <v>1</v>
      </c>
      <c r="F160" s="223" t="s">
        <v>209</v>
      </c>
      <c r="G160" s="220"/>
      <c r="H160" s="224">
        <v>5.2</v>
      </c>
      <c r="I160" s="225"/>
      <c r="J160" s="220"/>
      <c r="K160" s="220"/>
      <c r="L160" s="226"/>
      <c r="M160" s="227"/>
      <c r="N160" s="228"/>
      <c r="O160" s="228"/>
      <c r="P160" s="228"/>
      <c r="Q160" s="228"/>
      <c r="R160" s="228"/>
      <c r="S160" s="228"/>
      <c r="T160" s="229"/>
      <c r="AT160" s="230" t="s">
        <v>132</v>
      </c>
      <c r="AU160" s="230" t="s">
        <v>85</v>
      </c>
      <c r="AV160" s="13" t="s">
        <v>85</v>
      </c>
      <c r="AW160" s="13" t="s">
        <v>31</v>
      </c>
      <c r="AX160" s="13" t="s">
        <v>75</v>
      </c>
      <c r="AY160" s="230" t="s">
        <v>124</v>
      </c>
    </row>
    <row r="161" spans="1:65" s="13" customFormat="1">
      <c r="B161" s="219"/>
      <c r="C161" s="220"/>
      <c r="D161" s="221" t="s">
        <v>132</v>
      </c>
      <c r="E161" s="222" t="s">
        <v>1</v>
      </c>
      <c r="F161" s="223" t="s">
        <v>210</v>
      </c>
      <c r="G161" s="220"/>
      <c r="H161" s="224">
        <v>13</v>
      </c>
      <c r="I161" s="225"/>
      <c r="J161" s="220"/>
      <c r="K161" s="220"/>
      <c r="L161" s="226"/>
      <c r="M161" s="227"/>
      <c r="N161" s="228"/>
      <c r="O161" s="228"/>
      <c r="P161" s="228"/>
      <c r="Q161" s="228"/>
      <c r="R161" s="228"/>
      <c r="S161" s="228"/>
      <c r="T161" s="229"/>
      <c r="AT161" s="230" t="s">
        <v>132</v>
      </c>
      <c r="AU161" s="230" t="s">
        <v>85</v>
      </c>
      <c r="AV161" s="13" t="s">
        <v>85</v>
      </c>
      <c r="AW161" s="13" t="s">
        <v>31</v>
      </c>
      <c r="AX161" s="13" t="s">
        <v>75</v>
      </c>
      <c r="AY161" s="230" t="s">
        <v>124</v>
      </c>
    </row>
    <row r="162" spans="1:65" s="13" customFormat="1">
      <c r="B162" s="219"/>
      <c r="C162" s="220"/>
      <c r="D162" s="221" t="s">
        <v>132</v>
      </c>
      <c r="E162" s="222" t="s">
        <v>1</v>
      </c>
      <c r="F162" s="223" t="s">
        <v>211</v>
      </c>
      <c r="G162" s="220"/>
      <c r="H162" s="224">
        <v>20.954999999999998</v>
      </c>
      <c r="I162" s="225"/>
      <c r="J162" s="220"/>
      <c r="K162" s="220"/>
      <c r="L162" s="226"/>
      <c r="M162" s="227"/>
      <c r="N162" s="228"/>
      <c r="O162" s="228"/>
      <c r="P162" s="228"/>
      <c r="Q162" s="228"/>
      <c r="R162" s="228"/>
      <c r="S162" s="228"/>
      <c r="T162" s="229"/>
      <c r="AT162" s="230" t="s">
        <v>132</v>
      </c>
      <c r="AU162" s="230" t="s">
        <v>85</v>
      </c>
      <c r="AV162" s="13" t="s">
        <v>85</v>
      </c>
      <c r="AW162" s="13" t="s">
        <v>31</v>
      </c>
      <c r="AX162" s="13" t="s">
        <v>83</v>
      </c>
      <c r="AY162" s="230" t="s">
        <v>124</v>
      </c>
    </row>
    <row r="163" spans="1:65" s="2" customFormat="1" ht="21.75" customHeight="1">
      <c r="A163" s="35"/>
      <c r="B163" s="36"/>
      <c r="C163" s="205" t="s">
        <v>212</v>
      </c>
      <c r="D163" s="205" t="s">
        <v>126</v>
      </c>
      <c r="E163" s="206" t="s">
        <v>213</v>
      </c>
      <c r="F163" s="207" t="s">
        <v>214</v>
      </c>
      <c r="G163" s="208" t="s">
        <v>129</v>
      </c>
      <c r="H163" s="209">
        <v>130</v>
      </c>
      <c r="I163" s="210"/>
      <c r="J163" s="211">
        <f>ROUND(I163*H163,2)</f>
        <v>0</v>
      </c>
      <c r="K163" s="212"/>
      <c r="L163" s="40"/>
      <c r="M163" s="213" t="s">
        <v>1</v>
      </c>
      <c r="N163" s="214" t="s">
        <v>40</v>
      </c>
      <c r="O163" s="72"/>
      <c r="P163" s="215">
        <f>O163*H163</f>
        <v>0</v>
      </c>
      <c r="Q163" s="215">
        <v>1E-3</v>
      </c>
      <c r="R163" s="215">
        <f>Q163*H163</f>
        <v>0.13</v>
      </c>
      <c r="S163" s="215">
        <v>0</v>
      </c>
      <c r="T163" s="21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7" t="s">
        <v>130</v>
      </c>
      <c r="AT163" s="217" t="s">
        <v>126</v>
      </c>
      <c r="AU163" s="217" t="s">
        <v>85</v>
      </c>
      <c r="AY163" s="18" t="s">
        <v>124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8" t="s">
        <v>83</v>
      </c>
      <c r="BK163" s="218">
        <f>ROUND(I163*H163,2)</f>
        <v>0</v>
      </c>
      <c r="BL163" s="18" t="s">
        <v>130</v>
      </c>
      <c r="BM163" s="217" t="s">
        <v>215</v>
      </c>
    </row>
    <row r="164" spans="1:65" s="13" customFormat="1">
      <c r="B164" s="219"/>
      <c r="C164" s="220"/>
      <c r="D164" s="221" t="s">
        <v>132</v>
      </c>
      <c r="E164" s="222" t="s">
        <v>1</v>
      </c>
      <c r="F164" s="223" t="s">
        <v>216</v>
      </c>
      <c r="G164" s="220"/>
      <c r="H164" s="224">
        <v>130</v>
      </c>
      <c r="I164" s="225"/>
      <c r="J164" s="220"/>
      <c r="K164" s="220"/>
      <c r="L164" s="226"/>
      <c r="M164" s="227"/>
      <c r="N164" s="228"/>
      <c r="O164" s="228"/>
      <c r="P164" s="228"/>
      <c r="Q164" s="228"/>
      <c r="R164" s="228"/>
      <c r="S164" s="228"/>
      <c r="T164" s="229"/>
      <c r="AT164" s="230" t="s">
        <v>132</v>
      </c>
      <c r="AU164" s="230" t="s">
        <v>85</v>
      </c>
      <c r="AV164" s="13" t="s">
        <v>85</v>
      </c>
      <c r="AW164" s="13" t="s">
        <v>31</v>
      </c>
      <c r="AX164" s="13" t="s">
        <v>83</v>
      </c>
      <c r="AY164" s="230" t="s">
        <v>124</v>
      </c>
    </row>
    <row r="165" spans="1:65" s="2" customFormat="1" ht="21.75" customHeight="1">
      <c r="A165" s="35"/>
      <c r="B165" s="36"/>
      <c r="C165" s="205" t="s">
        <v>217</v>
      </c>
      <c r="D165" s="205" t="s">
        <v>126</v>
      </c>
      <c r="E165" s="206" t="s">
        <v>218</v>
      </c>
      <c r="F165" s="207" t="s">
        <v>219</v>
      </c>
      <c r="G165" s="208" t="s">
        <v>129</v>
      </c>
      <c r="H165" s="209">
        <v>104</v>
      </c>
      <c r="I165" s="210"/>
      <c r="J165" s="211">
        <f>ROUND(I165*H165,2)</f>
        <v>0</v>
      </c>
      <c r="K165" s="212"/>
      <c r="L165" s="40"/>
      <c r="M165" s="213" t="s">
        <v>1</v>
      </c>
      <c r="N165" s="214" t="s">
        <v>40</v>
      </c>
      <c r="O165" s="72"/>
      <c r="P165" s="215">
        <f>O165*H165</f>
        <v>0</v>
      </c>
      <c r="Q165" s="215">
        <v>1.5E-3</v>
      </c>
      <c r="R165" s="215">
        <f>Q165*H165</f>
        <v>0.156</v>
      </c>
      <c r="S165" s="215">
        <v>0</v>
      </c>
      <c r="T165" s="21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7" t="s">
        <v>130</v>
      </c>
      <c r="AT165" s="217" t="s">
        <v>126</v>
      </c>
      <c r="AU165" s="217" t="s">
        <v>85</v>
      </c>
      <c r="AY165" s="18" t="s">
        <v>124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8" t="s">
        <v>83</v>
      </c>
      <c r="BK165" s="218">
        <f>ROUND(I165*H165,2)</f>
        <v>0</v>
      </c>
      <c r="BL165" s="18" t="s">
        <v>130</v>
      </c>
      <c r="BM165" s="217" t="s">
        <v>220</v>
      </c>
    </row>
    <row r="166" spans="1:65" s="13" customFormat="1">
      <c r="B166" s="219"/>
      <c r="C166" s="220"/>
      <c r="D166" s="221" t="s">
        <v>132</v>
      </c>
      <c r="E166" s="222" t="s">
        <v>1</v>
      </c>
      <c r="F166" s="223" t="s">
        <v>221</v>
      </c>
      <c r="G166" s="220"/>
      <c r="H166" s="224">
        <v>104</v>
      </c>
      <c r="I166" s="225"/>
      <c r="J166" s="220"/>
      <c r="K166" s="220"/>
      <c r="L166" s="226"/>
      <c r="M166" s="227"/>
      <c r="N166" s="228"/>
      <c r="O166" s="228"/>
      <c r="P166" s="228"/>
      <c r="Q166" s="228"/>
      <c r="R166" s="228"/>
      <c r="S166" s="228"/>
      <c r="T166" s="229"/>
      <c r="AT166" s="230" t="s">
        <v>132</v>
      </c>
      <c r="AU166" s="230" t="s">
        <v>85</v>
      </c>
      <c r="AV166" s="13" t="s">
        <v>85</v>
      </c>
      <c r="AW166" s="13" t="s">
        <v>31</v>
      </c>
      <c r="AX166" s="13" t="s">
        <v>83</v>
      </c>
      <c r="AY166" s="230" t="s">
        <v>124</v>
      </c>
    </row>
    <row r="167" spans="1:65" s="2" customFormat="1" ht="21.75" customHeight="1">
      <c r="A167" s="35"/>
      <c r="B167" s="36"/>
      <c r="C167" s="205" t="s">
        <v>222</v>
      </c>
      <c r="D167" s="205" t="s">
        <v>126</v>
      </c>
      <c r="E167" s="206" t="s">
        <v>223</v>
      </c>
      <c r="F167" s="207" t="s">
        <v>224</v>
      </c>
      <c r="G167" s="208" t="s">
        <v>129</v>
      </c>
      <c r="H167" s="209">
        <v>104</v>
      </c>
      <c r="I167" s="210"/>
      <c r="J167" s="211">
        <f>ROUND(I167*H167,2)</f>
        <v>0</v>
      </c>
      <c r="K167" s="212"/>
      <c r="L167" s="40"/>
      <c r="M167" s="213" t="s">
        <v>1</v>
      </c>
      <c r="N167" s="214" t="s">
        <v>40</v>
      </c>
      <c r="O167" s="72"/>
      <c r="P167" s="215">
        <f>O167*H167</f>
        <v>0</v>
      </c>
      <c r="Q167" s="215">
        <v>3.7010000000000001E-2</v>
      </c>
      <c r="R167" s="215">
        <f>Q167*H167</f>
        <v>3.84904</v>
      </c>
      <c r="S167" s="215">
        <v>0</v>
      </c>
      <c r="T167" s="21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7" t="s">
        <v>130</v>
      </c>
      <c r="AT167" s="217" t="s">
        <v>126</v>
      </c>
      <c r="AU167" s="217" t="s">
        <v>85</v>
      </c>
      <c r="AY167" s="18" t="s">
        <v>124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8" t="s">
        <v>83</v>
      </c>
      <c r="BK167" s="218">
        <f>ROUND(I167*H167,2)</f>
        <v>0</v>
      </c>
      <c r="BL167" s="18" t="s">
        <v>130</v>
      </c>
      <c r="BM167" s="217" t="s">
        <v>225</v>
      </c>
    </row>
    <row r="168" spans="1:65" s="13" customFormat="1">
      <c r="B168" s="219"/>
      <c r="C168" s="220"/>
      <c r="D168" s="221" t="s">
        <v>132</v>
      </c>
      <c r="E168" s="222" t="s">
        <v>1</v>
      </c>
      <c r="F168" s="223" t="s">
        <v>221</v>
      </c>
      <c r="G168" s="220"/>
      <c r="H168" s="224">
        <v>104</v>
      </c>
      <c r="I168" s="225"/>
      <c r="J168" s="220"/>
      <c r="K168" s="220"/>
      <c r="L168" s="226"/>
      <c r="M168" s="227"/>
      <c r="N168" s="228"/>
      <c r="O168" s="228"/>
      <c r="P168" s="228"/>
      <c r="Q168" s="228"/>
      <c r="R168" s="228"/>
      <c r="S168" s="228"/>
      <c r="T168" s="229"/>
      <c r="AT168" s="230" t="s">
        <v>132</v>
      </c>
      <c r="AU168" s="230" t="s">
        <v>85</v>
      </c>
      <c r="AV168" s="13" t="s">
        <v>85</v>
      </c>
      <c r="AW168" s="13" t="s">
        <v>31</v>
      </c>
      <c r="AX168" s="13" t="s">
        <v>83</v>
      </c>
      <c r="AY168" s="230" t="s">
        <v>124</v>
      </c>
    </row>
    <row r="169" spans="1:65" s="2" customFormat="1" ht="21.75" customHeight="1">
      <c r="A169" s="35"/>
      <c r="B169" s="36"/>
      <c r="C169" s="205" t="s">
        <v>226</v>
      </c>
      <c r="D169" s="205" t="s">
        <v>126</v>
      </c>
      <c r="E169" s="206" t="s">
        <v>227</v>
      </c>
      <c r="F169" s="207" t="s">
        <v>228</v>
      </c>
      <c r="G169" s="208" t="s">
        <v>129</v>
      </c>
      <c r="H169" s="209">
        <v>104</v>
      </c>
      <c r="I169" s="210"/>
      <c r="J169" s="211">
        <f>ROUND(I169*H169,2)</f>
        <v>0</v>
      </c>
      <c r="K169" s="212"/>
      <c r="L169" s="40"/>
      <c r="M169" s="213" t="s">
        <v>1</v>
      </c>
      <c r="N169" s="214" t="s">
        <v>40</v>
      </c>
      <c r="O169" s="72"/>
      <c r="P169" s="215">
        <f>O169*H169</f>
        <v>0</v>
      </c>
      <c r="Q169" s="215">
        <v>3.7010000000000001E-2</v>
      </c>
      <c r="R169" s="215">
        <f>Q169*H169</f>
        <v>3.84904</v>
      </c>
      <c r="S169" s="215">
        <v>0</v>
      </c>
      <c r="T169" s="21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17" t="s">
        <v>130</v>
      </c>
      <c r="AT169" s="217" t="s">
        <v>126</v>
      </c>
      <c r="AU169" s="217" t="s">
        <v>85</v>
      </c>
      <c r="AY169" s="18" t="s">
        <v>124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8" t="s">
        <v>83</v>
      </c>
      <c r="BK169" s="218">
        <f>ROUND(I169*H169,2)</f>
        <v>0</v>
      </c>
      <c r="BL169" s="18" t="s">
        <v>130</v>
      </c>
      <c r="BM169" s="217" t="s">
        <v>229</v>
      </c>
    </row>
    <row r="170" spans="1:65" s="13" customFormat="1">
      <c r="B170" s="219"/>
      <c r="C170" s="220"/>
      <c r="D170" s="221" t="s">
        <v>132</v>
      </c>
      <c r="E170" s="222" t="s">
        <v>1</v>
      </c>
      <c r="F170" s="223" t="s">
        <v>221</v>
      </c>
      <c r="G170" s="220"/>
      <c r="H170" s="224">
        <v>104</v>
      </c>
      <c r="I170" s="225"/>
      <c r="J170" s="220"/>
      <c r="K170" s="220"/>
      <c r="L170" s="226"/>
      <c r="M170" s="227"/>
      <c r="N170" s="228"/>
      <c r="O170" s="228"/>
      <c r="P170" s="228"/>
      <c r="Q170" s="228"/>
      <c r="R170" s="228"/>
      <c r="S170" s="228"/>
      <c r="T170" s="229"/>
      <c r="AT170" s="230" t="s">
        <v>132</v>
      </c>
      <c r="AU170" s="230" t="s">
        <v>85</v>
      </c>
      <c r="AV170" s="13" t="s">
        <v>85</v>
      </c>
      <c r="AW170" s="13" t="s">
        <v>31</v>
      </c>
      <c r="AX170" s="13" t="s">
        <v>83</v>
      </c>
      <c r="AY170" s="230" t="s">
        <v>124</v>
      </c>
    </row>
    <row r="171" spans="1:65" s="2" customFormat="1" ht="21.75" customHeight="1">
      <c r="A171" s="35"/>
      <c r="B171" s="36"/>
      <c r="C171" s="231" t="s">
        <v>230</v>
      </c>
      <c r="D171" s="231" t="s">
        <v>134</v>
      </c>
      <c r="E171" s="232" t="s">
        <v>231</v>
      </c>
      <c r="F171" s="233" t="s">
        <v>232</v>
      </c>
      <c r="G171" s="234" t="s">
        <v>129</v>
      </c>
      <c r="H171" s="235">
        <v>218.4</v>
      </c>
      <c r="I171" s="236"/>
      <c r="J171" s="237">
        <f>ROUND(I171*H171,2)</f>
        <v>0</v>
      </c>
      <c r="K171" s="238"/>
      <c r="L171" s="239"/>
      <c r="M171" s="240" t="s">
        <v>1</v>
      </c>
      <c r="N171" s="241" t="s">
        <v>40</v>
      </c>
      <c r="O171" s="72"/>
      <c r="P171" s="215">
        <f>O171*H171</f>
        <v>0</v>
      </c>
      <c r="Q171" s="215">
        <v>1.9480000000000001E-2</v>
      </c>
      <c r="R171" s="215">
        <f>Q171*H171</f>
        <v>4.2544320000000004</v>
      </c>
      <c r="S171" s="215">
        <v>0</v>
      </c>
      <c r="T171" s="21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17" t="s">
        <v>137</v>
      </c>
      <c r="AT171" s="217" t="s">
        <v>134</v>
      </c>
      <c r="AU171" s="217" t="s">
        <v>85</v>
      </c>
      <c r="AY171" s="18" t="s">
        <v>124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8" t="s">
        <v>83</v>
      </c>
      <c r="BK171" s="218">
        <f>ROUND(I171*H171,2)</f>
        <v>0</v>
      </c>
      <c r="BL171" s="18" t="s">
        <v>130</v>
      </c>
      <c r="BM171" s="217" t="s">
        <v>233</v>
      </c>
    </row>
    <row r="172" spans="1:65" s="13" customFormat="1">
      <c r="B172" s="219"/>
      <c r="C172" s="220"/>
      <c r="D172" s="221" t="s">
        <v>132</v>
      </c>
      <c r="E172" s="222" t="s">
        <v>1</v>
      </c>
      <c r="F172" s="223" t="s">
        <v>234</v>
      </c>
      <c r="G172" s="220"/>
      <c r="H172" s="224">
        <v>218.4</v>
      </c>
      <c r="I172" s="225"/>
      <c r="J172" s="220"/>
      <c r="K172" s="220"/>
      <c r="L172" s="226"/>
      <c r="M172" s="227"/>
      <c r="N172" s="228"/>
      <c r="O172" s="228"/>
      <c r="P172" s="228"/>
      <c r="Q172" s="228"/>
      <c r="R172" s="228"/>
      <c r="S172" s="228"/>
      <c r="T172" s="229"/>
      <c r="AT172" s="230" t="s">
        <v>132</v>
      </c>
      <c r="AU172" s="230" t="s">
        <v>85</v>
      </c>
      <c r="AV172" s="13" t="s">
        <v>85</v>
      </c>
      <c r="AW172" s="13" t="s">
        <v>31</v>
      </c>
      <c r="AX172" s="13" t="s">
        <v>83</v>
      </c>
      <c r="AY172" s="230" t="s">
        <v>124</v>
      </c>
    </row>
    <row r="173" spans="1:65" s="2" customFormat="1" ht="21.75" customHeight="1">
      <c r="A173" s="35"/>
      <c r="B173" s="36"/>
      <c r="C173" s="205" t="s">
        <v>7</v>
      </c>
      <c r="D173" s="205" t="s">
        <v>126</v>
      </c>
      <c r="E173" s="206" t="s">
        <v>235</v>
      </c>
      <c r="F173" s="207" t="s">
        <v>236</v>
      </c>
      <c r="G173" s="208" t="s">
        <v>147</v>
      </c>
      <c r="H173" s="209">
        <v>52</v>
      </c>
      <c r="I173" s="210"/>
      <c r="J173" s="211">
        <f>ROUND(I173*H173,2)</f>
        <v>0</v>
      </c>
      <c r="K173" s="212"/>
      <c r="L173" s="40"/>
      <c r="M173" s="213" t="s">
        <v>1</v>
      </c>
      <c r="N173" s="214" t="s">
        <v>40</v>
      </c>
      <c r="O173" s="72"/>
      <c r="P173" s="215">
        <f>O173*H173</f>
        <v>0</v>
      </c>
      <c r="Q173" s="215">
        <v>6.0999999999999997E-4</v>
      </c>
      <c r="R173" s="215">
        <f>Q173*H173</f>
        <v>3.1719999999999998E-2</v>
      </c>
      <c r="S173" s="215">
        <v>0</v>
      </c>
      <c r="T173" s="21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17" t="s">
        <v>130</v>
      </c>
      <c r="AT173" s="217" t="s">
        <v>126</v>
      </c>
      <c r="AU173" s="217" t="s">
        <v>85</v>
      </c>
      <c r="AY173" s="18" t="s">
        <v>124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8" t="s">
        <v>83</v>
      </c>
      <c r="BK173" s="218">
        <f>ROUND(I173*H173,2)</f>
        <v>0</v>
      </c>
      <c r="BL173" s="18" t="s">
        <v>130</v>
      </c>
      <c r="BM173" s="217" t="s">
        <v>237</v>
      </c>
    </row>
    <row r="174" spans="1:65" s="13" customFormat="1">
      <c r="B174" s="219"/>
      <c r="C174" s="220"/>
      <c r="D174" s="221" t="s">
        <v>132</v>
      </c>
      <c r="E174" s="222" t="s">
        <v>1</v>
      </c>
      <c r="F174" s="223" t="s">
        <v>238</v>
      </c>
      <c r="G174" s="220"/>
      <c r="H174" s="224">
        <v>52</v>
      </c>
      <c r="I174" s="225"/>
      <c r="J174" s="220"/>
      <c r="K174" s="220"/>
      <c r="L174" s="226"/>
      <c r="M174" s="227"/>
      <c r="N174" s="228"/>
      <c r="O174" s="228"/>
      <c r="P174" s="228"/>
      <c r="Q174" s="228"/>
      <c r="R174" s="228"/>
      <c r="S174" s="228"/>
      <c r="T174" s="229"/>
      <c r="AT174" s="230" t="s">
        <v>132</v>
      </c>
      <c r="AU174" s="230" t="s">
        <v>85</v>
      </c>
      <c r="AV174" s="13" t="s">
        <v>85</v>
      </c>
      <c r="AW174" s="13" t="s">
        <v>31</v>
      </c>
      <c r="AX174" s="13" t="s">
        <v>83</v>
      </c>
      <c r="AY174" s="230" t="s">
        <v>124</v>
      </c>
    </row>
    <row r="175" spans="1:65" s="12" customFormat="1" ht="22.95" customHeight="1">
      <c r="B175" s="189"/>
      <c r="C175" s="190"/>
      <c r="D175" s="191" t="s">
        <v>74</v>
      </c>
      <c r="E175" s="203" t="s">
        <v>153</v>
      </c>
      <c r="F175" s="203" t="s">
        <v>239</v>
      </c>
      <c r="G175" s="190"/>
      <c r="H175" s="190"/>
      <c r="I175" s="193"/>
      <c r="J175" s="204">
        <f>BK175</f>
        <v>0</v>
      </c>
      <c r="K175" s="190"/>
      <c r="L175" s="195"/>
      <c r="M175" s="196"/>
      <c r="N175" s="197"/>
      <c r="O175" s="197"/>
      <c r="P175" s="198">
        <f>SUM(P176:P184)</f>
        <v>0</v>
      </c>
      <c r="Q175" s="197"/>
      <c r="R175" s="198">
        <f>SUM(R176:R184)</f>
        <v>0.47186099999999997</v>
      </c>
      <c r="S175" s="197"/>
      <c r="T175" s="199">
        <f>SUM(T176:T184)</f>
        <v>0</v>
      </c>
      <c r="AR175" s="200" t="s">
        <v>83</v>
      </c>
      <c r="AT175" s="201" t="s">
        <v>74</v>
      </c>
      <c r="AU175" s="201" t="s">
        <v>83</v>
      </c>
      <c r="AY175" s="200" t="s">
        <v>124</v>
      </c>
      <c r="BK175" s="202">
        <f>SUM(BK176:BK184)</f>
        <v>0</v>
      </c>
    </row>
    <row r="176" spans="1:65" s="2" customFormat="1" ht="16.5" customHeight="1">
      <c r="A176" s="35"/>
      <c r="B176" s="36"/>
      <c r="C176" s="205" t="s">
        <v>240</v>
      </c>
      <c r="D176" s="205" t="s">
        <v>126</v>
      </c>
      <c r="E176" s="206" t="s">
        <v>241</v>
      </c>
      <c r="F176" s="207" t="s">
        <v>242</v>
      </c>
      <c r="G176" s="208" t="s">
        <v>243</v>
      </c>
      <c r="H176" s="209">
        <v>306.14999999999998</v>
      </c>
      <c r="I176" s="210"/>
      <c r="J176" s="211">
        <f>ROUND(I176*H176,2)</f>
        <v>0</v>
      </c>
      <c r="K176" s="212"/>
      <c r="L176" s="40"/>
      <c r="M176" s="213" t="s">
        <v>1</v>
      </c>
      <c r="N176" s="214" t="s">
        <v>40</v>
      </c>
      <c r="O176" s="72"/>
      <c r="P176" s="215">
        <f>O176*H176</f>
        <v>0</v>
      </c>
      <c r="Q176" s="215">
        <v>1.3999999999999999E-4</v>
      </c>
      <c r="R176" s="215">
        <f>Q176*H176</f>
        <v>4.2860999999999996E-2</v>
      </c>
      <c r="S176" s="215">
        <v>0</v>
      </c>
      <c r="T176" s="21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17" t="s">
        <v>130</v>
      </c>
      <c r="AT176" s="217" t="s">
        <v>126</v>
      </c>
      <c r="AU176" s="217" t="s">
        <v>85</v>
      </c>
      <c r="AY176" s="18" t="s">
        <v>124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8" t="s">
        <v>83</v>
      </c>
      <c r="BK176" s="218">
        <f>ROUND(I176*H176,2)</f>
        <v>0</v>
      </c>
      <c r="BL176" s="18" t="s">
        <v>130</v>
      </c>
      <c r="BM176" s="217" t="s">
        <v>244</v>
      </c>
    </row>
    <row r="177" spans="1:65" s="13" customFormat="1">
      <c r="B177" s="219"/>
      <c r="C177" s="220"/>
      <c r="D177" s="221" t="s">
        <v>132</v>
      </c>
      <c r="E177" s="222" t="s">
        <v>1</v>
      </c>
      <c r="F177" s="223" t="s">
        <v>245</v>
      </c>
      <c r="G177" s="220"/>
      <c r="H177" s="224">
        <v>153.07499999999999</v>
      </c>
      <c r="I177" s="225"/>
      <c r="J177" s="220"/>
      <c r="K177" s="220"/>
      <c r="L177" s="226"/>
      <c r="M177" s="227"/>
      <c r="N177" s="228"/>
      <c r="O177" s="228"/>
      <c r="P177" s="228"/>
      <c r="Q177" s="228"/>
      <c r="R177" s="228"/>
      <c r="S177" s="228"/>
      <c r="T177" s="229"/>
      <c r="AT177" s="230" t="s">
        <v>132</v>
      </c>
      <c r="AU177" s="230" t="s">
        <v>85</v>
      </c>
      <c r="AV177" s="13" t="s">
        <v>85</v>
      </c>
      <c r="AW177" s="13" t="s">
        <v>31</v>
      </c>
      <c r="AX177" s="13" t="s">
        <v>75</v>
      </c>
      <c r="AY177" s="230" t="s">
        <v>124</v>
      </c>
    </row>
    <row r="178" spans="1:65" s="13" customFormat="1">
      <c r="B178" s="219"/>
      <c r="C178" s="220"/>
      <c r="D178" s="221" t="s">
        <v>132</v>
      </c>
      <c r="E178" s="222" t="s">
        <v>1</v>
      </c>
      <c r="F178" s="223" t="s">
        <v>246</v>
      </c>
      <c r="G178" s="220"/>
      <c r="H178" s="224">
        <v>306.14999999999998</v>
      </c>
      <c r="I178" s="225"/>
      <c r="J178" s="220"/>
      <c r="K178" s="220"/>
      <c r="L178" s="226"/>
      <c r="M178" s="227"/>
      <c r="N178" s="228"/>
      <c r="O178" s="228"/>
      <c r="P178" s="228"/>
      <c r="Q178" s="228"/>
      <c r="R178" s="228"/>
      <c r="S178" s="228"/>
      <c r="T178" s="229"/>
      <c r="AT178" s="230" t="s">
        <v>132</v>
      </c>
      <c r="AU178" s="230" t="s">
        <v>85</v>
      </c>
      <c r="AV178" s="13" t="s">
        <v>85</v>
      </c>
      <c r="AW178" s="13" t="s">
        <v>31</v>
      </c>
      <c r="AX178" s="13" t="s">
        <v>83</v>
      </c>
      <c r="AY178" s="230" t="s">
        <v>124</v>
      </c>
    </row>
    <row r="179" spans="1:65" s="2" customFormat="1" ht="16.5" customHeight="1">
      <c r="A179" s="35"/>
      <c r="B179" s="36"/>
      <c r="C179" s="231" t="s">
        <v>247</v>
      </c>
      <c r="D179" s="231" t="s">
        <v>134</v>
      </c>
      <c r="E179" s="232" t="s">
        <v>248</v>
      </c>
      <c r="F179" s="233" t="s">
        <v>249</v>
      </c>
      <c r="G179" s="234" t="s">
        <v>202</v>
      </c>
      <c r="H179" s="235">
        <v>0.30599999999999999</v>
      </c>
      <c r="I179" s="236"/>
      <c r="J179" s="237">
        <f>ROUND(I179*H179,2)</f>
        <v>0</v>
      </c>
      <c r="K179" s="238"/>
      <c r="L179" s="239"/>
      <c r="M179" s="240" t="s">
        <v>1</v>
      </c>
      <c r="N179" s="241" t="s">
        <v>40</v>
      </c>
      <c r="O179" s="72"/>
      <c r="P179" s="215">
        <f>O179*H179</f>
        <v>0</v>
      </c>
      <c r="Q179" s="215">
        <v>1</v>
      </c>
      <c r="R179" s="215">
        <f>Q179*H179</f>
        <v>0.30599999999999999</v>
      </c>
      <c r="S179" s="215">
        <v>0</v>
      </c>
      <c r="T179" s="21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7" t="s">
        <v>137</v>
      </c>
      <c r="AT179" s="217" t="s">
        <v>134</v>
      </c>
      <c r="AU179" s="217" t="s">
        <v>85</v>
      </c>
      <c r="AY179" s="18" t="s">
        <v>124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8" t="s">
        <v>83</v>
      </c>
      <c r="BK179" s="218">
        <f>ROUND(I179*H179,2)</f>
        <v>0</v>
      </c>
      <c r="BL179" s="18" t="s">
        <v>130</v>
      </c>
      <c r="BM179" s="217" t="s">
        <v>250</v>
      </c>
    </row>
    <row r="180" spans="1:65" s="13" customFormat="1">
      <c r="B180" s="219"/>
      <c r="C180" s="220"/>
      <c r="D180" s="221" t="s">
        <v>132</v>
      </c>
      <c r="E180" s="222" t="s">
        <v>1</v>
      </c>
      <c r="F180" s="223" t="s">
        <v>251</v>
      </c>
      <c r="G180" s="220"/>
      <c r="H180" s="224">
        <v>153.07499999999999</v>
      </c>
      <c r="I180" s="225"/>
      <c r="J180" s="220"/>
      <c r="K180" s="220"/>
      <c r="L180" s="226"/>
      <c r="M180" s="227"/>
      <c r="N180" s="228"/>
      <c r="O180" s="228"/>
      <c r="P180" s="228"/>
      <c r="Q180" s="228"/>
      <c r="R180" s="228"/>
      <c r="S180" s="228"/>
      <c r="T180" s="229"/>
      <c r="AT180" s="230" t="s">
        <v>132</v>
      </c>
      <c r="AU180" s="230" t="s">
        <v>85</v>
      </c>
      <c r="AV180" s="13" t="s">
        <v>85</v>
      </c>
      <c r="AW180" s="13" t="s">
        <v>31</v>
      </c>
      <c r="AX180" s="13" t="s">
        <v>75</v>
      </c>
      <c r="AY180" s="230" t="s">
        <v>124</v>
      </c>
    </row>
    <row r="181" spans="1:65" s="13" customFormat="1">
      <c r="B181" s="219"/>
      <c r="C181" s="220"/>
      <c r="D181" s="221" t="s">
        <v>132</v>
      </c>
      <c r="E181" s="222" t="s">
        <v>1</v>
      </c>
      <c r="F181" s="223" t="s">
        <v>252</v>
      </c>
      <c r="G181" s="220"/>
      <c r="H181" s="224">
        <v>0.30599999999999999</v>
      </c>
      <c r="I181" s="225"/>
      <c r="J181" s="220"/>
      <c r="K181" s="220"/>
      <c r="L181" s="226"/>
      <c r="M181" s="227"/>
      <c r="N181" s="228"/>
      <c r="O181" s="228"/>
      <c r="P181" s="228"/>
      <c r="Q181" s="228"/>
      <c r="R181" s="228"/>
      <c r="S181" s="228"/>
      <c r="T181" s="229"/>
      <c r="AT181" s="230" t="s">
        <v>132</v>
      </c>
      <c r="AU181" s="230" t="s">
        <v>85</v>
      </c>
      <c r="AV181" s="13" t="s">
        <v>85</v>
      </c>
      <c r="AW181" s="13" t="s">
        <v>31</v>
      </c>
      <c r="AX181" s="13" t="s">
        <v>83</v>
      </c>
      <c r="AY181" s="230" t="s">
        <v>124</v>
      </c>
    </row>
    <row r="182" spans="1:65" s="2" customFormat="1" ht="21.75" customHeight="1">
      <c r="A182" s="35"/>
      <c r="B182" s="36"/>
      <c r="C182" s="231" t="s">
        <v>253</v>
      </c>
      <c r="D182" s="231" t="s">
        <v>134</v>
      </c>
      <c r="E182" s="232" t="s">
        <v>254</v>
      </c>
      <c r="F182" s="233" t="s">
        <v>255</v>
      </c>
      <c r="G182" s="234" t="s">
        <v>202</v>
      </c>
      <c r="H182" s="235">
        <v>0.123</v>
      </c>
      <c r="I182" s="236"/>
      <c r="J182" s="237">
        <f>ROUND(I182*H182,2)</f>
        <v>0</v>
      </c>
      <c r="K182" s="238"/>
      <c r="L182" s="239"/>
      <c r="M182" s="240" t="s">
        <v>1</v>
      </c>
      <c r="N182" s="241" t="s">
        <v>40</v>
      </c>
      <c r="O182" s="72"/>
      <c r="P182" s="215">
        <f>O182*H182</f>
        <v>0</v>
      </c>
      <c r="Q182" s="215">
        <v>1</v>
      </c>
      <c r="R182" s="215">
        <f>Q182*H182</f>
        <v>0.123</v>
      </c>
      <c r="S182" s="215">
        <v>0</v>
      </c>
      <c r="T182" s="21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7" t="s">
        <v>137</v>
      </c>
      <c r="AT182" s="217" t="s">
        <v>134</v>
      </c>
      <c r="AU182" s="217" t="s">
        <v>85</v>
      </c>
      <c r="AY182" s="18" t="s">
        <v>124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8" t="s">
        <v>83</v>
      </c>
      <c r="BK182" s="218">
        <f>ROUND(I182*H182,2)</f>
        <v>0</v>
      </c>
      <c r="BL182" s="18" t="s">
        <v>130</v>
      </c>
      <c r="BM182" s="217" t="s">
        <v>256</v>
      </c>
    </row>
    <row r="183" spans="1:65" s="13" customFormat="1">
      <c r="B183" s="219"/>
      <c r="C183" s="220"/>
      <c r="D183" s="221" t="s">
        <v>132</v>
      </c>
      <c r="E183" s="222" t="s">
        <v>1</v>
      </c>
      <c r="F183" s="223" t="s">
        <v>257</v>
      </c>
      <c r="G183" s="220"/>
      <c r="H183" s="224">
        <v>123.084</v>
      </c>
      <c r="I183" s="225"/>
      <c r="J183" s="220"/>
      <c r="K183" s="220"/>
      <c r="L183" s="226"/>
      <c r="M183" s="227"/>
      <c r="N183" s="228"/>
      <c r="O183" s="228"/>
      <c r="P183" s="228"/>
      <c r="Q183" s="228"/>
      <c r="R183" s="228"/>
      <c r="S183" s="228"/>
      <c r="T183" s="229"/>
      <c r="AT183" s="230" t="s">
        <v>132</v>
      </c>
      <c r="AU183" s="230" t="s">
        <v>85</v>
      </c>
      <c r="AV183" s="13" t="s">
        <v>85</v>
      </c>
      <c r="AW183" s="13" t="s">
        <v>31</v>
      </c>
      <c r="AX183" s="13" t="s">
        <v>75</v>
      </c>
      <c r="AY183" s="230" t="s">
        <v>124</v>
      </c>
    </row>
    <row r="184" spans="1:65" s="13" customFormat="1">
      <c r="B184" s="219"/>
      <c r="C184" s="220"/>
      <c r="D184" s="221" t="s">
        <v>132</v>
      </c>
      <c r="E184" s="222" t="s">
        <v>1</v>
      </c>
      <c r="F184" s="223" t="s">
        <v>258</v>
      </c>
      <c r="G184" s="220"/>
      <c r="H184" s="224">
        <v>0.123</v>
      </c>
      <c r="I184" s="225"/>
      <c r="J184" s="220"/>
      <c r="K184" s="220"/>
      <c r="L184" s="226"/>
      <c r="M184" s="227"/>
      <c r="N184" s="228"/>
      <c r="O184" s="228"/>
      <c r="P184" s="228"/>
      <c r="Q184" s="228"/>
      <c r="R184" s="228"/>
      <c r="S184" s="228"/>
      <c r="T184" s="229"/>
      <c r="AT184" s="230" t="s">
        <v>132</v>
      </c>
      <c r="AU184" s="230" t="s">
        <v>85</v>
      </c>
      <c r="AV184" s="13" t="s">
        <v>85</v>
      </c>
      <c r="AW184" s="13" t="s">
        <v>31</v>
      </c>
      <c r="AX184" s="13" t="s">
        <v>83</v>
      </c>
      <c r="AY184" s="230" t="s">
        <v>124</v>
      </c>
    </row>
    <row r="185" spans="1:65" s="12" customFormat="1" ht="22.95" customHeight="1">
      <c r="B185" s="189"/>
      <c r="C185" s="190"/>
      <c r="D185" s="191" t="s">
        <v>74</v>
      </c>
      <c r="E185" s="203" t="s">
        <v>167</v>
      </c>
      <c r="F185" s="203" t="s">
        <v>259</v>
      </c>
      <c r="G185" s="190"/>
      <c r="H185" s="190"/>
      <c r="I185" s="193"/>
      <c r="J185" s="204">
        <f>BK185</f>
        <v>0</v>
      </c>
      <c r="K185" s="190"/>
      <c r="L185" s="195"/>
      <c r="M185" s="196"/>
      <c r="N185" s="197"/>
      <c r="O185" s="197"/>
      <c r="P185" s="198">
        <f>SUM(P186:P192)</f>
        <v>0</v>
      </c>
      <c r="Q185" s="197"/>
      <c r="R185" s="198">
        <f>SUM(R186:R192)</f>
        <v>5.1788000000000001E-2</v>
      </c>
      <c r="S185" s="197"/>
      <c r="T185" s="199">
        <f>SUM(T186:T192)</f>
        <v>3.0219000000000005</v>
      </c>
      <c r="AR185" s="200" t="s">
        <v>83</v>
      </c>
      <c r="AT185" s="201" t="s">
        <v>74</v>
      </c>
      <c r="AU185" s="201" t="s">
        <v>83</v>
      </c>
      <c r="AY185" s="200" t="s">
        <v>124</v>
      </c>
      <c r="BK185" s="202">
        <f>SUM(BK186:BK192)</f>
        <v>0</v>
      </c>
    </row>
    <row r="186" spans="1:65" s="2" customFormat="1" ht="16.5" customHeight="1">
      <c r="A186" s="35"/>
      <c r="B186" s="36"/>
      <c r="C186" s="205" t="s">
        <v>260</v>
      </c>
      <c r="D186" s="205" t="s">
        <v>126</v>
      </c>
      <c r="E186" s="206" t="s">
        <v>261</v>
      </c>
      <c r="F186" s="207" t="s">
        <v>262</v>
      </c>
      <c r="G186" s="208" t="s">
        <v>263</v>
      </c>
      <c r="H186" s="209">
        <v>130</v>
      </c>
      <c r="I186" s="210"/>
      <c r="J186" s="211">
        <f>ROUND(I186*H186,2)</f>
        <v>0</v>
      </c>
      <c r="K186" s="212"/>
      <c r="L186" s="40"/>
      <c r="M186" s="213" t="s">
        <v>1</v>
      </c>
      <c r="N186" s="214" t="s">
        <v>40</v>
      </c>
      <c r="O186" s="72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7" t="s">
        <v>130</v>
      </c>
      <c r="AT186" s="217" t="s">
        <v>126</v>
      </c>
      <c r="AU186" s="217" t="s">
        <v>85</v>
      </c>
      <c r="AY186" s="18" t="s">
        <v>124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8" t="s">
        <v>83</v>
      </c>
      <c r="BK186" s="218">
        <f>ROUND(I186*H186,2)</f>
        <v>0</v>
      </c>
      <c r="BL186" s="18" t="s">
        <v>130</v>
      </c>
      <c r="BM186" s="217" t="s">
        <v>264</v>
      </c>
    </row>
    <row r="187" spans="1:65" s="13" customFormat="1">
      <c r="B187" s="219"/>
      <c r="C187" s="220"/>
      <c r="D187" s="221" t="s">
        <v>132</v>
      </c>
      <c r="E187" s="222" t="s">
        <v>1</v>
      </c>
      <c r="F187" s="223" t="s">
        <v>265</v>
      </c>
      <c r="G187" s="220"/>
      <c r="H187" s="224">
        <v>130</v>
      </c>
      <c r="I187" s="225"/>
      <c r="J187" s="220"/>
      <c r="K187" s="220"/>
      <c r="L187" s="226"/>
      <c r="M187" s="227"/>
      <c r="N187" s="228"/>
      <c r="O187" s="228"/>
      <c r="P187" s="228"/>
      <c r="Q187" s="228"/>
      <c r="R187" s="228"/>
      <c r="S187" s="228"/>
      <c r="T187" s="229"/>
      <c r="AT187" s="230" t="s">
        <v>132</v>
      </c>
      <c r="AU187" s="230" t="s">
        <v>85</v>
      </c>
      <c r="AV187" s="13" t="s">
        <v>85</v>
      </c>
      <c r="AW187" s="13" t="s">
        <v>31</v>
      </c>
      <c r="AX187" s="13" t="s">
        <v>83</v>
      </c>
      <c r="AY187" s="230" t="s">
        <v>124</v>
      </c>
    </row>
    <row r="188" spans="1:65" s="2" customFormat="1" ht="16.5" customHeight="1">
      <c r="A188" s="35"/>
      <c r="B188" s="36"/>
      <c r="C188" s="205" t="s">
        <v>266</v>
      </c>
      <c r="D188" s="205" t="s">
        <v>126</v>
      </c>
      <c r="E188" s="206" t="s">
        <v>267</v>
      </c>
      <c r="F188" s="207" t="s">
        <v>268</v>
      </c>
      <c r="G188" s="208" t="s">
        <v>263</v>
      </c>
      <c r="H188" s="209">
        <v>130</v>
      </c>
      <c r="I188" s="210"/>
      <c r="J188" s="211">
        <f>ROUND(I188*H188,2)</f>
        <v>0</v>
      </c>
      <c r="K188" s="212"/>
      <c r="L188" s="40"/>
      <c r="M188" s="213" t="s">
        <v>1</v>
      </c>
      <c r="N188" s="214" t="s">
        <v>40</v>
      </c>
      <c r="O188" s="72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7" t="s">
        <v>130</v>
      </c>
      <c r="AT188" s="217" t="s">
        <v>126</v>
      </c>
      <c r="AU188" s="217" t="s">
        <v>85</v>
      </c>
      <c r="AY188" s="18" t="s">
        <v>124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8" t="s">
        <v>83</v>
      </c>
      <c r="BK188" s="218">
        <f>ROUND(I188*H188,2)</f>
        <v>0</v>
      </c>
      <c r="BL188" s="18" t="s">
        <v>130</v>
      </c>
      <c r="BM188" s="217" t="s">
        <v>269</v>
      </c>
    </row>
    <row r="189" spans="1:65" s="2" customFormat="1" ht="21.75" customHeight="1">
      <c r="A189" s="35"/>
      <c r="B189" s="36"/>
      <c r="C189" s="205" t="s">
        <v>270</v>
      </c>
      <c r="D189" s="205" t="s">
        <v>126</v>
      </c>
      <c r="E189" s="206" t="s">
        <v>271</v>
      </c>
      <c r="F189" s="207" t="s">
        <v>272</v>
      </c>
      <c r="G189" s="208" t="s">
        <v>129</v>
      </c>
      <c r="H189" s="209">
        <v>26</v>
      </c>
      <c r="I189" s="210"/>
      <c r="J189" s="211">
        <f>ROUND(I189*H189,2)</f>
        <v>0</v>
      </c>
      <c r="K189" s="212"/>
      <c r="L189" s="40"/>
      <c r="M189" s="213" t="s">
        <v>1</v>
      </c>
      <c r="N189" s="214" t="s">
        <v>40</v>
      </c>
      <c r="O189" s="72"/>
      <c r="P189" s="215">
        <f>O189*H189</f>
        <v>0</v>
      </c>
      <c r="Q189" s="215">
        <v>9.3000000000000005E-4</v>
      </c>
      <c r="R189" s="215">
        <f>Q189*H189</f>
        <v>2.418E-2</v>
      </c>
      <c r="S189" s="215">
        <v>7.0000000000000007E-2</v>
      </c>
      <c r="T189" s="216">
        <f>S189*H189</f>
        <v>1.8200000000000003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7" t="s">
        <v>130</v>
      </c>
      <c r="AT189" s="217" t="s">
        <v>126</v>
      </c>
      <c r="AU189" s="217" t="s">
        <v>85</v>
      </c>
      <c r="AY189" s="18" t="s">
        <v>124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8" t="s">
        <v>83</v>
      </c>
      <c r="BK189" s="218">
        <f>ROUND(I189*H189,2)</f>
        <v>0</v>
      </c>
      <c r="BL189" s="18" t="s">
        <v>130</v>
      </c>
      <c r="BM189" s="217" t="s">
        <v>273</v>
      </c>
    </row>
    <row r="190" spans="1:65" s="13" customFormat="1">
      <c r="B190" s="219"/>
      <c r="C190" s="220"/>
      <c r="D190" s="221" t="s">
        <v>132</v>
      </c>
      <c r="E190" s="222" t="s">
        <v>1</v>
      </c>
      <c r="F190" s="223" t="s">
        <v>274</v>
      </c>
      <c r="G190" s="220"/>
      <c r="H190" s="224">
        <v>26</v>
      </c>
      <c r="I190" s="225"/>
      <c r="J190" s="220"/>
      <c r="K190" s="220"/>
      <c r="L190" s="226"/>
      <c r="M190" s="227"/>
      <c r="N190" s="228"/>
      <c r="O190" s="228"/>
      <c r="P190" s="228"/>
      <c r="Q190" s="228"/>
      <c r="R190" s="228"/>
      <c r="S190" s="228"/>
      <c r="T190" s="229"/>
      <c r="AT190" s="230" t="s">
        <v>132</v>
      </c>
      <c r="AU190" s="230" t="s">
        <v>85</v>
      </c>
      <c r="AV190" s="13" t="s">
        <v>85</v>
      </c>
      <c r="AW190" s="13" t="s">
        <v>31</v>
      </c>
      <c r="AX190" s="13" t="s">
        <v>83</v>
      </c>
      <c r="AY190" s="230" t="s">
        <v>124</v>
      </c>
    </row>
    <row r="191" spans="1:65" s="2" customFormat="1" ht="21.75" customHeight="1">
      <c r="A191" s="35"/>
      <c r="B191" s="36"/>
      <c r="C191" s="205" t="s">
        <v>275</v>
      </c>
      <c r="D191" s="205" t="s">
        <v>126</v>
      </c>
      <c r="E191" s="206" t="s">
        <v>276</v>
      </c>
      <c r="F191" s="207" t="s">
        <v>277</v>
      </c>
      <c r="G191" s="208" t="s">
        <v>129</v>
      </c>
      <c r="H191" s="209">
        <v>11.9</v>
      </c>
      <c r="I191" s="210"/>
      <c r="J191" s="211">
        <f>ROUND(I191*H191,2)</f>
        <v>0</v>
      </c>
      <c r="K191" s="212"/>
      <c r="L191" s="40"/>
      <c r="M191" s="213" t="s">
        <v>1</v>
      </c>
      <c r="N191" s="214" t="s">
        <v>40</v>
      </c>
      <c r="O191" s="72"/>
      <c r="P191" s="215">
        <f>O191*H191</f>
        <v>0</v>
      </c>
      <c r="Q191" s="215">
        <v>2.32E-3</v>
      </c>
      <c r="R191" s="215">
        <f>Q191*H191</f>
        <v>2.7608000000000001E-2</v>
      </c>
      <c r="S191" s="215">
        <v>0.10100000000000001</v>
      </c>
      <c r="T191" s="216">
        <f>S191*H191</f>
        <v>1.2019000000000002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17" t="s">
        <v>130</v>
      </c>
      <c r="AT191" s="217" t="s">
        <v>126</v>
      </c>
      <c r="AU191" s="217" t="s">
        <v>85</v>
      </c>
      <c r="AY191" s="18" t="s">
        <v>124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8" t="s">
        <v>83</v>
      </c>
      <c r="BK191" s="218">
        <f>ROUND(I191*H191,2)</f>
        <v>0</v>
      </c>
      <c r="BL191" s="18" t="s">
        <v>130</v>
      </c>
      <c r="BM191" s="217" t="s">
        <v>278</v>
      </c>
    </row>
    <row r="192" spans="1:65" s="13" customFormat="1">
      <c r="B192" s="219"/>
      <c r="C192" s="220"/>
      <c r="D192" s="221" t="s">
        <v>132</v>
      </c>
      <c r="E192" s="222" t="s">
        <v>1</v>
      </c>
      <c r="F192" s="223" t="s">
        <v>279</v>
      </c>
      <c r="G192" s="220"/>
      <c r="H192" s="224">
        <v>11.9</v>
      </c>
      <c r="I192" s="225"/>
      <c r="J192" s="220"/>
      <c r="K192" s="220"/>
      <c r="L192" s="226"/>
      <c r="M192" s="227"/>
      <c r="N192" s="228"/>
      <c r="O192" s="228"/>
      <c r="P192" s="228"/>
      <c r="Q192" s="228"/>
      <c r="R192" s="228"/>
      <c r="S192" s="228"/>
      <c r="T192" s="229"/>
      <c r="AT192" s="230" t="s">
        <v>132</v>
      </c>
      <c r="AU192" s="230" t="s">
        <v>85</v>
      </c>
      <c r="AV192" s="13" t="s">
        <v>85</v>
      </c>
      <c r="AW192" s="13" t="s">
        <v>31</v>
      </c>
      <c r="AX192" s="13" t="s">
        <v>83</v>
      </c>
      <c r="AY192" s="230" t="s">
        <v>124</v>
      </c>
    </row>
    <row r="193" spans="1:65" s="12" customFormat="1" ht="22.95" customHeight="1">
      <c r="B193" s="189"/>
      <c r="C193" s="190"/>
      <c r="D193" s="191" t="s">
        <v>74</v>
      </c>
      <c r="E193" s="203" t="s">
        <v>280</v>
      </c>
      <c r="F193" s="203" t="s">
        <v>281</v>
      </c>
      <c r="G193" s="190"/>
      <c r="H193" s="190"/>
      <c r="I193" s="193"/>
      <c r="J193" s="204">
        <f>BK193</f>
        <v>0</v>
      </c>
      <c r="K193" s="190"/>
      <c r="L193" s="195"/>
      <c r="M193" s="196"/>
      <c r="N193" s="197"/>
      <c r="O193" s="197"/>
      <c r="P193" s="198">
        <f>P194</f>
        <v>0</v>
      </c>
      <c r="Q193" s="197"/>
      <c r="R193" s="198">
        <f>R194</f>
        <v>0</v>
      </c>
      <c r="S193" s="197"/>
      <c r="T193" s="199">
        <f>T194</f>
        <v>0</v>
      </c>
      <c r="AR193" s="200" t="s">
        <v>83</v>
      </c>
      <c r="AT193" s="201" t="s">
        <v>74</v>
      </c>
      <c r="AU193" s="201" t="s">
        <v>83</v>
      </c>
      <c r="AY193" s="200" t="s">
        <v>124</v>
      </c>
      <c r="BK193" s="202">
        <f>BK194</f>
        <v>0</v>
      </c>
    </row>
    <row r="194" spans="1:65" s="2" customFormat="1" ht="16.5" customHeight="1">
      <c r="A194" s="35"/>
      <c r="B194" s="36"/>
      <c r="C194" s="205" t="s">
        <v>282</v>
      </c>
      <c r="D194" s="205" t="s">
        <v>126</v>
      </c>
      <c r="E194" s="206" t="s">
        <v>283</v>
      </c>
      <c r="F194" s="207" t="s">
        <v>284</v>
      </c>
      <c r="G194" s="208" t="s">
        <v>202</v>
      </c>
      <c r="H194" s="209">
        <v>68.489000000000004</v>
      </c>
      <c r="I194" s="210"/>
      <c r="J194" s="211">
        <f>ROUND(I194*H194,2)</f>
        <v>0</v>
      </c>
      <c r="K194" s="212"/>
      <c r="L194" s="40"/>
      <c r="M194" s="274" t="s">
        <v>1</v>
      </c>
      <c r="N194" s="275" t="s">
        <v>40</v>
      </c>
      <c r="O194" s="276"/>
      <c r="P194" s="277">
        <f>O194*H194</f>
        <v>0</v>
      </c>
      <c r="Q194" s="277">
        <v>0</v>
      </c>
      <c r="R194" s="277">
        <f>Q194*H194</f>
        <v>0</v>
      </c>
      <c r="S194" s="277">
        <v>0</v>
      </c>
      <c r="T194" s="278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17" t="s">
        <v>130</v>
      </c>
      <c r="AT194" s="217" t="s">
        <v>126</v>
      </c>
      <c r="AU194" s="217" t="s">
        <v>85</v>
      </c>
      <c r="AY194" s="18" t="s">
        <v>124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8" t="s">
        <v>83</v>
      </c>
      <c r="BK194" s="218">
        <f>ROUND(I194*H194,2)</f>
        <v>0</v>
      </c>
      <c r="BL194" s="18" t="s">
        <v>130</v>
      </c>
      <c r="BM194" s="217" t="s">
        <v>285</v>
      </c>
    </row>
    <row r="195" spans="1:65" s="2" customFormat="1" ht="6.9" customHeight="1">
      <c r="A195" s="35"/>
      <c r="B195" s="55"/>
      <c r="C195" s="56"/>
      <c r="D195" s="56"/>
      <c r="E195" s="56"/>
      <c r="F195" s="56"/>
      <c r="G195" s="56"/>
      <c r="H195" s="56"/>
      <c r="I195" s="153"/>
      <c r="J195" s="56"/>
      <c r="K195" s="56"/>
      <c r="L195" s="40"/>
      <c r="M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</row>
  </sheetData>
  <sheetProtection password="CDDD" sheet="1" objects="1" scenarios="1" formatColumns="0" formatRows="0" autoFilter="0"/>
  <autoFilter ref="C121:K194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7"/>
  <sheetViews>
    <sheetView showGridLines="0" zoomScaleNormal="100" workbookViewId="0">
      <selection activeCell="E18" sqref="E18:H18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109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 customWidth="1"/>
    <col min="15" max="20" width="14.140625" style="1" hidden="1" customWidth="1"/>
    <col min="21" max="21" width="16.28515625" style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 customWidth="1"/>
    <col min="66" max="66" width="0" hidden="1" customWidth="1"/>
  </cols>
  <sheetData>
    <row r="2" spans="1:46" s="1" customFormat="1" ht="36.9" customHeight="1">
      <c r="I2" s="109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AT2" s="18" t="s">
        <v>88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2"/>
      <c r="J3" s="111"/>
      <c r="K3" s="111"/>
      <c r="L3" s="21"/>
      <c r="AT3" s="18" t="s">
        <v>85</v>
      </c>
    </row>
    <row r="4" spans="1:46" s="1" customFormat="1" ht="24.9" customHeight="1">
      <c r="B4" s="21"/>
      <c r="D4" s="113" t="s">
        <v>95</v>
      </c>
      <c r="I4" s="109"/>
      <c r="L4" s="21"/>
      <c r="M4" s="114" t="s">
        <v>10</v>
      </c>
      <c r="AT4" s="18" t="s">
        <v>4</v>
      </c>
    </row>
    <row r="5" spans="1:46" s="1" customFormat="1" ht="6.9" customHeight="1">
      <c r="B5" s="21"/>
      <c r="I5" s="109"/>
      <c r="L5" s="21"/>
    </row>
    <row r="6" spans="1:46" s="1" customFormat="1" ht="12" customHeight="1">
      <c r="B6" s="21"/>
      <c r="D6" s="115" t="s">
        <v>16</v>
      </c>
      <c r="I6" s="109"/>
      <c r="L6" s="21"/>
    </row>
    <row r="7" spans="1:46" s="1" customFormat="1" ht="16.5" customHeight="1">
      <c r="B7" s="21"/>
      <c r="E7" s="337" t="str">
        <f>'Rekapitulace stavby'!K6</f>
        <v>FN Olomouc - stat.zajištění opěrné stěny na ulici Albertova</v>
      </c>
      <c r="F7" s="338"/>
      <c r="G7" s="338"/>
      <c r="H7" s="338"/>
      <c r="I7" s="109"/>
      <c r="L7" s="21"/>
    </row>
    <row r="8" spans="1:46" s="2" customFormat="1" ht="12" customHeight="1">
      <c r="A8" s="35"/>
      <c r="B8" s="40"/>
      <c r="C8" s="35"/>
      <c r="D8" s="115" t="s">
        <v>96</v>
      </c>
      <c r="E8" s="35"/>
      <c r="F8" s="35"/>
      <c r="G8" s="35"/>
      <c r="H8" s="35"/>
      <c r="I8" s="116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9" t="s">
        <v>286</v>
      </c>
      <c r="F9" s="340"/>
      <c r="G9" s="340"/>
      <c r="H9" s="340"/>
      <c r="I9" s="116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116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5" t="s">
        <v>18</v>
      </c>
      <c r="E11" s="35"/>
      <c r="F11" s="117" t="s">
        <v>1</v>
      </c>
      <c r="G11" s="35"/>
      <c r="H11" s="35"/>
      <c r="I11" s="118" t="s">
        <v>19</v>
      </c>
      <c r="J11" s="117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5" t="s">
        <v>20</v>
      </c>
      <c r="E12" s="35"/>
      <c r="F12" s="117" t="s">
        <v>21</v>
      </c>
      <c r="G12" s="35"/>
      <c r="H12" s="35"/>
      <c r="I12" s="118" t="s">
        <v>22</v>
      </c>
      <c r="J12" s="119" t="str">
        <f>'Rekapitulace stavby'!AN8</f>
        <v>Vyplň údaj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116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5" t="s">
        <v>23</v>
      </c>
      <c r="E14" s="35"/>
      <c r="F14" s="35"/>
      <c r="G14" s="35"/>
      <c r="H14" s="35"/>
      <c r="I14" s="118" t="s">
        <v>24</v>
      </c>
      <c r="J14" s="117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7" t="s">
        <v>25</v>
      </c>
      <c r="F15" s="35"/>
      <c r="G15" s="35"/>
      <c r="H15" s="35"/>
      <c r="I15" s="118" t="s">
        <v>26</v>
      </c>
      <c r="J15" s="117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116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5" t="s">
        <v>27</v>
      </c>
      <c r="E17" s="35"/>
      <c r="F17" s="35"/>
      <c r="G17" s="35"/>
      <c r="H17" s="35"/>
      <c r="I17" s="118" t="s">
        <v>24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41" t="str">
        <f>'Rekapitulace stavby'!E14</f>
        <v>Vyplň údaj</v>
      </c>
      <c r="F18" s="342"/>
      <c r="G18" s="342"/>
      <c r="H18" s="342"/>
      <c r="I18" s="118" t="s">
        <v>26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116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5" t="s">
        <v>29</v>
      </c>
      <c r="E20" s="35"/>
      <c r="F20" s="35"/>
      <c r="G20" s="35"/>
      <c r="H20" s="35"/>
      <c r="I20" s="118" t="s">
        <v>24</v>
      </c>
      <c r="J20" s="117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7" t="s">
        <v>30</v>
      </c>
      <c r="F21" s="35"/>
      <c r="G21" s="35"/>
      <c r="H21" s="35"/>
      <c r="I21" s="118" t="s">
        <v>26</v>
      </c>
      <c r="J21" s="117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116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5" t="s">
        <v>32</v>
      </c>
      <c r="E23" s="35"/>
      <c r="F23" s="35"/>
      <c r="G23" s="35"/>
      <c r="H23" s="35"/>
      <c r="I23" s="118" t="s">
        <v>24</v>
      </c>
      <c r="J23" s="117" t="str">
        <f>IF('Rekapitulace stavby'!AN19="","",'Rekapitulace stavby'!AN19)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7" t="str">
        <f>IF('Rekapitulace stavby'!E20="","",'Rekapitulace stavby'!E20)</f>
        <v xml:space="preserve"> </v>
      </c>
      <c r="F24" s="35"/>
      <c r="G24" s="35"/>
      <c r="H24" s="35"/>
      <c r="I24" s="118" t="s">
        <v>26</v>
      </c>
      <c r="J24" s="117" t="str">
        <f>IF('Rekapitulace stavby'!AN20="","",'Rekapitulace stavby'!AN20)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116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5" t="s">
        <v>34</v>
      </c>
      <c r="E26" s="35"/>
      <c r="F26" s="35"/>
      <c r="G26" s="35"/>
      <c r="H26" s="35"/>
      <c r="I26" s="116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43" t="s">
        <v>1</v>
      </c>
      <c r="F27" s="343"/>
      <c r="G27" s="343"/>
      <c r="H27" s="343"/>
      <c r="I27" s="122"/>
      <c r="J27" s="120"/>
      <c r="K27" s="120"/>
      <c r="L27" s="123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116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4"/>
      <c r="E29" s="124"/>
      <c r="F29" s="124"/>
      <c r="G29" s="124"/>
      <c r="H29" s="124"/>
      <c r="I29" s="125"/>
      <c r="J29" s="124"/>
      <c r="K29" s="124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35</v>
      </c>
      <c r="E30" s="35"/>
      <c r="F30" s="35"/>
      <c r="G30" s="35"/>
      <c r="H30" s="35"/>
      <c r="I30" s="116"/>
      <c r="J30" s="127">
        <f>ROUND(J126,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4"/>
      <c r="E31" s="124"/>
      <c r="F31" s="124"/>
      <c r="G31" s="124"/>
      <c r="H31" s="124"/>
      <c r="I31" s="125"/>
      <c r="J31" s="124"/>
      <c r="K31" s="124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8" t="s">
        <v>37</v>
      </c>
      <c r="G32" s="35"/>
      <c r="H32" s="35"/>
      <c r="I32" s="129" t="s">
        <v>36</v>
      </c>
      <c r="J32" s="128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30" t="s">
        <v>39</v>
      </c>
      <c r="E33" s="115" t="s">
        <v>40</v>
      </c>
      <c r="F33" s="131">
        <f>ROUND((SUM(BE126:BE230)),  2)</f>
        <v>0</v>
      </c>
      <c r="G33" s="35"/>
      <c r="H33" s="35"/>
      <c r="I33" s="132">
        <v>0.21</v>
      </c>
      <c r="J33" s="131">
        <f>ROUND(((SUM(BE126:BE230))*I33),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5" t="s">
        <v>41</v>
      </c>
      <c r="F34" s="131">
        <f>ROUND((SUM(BF126:BF230)),  2)</f>
        <v>0</v>
      </c>
      <c r="G34" s="35"/>
      <c r="H34" s="35"/>
      <c r="I34" s="132">
        <v>0.15</v>
      </c>
      <c r="J34" s="131">
        <f>ROUND(((SUM(BF126:BF230))*I34),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5" t="s">
        <v>42</v>
      </c>
      <c r="F35" s="131">
        <f>ROUND((SUM(BG126:BG230)),  2)</f>
        <v>0</v>
      </c>
      <c r="G35" s="35"/>
      <c r="H35" s="35"/>
      <c r="I35" s="132">
        <v>0.21</v>
      </c>
      <c r="J35" s="131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5" t="s">
        <v>43</v>
      </c>
      <c r="F36" s="131">
        <f>ROUND((SUM(BH126:BH230)),  2)</f>
        <v>0</v>
      </c>
      <c r="G36" s="35"/>
      <c r="H36" s="35"/>
      <c r="I36" s="132">
        <v>0.15</v>
      </c>
      <c r="J36" s="131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5" t="s">
        <v>44</v>
      </c>
      <c r="F37" s="131">
        <f>ROUND((SUM(BI126:BI230)),  2)</f>
        <v>0</v>
      </c>
      <c r="G37" s="35"/>
      <c r="H37" s="35"/>
      <c r="I37" s="132">
        <v>0</v>
      </c>
      <c r="J37" s="131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116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3"/>
      <c r="D39" s="134" t="s">
        <v>45</v>
      </c>
      <c r="E39" s="135"/>
      <c r="F39" s="135"/>
      <c r="G39" s="136" t="s">
        <v>46</v>
      </c>
      <c r="H39" s="137" t="s">
        <v>47</v>
      </c>
      <c r="I39" s="138"/>
      <c r="J39" s="139">
        <f>SUM(J30:J37)</f>
        <v>0</v>
      </c>
      <c r="K39" s="140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116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I41" s="109"/>
      <c r="L41" s="21"/>
    </row>
    <row r="42" spans="1:31" s="1" customFormat="1" ht="14.4" customHeight="1">
      <c r="B42" s="21"/>
      <c r="I42" s="109"/>
      <c r="L42" s="21"/>
    </row>
    <row r="43" spans="1:31" s="1" customFormat="1" ht="14.4" customHeight="1">
      <c r="B43" s="21"/>
      <c r="I43" s="109"/>
      <c r="L43" s="21"/>
    </row>
    <row r="44" spans="1:31" s="1" customFormat="1" ht="14.4" customHeight="1">
      <c r="B44" s="21"/>
      <c r="I44" s="109"/>
      <c r="L44" s="21"/>
    </row>
    <row r="45" spans="1:31" s="1" customFormat="1" ht="14.4" customHeight="1">
      <c r="B45" s="21"/>
      <c r="I45" s="109"/>
      <c r="L45" s="21"/>
    </row>
    <row r="46" spans="1:31" s="1" customFormat="1" ht="14.4" customHeight="1">
      <c r="B46" s="21"/>
      <c r="I46" s="109"/>
      <c r="L46" s="21"/>
    </row>
    <row r="47" spans="1:31" s="1" customFormat="1" ht="14.4" customHeight="1">
      <c r="B47" s="21"/>
      <c r="I47" s="109"/>
      <c r="L47" s="21"/>
    </row>
    <row r="48" spans="1:31" s="1" customFormat="1" ht="14.4" customHeight="1">
      <c r="B48" s="21"/>
      <c r="I48" s="109"/>
      <c r="L48" s="21"/>
    </row>
    <row r="49" spans="1:31" s="1" customFormat="1" ht="14.4" customHeight="1">
      <c r="B49" s="21"/>
      <c r="I49" s="109"/>
      <c r="L49" s="21"/>
    </row>
    <row r="50" spans="1:31" s="2" customFormat="1" ht="14.4" customHeight="1">
      <c r="B50" s="52"/>
      <c r="D50" s="141" t="s">
        <v>48</v>
      </c>
      <c r="E50" s="142"/>
      <c r="F50" s="142"/>
      <c r="G50" s="141" t="s">
        <v>49</v>
      </c>
      <c r="H50" s="142"/>
      <c r="I50" s="143"/>
      <c r="J50" s="142"/>
      <c r="K50" s="142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4" t="s">
        <v>50</v>
      </c>
      <c r="E61" s="145"/>
      <c r="F61" s="146" t="s">
        <v>51</v>
      </c>
      <c r="G61" s="144" t="s">
        <v>50</v>
      </c>
      <c r="H61" s="145"/>
      <c r="I61" s="147"/>
      <c r="J61" s="148" t="s">
        <v>51</v>
      </c>
      <c r="K61" s="145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52</v>
      </c>
      <c r="E65" s="149"/>
      <c r="F65" s="149"/>
      <c r="G65" s="141" t="s">
        <v>53</v>
      </c>
      <c r="H65" s="149"/>
      <c r="I65" s="150"/>
      <c r="J65" s="149"/>
      <c r="K65" s="14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4" t="s">
        <v>50</v>
      </c>
      <c r="E76" s="145"/>
      <c r="F76" s="146" t="s">
        <v>51</v>
      </c>
      <c r="G76" s="144" t="s">
        <v>50</v>
      </c>
      <c r="H76" s="145"/>
      <c r="I76" s="147"/>
      <c r="J76" s="148" t="s">
        <v>51</v>
      </c>
      <c r="K76" s="145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51"/>
      <c r="C77" s="152"/>
      <c r="D77" s="152"/>
      <c r="E77" s="152"/>
      <c r="F77" s="152"/>
      <c r="G77" s="152"/>
      <c r="H77" s="152"/>
      <c r="I77" s="153"/>
      <c r="J77" s="152"/>
      <c r="K77" s="15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4"/>
      <c r="C81" s="155"/>
      <c r="D81" s="155"/>
      <c r="E81" s="155"/>
      <c r="F81" s="155"/>
      <c r="G81" s="155"/>
      <c r="H81" s="155"/>
      <c r="I81" s="156"/>
      <c r="J81" s="155"/>
      <c r="K81" s="155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98</v>
      </c>
      <c r="D82" s="37"/>
      <c r="E82" s="37"/>
      <c r="F82" s="37"/>
      <c r="G82" s="37"/>
      <c r="H82" s="37"/>
      <c r="I82" s="116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116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16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35" t="str">
        <f>E7</f>
        <v>FN Olomouc - stat.zajištění opěrné stěny na ulici Albertova</v>
      </c>
      <c r="F85" s="336"/>
      <c r="G85" s="336"/>
      <c r="H85" s="336"/>
      <c r="I85" s="116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96</v>
      </c>
      <c r="D86" s="37"/>
      <c r="E86" s="37"/>
      <c r="F86" s="37"/>
      <c r="G86" s="37"/>
      <c r="H86" s="37"/>
      <c r="I86" s="116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2" t="str">
        <f>E9</f>
        <v>02 - Základové věnce</v>
      </c>
      <c r="F87" s="334"/>
      <c r="G87" s="334"/>
      <c r="H87" s="334"/>
      <c r="I87" s="116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116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Olomouc, ul. Albertova</v>
      </c>
      <c r="G89" s="37"/>
      <c r="H89" s="37"/>
      <c r="I89" s="118" t="s">
        <v>22</v>
      </c>
      <c r="J89" s="67" t="str">
        <f>IF(J12="","",J12)</f>
        <v>Vyplň údaj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116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25.65" customHeight="1">
      <c r="A91" s="35"/>
      <c r="B91" s="36"/>
      <c r="C91" s="30" t="s">
        <v>23</v>
      </c>
      <c r="D91" s="37"/>
      <c r="E91" s="37"/>
      <c r="F91" s="28" t="str">
        <f>E15</f>
        <v>FN Olomouc</v>
      </c>
      <c r="G91" s="37"/>
      <c r="H91" s="37"/>
      <c r="I91" s="118" t="s">
        <v>29</v>
      </c>
      <c r="J91" s="33" t="str">
        <f>E21</f>
        <v>Statika Olomouc,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118" t="s">
        <v>32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116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7" t="s">
        <v>99</v>
      </c>
      <c r="D94" s="158"/>
      <c r="E94" s="158"/>
      <c r="F94" s="158"/>
      <c r="G94" s="158"/>
      <c r="H94" s="158"/>
      <c r="I94" s="159"/>
      <c r="J94" s="160" t="s">
        <v>100</v>
      </c>
      <c r="K94" s="158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6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61" t="s">
        <v>101</v>
      </c>
      <c r="D96" s="37"/>
      <c r="E96" s="37"/>
      <c r="F96" s="37"/>
      <c r="G96" s="37"/>
      <c r="H96" s="37"/>
      <c r="I96" s="116"/>
      <c r="J96" s="85">
        <f>J126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102</v>
      </c>
    </row>
    <row r="97" spans="1:31" s="9" customFormat="1" ht="24.9" customHeight="1">
      <c r="B97" s="162"/>
      <c r="C97" s="163"/>
      <c r="D97" s="164" t="s">
        <v>103</v>
      </c>
      <c r="E97" s="165"/>
      <c r="F97" s="165"/>
      <c r="G97" s="165"/>
      <c r="H97" s="165"/>
      <c r="I97" s="166"/>
      <c r="J97" s="167">
        <f>J127</f>
        <v>0</v>
      </c>
      <c r="K97" s="163"/>
      <c r="L97" s="168"/>
    </row>
    <row r="98" spans="1:31" s="10" customFormat="1" ht="19.95" customHeight="1">
      <c r="B98" s="169"/>
      <c r="C98" s="170"/>
      <c r="D98" s="171" t="s">
        <v>104</v>
      </c>
      <c r="E98" s="172"/>
      <c r="F98" s="172"/>
      <c r="G98" s="172"/>
      <c r="H98" s="172"/>
      <c r="I98" s="173"/>
      <c r="J98" s="174">
        <f>J128</f>
        <v>0</v>
      </c>
      <c r="K98" s="170"/>
      <c r="L98" s="175"/>
    </row>
    <row r="99" spans="1:31" s="10" customFormat="1" ht="19.95" customHeight="1">
      <c r="B99" s="169"/>
      <c r="C99" s="170"/>
      <c r="D99" s="171" t="s">
        <v>105</v>
      </c>
      <c r="E99" s="172"/>
      <c r="F99" s="172"/>
      <c r="G99" s="172"/>
      <c r="H99" s="172"/>
      <c r="I99" s="173"/>
      <c r="J99" s="174">
        <f>J150</f>
        <v>0</v>
      </c>
      <c r="K99" s="170"/>
      <c r="L99" s="175"/>
    </row>
    <row r="100" spans="1:31" s="10" customFormat="1" ht="19.95" customHeight="1">
      <c r="B100" s="169"/>
      <c r="C100" s="170"/>
      <c r="D100" s="171" t="s">
        <v>287</v>
      </c>
      <c r="E100" s="172"/>
      <c r="F100" s="172"/>
      <c r="G100" s="172"/>
      <c r="H100" s="172"/>
      <c r="I100" s="173"/>
      <c r="J100" s="174">
        <f>J165</f>
        <v>0</v>
      </c>
      <c r="K100" s="170"/>
      <c r="L100" s="175"/>
    </row>
    <row r="101" spans="1:31" s="10" customFormat="1" ht="19.95" customHeight="1">
      <c r="B101" s="169"/>
      <c r="C101" s="170"/>
      <c r="D101" s="171" t="s">
        <v>106</v>
      </c>
      <c r="E101" s="172"/>
      <c r="F101" s="172"/>
      <c r="G101" s="172"/>
      <c r="H101" s="172"/>
      <c r="I101" s="173"/>
      <c r="J101" s="174">
        <f>J169</f>
        <v>0</v>
      </c>
      <c r="K101" s="170"/>
      <c r="L101" s="175"/>
    </row>
    <row r="102" spans="1:31" s="10" customFormat="1" ht="19.95" customHeight="1">
      <c r="B102" s="169"/>
      <c r="C102" s="170"/>
      <c r="D102" s="171" t="s">
        <v>107</v>
      </c>
      <c r="E102" s="172"/>
      <c r="F102" s="172"/>
      <c r="G102" s="172"/>
      <c r="H102" s="172"/>
      <c r="I102" s="173"/>
      <c r="J102" s="174">
        <f>J177</f>
        <v>0</v>
      </c>
      <c r="K102" s="170"/>
      <c r="L102" s="175"/>
    </row>
    <row r="103" spans="1:31" s="10" customFormat="1" ht="19.95" customHeight="1">
      <c r="B103" s="169"/>
      <c r="C103" s="170"/>
      <c r="D103" s="171" t="s">
        <v>288</v>
      </c>
      <c r="E103" s="172"/>
      <c r="F103" s="172"/>
      <c r="G103" s="172"/>
      <c r="H103" s="172"/>
      <c r="I103" s="173"/>
      <c r="J103" s="174">
        <f>J217</f>
        <v>0</v>
      </c>
      <c r="K103" s="170"/>
      <c r="L103" s="175"/>
    </row>
    <row r="104" spans="1:31" s="10" customFormat="1" ht="19.95" customHeight="1">
      <c r="B104" s="169"/>
      <c r="C104" s="170"/>
      <c r="D104" s="171" t="s">
        <v>108</v>
      </c>
      <c r="E104" s="172"/>
      <c r="F104" s="172"/>
      <c r="G104" s="172"/>
      <c r="H104" s="172"/>
      <c r="I104" s="173"/>
      <c r="J104" s="174">
        <f>J225</f>
        <v>0</v>
      </c>
      <c r="K104" s="170"/>
      <c r="L104" s="175"/>
    </row>
    <row r="105" spans="1:31" s="9" customFormat="1" ht="24.9" customHeight="1">
      <c r="B105" s="162"/>
      <c r="C105" s="163"/>
      <c r="D105" s="164" t="s">
        <v>289</v>
      </c>
      <c r="E105" s="165"/>
      <c r="F105" s="165"/>
      <c r="G105" s="165"/>
      <c r="H105" s="165"/>
      <c r="I105" s="166"/>
      <c r="J105" s="167">
        <f>J227</f>
        <v>0</v>
      </c>
      <c r="K105" s="163"/>
      <c r="L105" s="168"/>
    </row>
    <row r="106" spans="1:31" s="10" customFormat="1" ht="19.95" customHeight="1">
      <c r="B106" s="169"/>
      <c r="C106" s="170"/>
      <c r="D106" s="171" t="s">
        <v>290</v>
      </c>
      <c r="E106" s="172"/>
      <c r="F106" s="172"/>
      <c r="G106" s="172"/>
      <c r="H106" s="172"/>
      <c r="I106" s="173"/>
      <c r="J106" s="174">
        <f>J228</f>
        <v>0</v>
      </c>
      <c r="K106" s="170"/>
      <c r="L106" s="175"/>
    </row>
    <row r="107" spans="1:31" s="2" customFormat="1" ht="21.75" customHeight="1">
      <c r="A107" s="35"/>
      <c r="B107" s="36"/>
      <c r="C107" s="37"/>
      <c r="D107" s="37"/>
      <c r="E107" s="37"/>
      <c r="F107" s="37"/>
      <c r="G107" s="37"/>
      <c r="H107" s="37"/>
      <c r="I107" s="116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" customHeight="1">
      <c r="A108" s="35"/>
      <c r="B108" s="55"/>
      <c r="C108" s="56"/>
      <c r="D108" s="56"/>
      <c r="E108" s="56"/>
      <c r="F108" s="56"/>
      <c r="G108" s="56"/>
      <c r="H108" s="56"/>
      <c r="I108" s="153"/>
      <c r="J108" s="56"/>
      <c r="K108" s="56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pans="1:31" s="2" customFormat="1" ht="6.9" customHeight="1">
      <c r="A112" s="35"/>
      <c r="B112" s="57"/>
      <c r="C112" s="58"/>
      <c r="D112" s="58"/>
      <c r="E112" s="58"/>
      <c r="F112" s="58"/>
      <c r="G112" s="58"/>
      <c r="H112" s="58"/>
      <c r="I112" s="156"/>
      <c r="J112" s="58"/>
      <c r="K112" s="58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24.9" customHeight="1">
      <c r="A113" s="35"/>
      <c r="B113" s="36"/>
      <c r="C113" s="24" t="s">
        <v>109</v>
      </c>
      <c r="D113" s="37"/>
      <c r="E113" s="37"/>
      <c r="F113" s="37"/>
      <c r="G113" s="37"/>
      <c r="H113" s="37"/>
      <c r="I113" s="116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6.9" customHeight="1">
      <c r="A114" s="35"/>
      <c r="B114" s="36"/>
      <c r="C114" s="37"/>
      <c r="D114" s="37"/>
      <c r="E114" s="37"/>
      <c r="F114" s="37"/>
      <c r="G114" s="37"/>
      <c r="H114" s="37"/>
      <c r="I114" s="116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12" customHeight="1">
      <c r="A115" s="35"/>
      <c r="B115" s="36"/>
      <c r="C115" s="30" t="s">
        <v>16</v>
      </c>
      <c r="D115" s="37"/>
      <c r="E115" s="37"/>
      <c r="F115" s="37"/>
      <c r="G115" s="37"/>
      <c r="H115" s="37"/>
      <c r="I115" s="116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16.5" customHeight="1">
      <c r="A116" s="35"/>
      <c r="B116" s="36"/>
      <c r="C116" s="37"/>
      <c r="D116" s="37"/>
      <c r="E116" s="335" t="str">
        <f>E7</f>
        <v>FN Olomouc - stat.zajištění opěrné stěny na ulici Albertova</v>
      </c>
      <c r="F116" s="336"/>
      <c r="G116" s="336"/>
      <c r="H116" s="336"/>
      <c r="I116" s="116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96</v>
      </c>
      <c r="D117" s="37"/>
      <c r="E117" s="37"/>
      <c r="F117" s="37"/>
      <c r="G117" s="37"/>
      <c r="H117" s="37"/>
      <c r="I117" s="116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312" t="str">
        <f>E9</f>
        <v>02 - Základové věnce</v>
      </c>
      <c r="F118" s="334"/>
      <c r="G118" s="334"/>
      <c r="H118" s="334"/>
      <c r="I118" s="116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116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F12</f>
        <v>Olomouc, ul. Albertova</v>
      </c>
      <c r="G120" s="37"/>
      <c r="H120" s="37"/>
      <c r="I120" s="118" t="s">
        <v>22</v>
      </c>
      <c r="J120" s="67" t="str">
        <f>IF(J12="","",J12)</f>
        <v>Vyplň údaj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" customHeight="1">
      <c r="A121" s="35"/>
      <c r="B121" s="36"/>
      <c r="C121" s="37"/>
      <c r="D121" s="37"/>
      <c r="E121" s="37"/>
      <c r="F121" s="37"/>
      <c r="G121" s="37"/>
      <c r="H121" s="37"/>
      <c r="I121" s="116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25.65" customHeight="1">
      <c r="A122" s="35"/>
      <c r="B122" s="36"/>
      <c r="C122" s="30" t="s">
        <v>23</v>
      </c>
      <c r="D122" s="37"/>
      <c r="E122" s="37"/>
      <c r="F122" s="28" t="str">
        <f>E15</f>
        <v>FN Olomouc</v>
      </c>
      <c r="G122" s="37"/>
      <c r="H122" s="37"/>
      <c r="I122" s="118" t="s">
        <v>29</v>
      </c>
      <c r="J122" s="33" t="str">
        <f>E21</f>
        <v>Statika Olomouc, s.r.o.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15" customHeight="1">
      <c r="A123" s="35"/>
      <c r="B123" s="36"/>
      <c r="C123" s="30" t="s">
        <v>27</v>
      </c>
      <c r="D123" s="37"/>
      <c r="E123" s="37"/>
      <c r="F123" s="28" t="str">
        <f>IF(E18="","",E18)</f>
        <v>Vyplň údaj</v>
      </c>
      <c r="G123" s="37"/>
      <c r="H123" s="37"/>
      <c r="I123" s="118" t="s">
        <v>32</v>
      </c>
      <c r="J123" s="33" t="str">
        <f>E24</f>
        <v xml:space="preserve"> 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116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1" customFormat="1" ht="29.25" customHeight="1">
      <c r="A125" s="176"/>
      <c r="B125" s="177"/>
      <c r="C125" s="178" t="s">
        <v>110</v>
      </c>
      <c r="D125" s="179" t="s">
        <v>60</v>
      </c>
      <c r="E125" s="179" t="s">
        <v>56</v>
      </c>
      <c r="F125" s="179" t="s">
        <v>57</v>
      </c>
      <c r="G125" s="179" t="s">
        <v>111</v>
      </c>
      <c r="H125" s="179" t="s">
        <v>112</v>
      </c>
      <c r="I125" s="180" t="s">
        <v>113</v>
      </c>
      <c r="J125" s="181" t="s">
        <v>100</v>
      </c>
      <c r="K125" s="182" t="s">
        <v>114</v>
      </c>
      <c r="L125" s="183"/>
      <c r="M125" s="76" t="s">
        <v>1</v>
      </c>
      <c r="N125" s="77" t="s">
        <v>39</v>
      </c>
      <c r="O125" s="77" t="s">
        <v>115</v>
      </c>
      <c r="P125" s="77" t="s">
        <v>116</v>
      </c>
      <c r="Q125" s="77" t="s">
        <v>117</v>
      </c>
      <c r="R125" s="77" t="s">
        <v>118</v>
      </c>
      <c r="S125" s="77" t="s">
        <v>119</v>
      </c>
      <c r="T125" s="78" t="s">
        <v>120</v>
      </c>
      <c r="U125" s="176"/>
      <c r="V125" s="176"/>
      <c r="W125" s="176"/>
      <c r="X125" s="176"/>
      <c r="Y125" s="176"/>
      <c r="Z125" s="176"/>
      <c r="AA125" s="176"/>
      <c r="AB125" s="176"/>
      <c r="AC125" s="176"/>
      <c r="AD125" s="176"/>
      <c r="AE125" s="176"/>
    </row>
    <row r="126" spans="1:63" s="2" customFormat="1" ht="22.95" customHeight="1">
      <c r="A126" s="35"/>
      <c r="B126" s="36"/>
      <c r="C126" s="83" t="s">
        <v>121</v>
      </c>
      <c r="D126" s="37"/>
      <c r="E126" s="37"/>
      <c r="F126" s="37"/>
      <c r="G126" s="37"/>
      <c r="H126" s="37"/>
      <c r="I126" s="116"/>
      <c r="J126" s="184">
        <f>BK126</f>
        <v>0</v>
      </c>
      <c r="K126" s="37"/>
      <c r="L126" s="40"/>
      <c r="M126" s="79"/>
      <c r="N126" s="185"/>
      <c r="O126" s="80"/>
      <c r="P126" s="186">
        <f>P127+P227</f>
        <v>0</v>
      </c>
      <c r="Q126" s="80"/>
      <c r="R126" s="186">
        <f>R127+R227</f>
        <v>65.46951141000001</v>
      </c>
      <c r="S126" s="80"/>
      <c r="T126" s="187">
        <f>T127+T227</f>
        <v>18.251999999999999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74</v>
      </c>
      <c r="AU126" s="18" t="s">
        <v>102</v>
      </c>
      <c r="BK126" s="188">
        <f>BK127+BK227</f>
        <v>0</v>
      </c>
    </row>
    <row r="127" spans="1:63" s="12" customFormat="1" ht="25.95" customHeight="1">
      <c r="B127" s="189"/>
      <c r="C127" s="190"/>
      <c r="D127" s="191" t="s">
        <v>74</v>
      </c>
      <c r="E127" s="192" t="s">
        <v>122</v>
      </c>
      <c r="F127" s="192" t="s">
        <v>123</v>
      </c>
      <c r="G127" s="190"/>
      <c r="H127" s="190"/>
      <c r="I127" s="193"/>
      <c r="J127" s="194">
        <f>BK127</f>
        <v>0</v>
      </c>
      <c r="K127" s="190"/>
      <c r="L127" s="195"/>
      <c r="M127" s="196"/>
      <c r="N127" s="197"/>
      <c r="O127" s="197"/>
      <c r="P127" s="198">
        <f>P128+P150+P165+P169+P177+P217+P225</f>
        <v>0</v>
      </c>
      <c r="Q127" s="197"/>
      <c r="R127" s="198">
        <f>R128+R150+R165+R169+R177+R217+R225</f>
        <v>65.148783410000007</v>
      </c>
      <c r="S127" s="197"/>
      <c r="T127" s="199">
        <f>T128+T150+T165+T169+T177+T217+T225</f>
        <v>18.251999999999999</v>
      </c>
      <c r="AR127" s="200" t="s">
        <v>83</v>
      </c>
      <c r="AT127" s="201" t="s">
        <v>74</v>
      </c>
      <c r="AU127" s="201" t="s">
        <v>75</v>
      </c>
      <c r="AY127" s="200" t="s">
        <v>124</v>
      </c>
      <c r="BK127" s="202">
        <f>BK128+BK150+BK165+BK169+BK177+BK217+BK225</f>
        <v>0</v>
      </c>
    </row>
    <row r="128" spans="1:63" s="12" customFormat="1" ht="22.95" customHeight="1">
      <c r="B128" s="189"/>
      <c r="C128" s="190"/>
      <c r="D128" s="191" t="s">
        <v>74</v>
      </c>
      <c r="E128" s="203" t="s">
        <v>83</v>
      </c>
      <c r="F128" s="203" t="s">
        <v>125</v>
      </c>
      <c r="G128" s="190"/>
      <c r="H128" s="190"/>
      <c r="I128" s="193"/>
      <c r="J128" s="204">
        <f>BK128</f>
        <v>0</v>
      </c>
      <c r="K128" s="190"/>
      <c r="L128" s="195"/>
      <c r="M128" s="196"/>
      <c r="N128" s="197"/>
      <c r="O128" s="197"/>
      <c r="P128" s="198">
        <f>SUM(P129:P149)</f>
        <v>0</v>
      </c>
      <c r="Q128" s="197"/>
      <c r="R128" s="198">
        <f>SUM(R129:R149)</f>
        <v>8.2607250000000008</v>
      </c>
      <c r="S128" s="197"/>
      <c r="T128" s="199">
        <f>SUM(T129:T149)</f>
        <v>0</v>
      </c>
      <c r="AR128" s="200" t="s">
        <v>83</v>
      </c>
      <c r="AT128" s="201" t="s">
        <v>74</v>
      </c>
      <c r="AU128" s="201" t="s">
        <v>83</v>
      </c>
      <c r="AY128" s="200" t="s">
        <v>124</v>
      </c>
      <c r="BK128" s="202">
        <f>SUM(BK129:BK149)</f>
        <v>0</v>
      </c>
    </row>
    <row r="129" spans="1:65" s="2" customFormat="1" ht="21.75" customHeight="1">
      <c r="A129" s="35"/>
      <c r="B129" s="36"/>
      <c r="C129" s="205" t="s">
        <v>83</v>
      </c>
      <c r="D129" s="205" t="s">
        <v>126</v>
      </c>
      <c r="E129" s="206" t="s">
        <v>291</v>
      </c>
      <c r="F129" s="207" t="s">
        <v>292</v>
      </c>
      <c r="G129" s="208" t="s">
        <v>293</v>
      </c>
      <c r="H129" s="209">
        <v>32.518999999999998</v>
      </c>
      <c r="I129" s="210"/>
      <c r="J129" s="211">
        <f>ROUND(I129*H129,2)</f>
        <v>0</v>
      </c>
      <c r="K129" s="212"/>
      <c r="L129" s="40"/>
      <c r="M129" s="213" t="s">
        <v>1</v>
      </c>
      <c r="N129" s="214" t="s">
        <v>40</v>
      </c>
      <c r="O129" s="72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7" t="s">
        <v>130</v>
      </c>
      <c r="AT129" s="217" t="s">
        <v>126</v>
      </c>
      <c r="AU129" s="217" t="s">
        <v>85</v>
      </c>
      <c r="AY129" s="18" t="s">
        <v>124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8" t="s">
        <v>83</v>
      </c>
      <c r="BK129" s="218">
        <f>ROUND(I129*H129,2)</f>
        <v>0</v>
      </c>
      <c r="BL129" s="18" t="s">
        <v>130</v>
      </c>
      <c r="BM129" s="217" t="s">
        <v>294</v>
      </c>
    </row>
    <row r="130" spans="1:65" s="13" customFormat="1">
      <c r="B130" s="219"/>
      <c r="C130" s="220"/>
      <c r="D130" s="221" t="s">
        <v>132</v>
      </c>
      <c r="E130" s="222" t="s">
        <v>1</v>
      </c>
      <c r="F130" s="223" t="s">
        <v>295</v>
      </c>
      <c r="G130" s="220"/>
      <c r="H130" s="224">
        <v>5.04</v>
      </c>
      <c r="I130" s="225"/>
      <c r="J130" s="220"/>
      <c r="K130" s="220"/>
      <c r="L130" s="226"/>
      <c r="M130" s="227"/>
      <c r="N130" s="228"/>
      <c r="O130" s="228"/>
      <c r="P130" s="228"/>
      <c r="Q130" s="228"/>
      <c r="R130" s="228"/>
      <c r="S130" s="228"/>
      <c r="T130" s="229"/>
      <c r="AT130" s="230" t="s">
        <v>132</v>
      </c>
      <c r="AU130" s="230" t="s">
        <v>85</v>
      </c>
      <c r="AV130" s="13" t="s">
        <v>85</v>
      </c>
      <c r="AW130" s="13" t="s">
        <v>31</v>
      </c>
      <c r="AX130" s="13" t="s">
        <v>75</v>
      </c>
      <c r="AY130" s="230" t="s">
        <v>124</v>
      </c>
    </row>
    <row r="131" spans="1:65" s="13" customFormat="1">
      <c r="B131" s="219"/>
      <c r="C131" s="220"/>
      <c r="D131" s="221" t="s">
        <v>132</v>
      </c>
      <c r="E131" s="222" t="s">
        <v>1</v>
      </c>
      <c r="F131" s="223" t="s">
        <v>296</v>
      </c>
      <c r="G131" s="220"/>
      <c r="H131" s="224">
        <v>6.2370000000000001</v>
      </c>
      <c r="I131" s="225"/>
      <c r="J131" s="220"/>
      <c r="K131" s="220"/>
      <c r="L131" s="226"/>
      <c r="M131" s="227"/>
      <c r="N131" s="228"/>
      <c r="O131" s="228"/>
      <c r="P131" s="228"/>
      <c r="Q131" s="228"/>
      <c r="R131" s="228"/>
      <c r="S131" s="228"/>
      <c r="T131" s="229"/>
      <c r="AT131" s="230" t="s">
        <v>132</v>
      </c>
      <c r="AU131" s="230" t="s">
        <v>85</v>
      </c>
      <c r="AV131" s="13" t="s">
        <v>85</v>
      </c>
      <c r="AW131" s="13" t="s">
        <v>31</v>
      </c>
      <c r="AX131" s="13" t="s">
        <v>75</v>
      </c>
      <c r="AY131" s="230" t="s">
        <v>124</v>
      </c>
    </row>
    <row r="132" spans="1:65" s="13" customFormat="1">
      <c r="B132" s="219"/>
      <c r="C132" s="220"/>
      <c r="D132" s="221" t="s">
        <v>132</v>
      </c>
      <c r="E132" s="222" t="s">
        <v>1</v>
      </c>
      <c r="F132" s="223" t="s">
        <v>297</v>
      </c>
      <c r="G132" s="220"/>
      <c r="H132" s="224">
        <v>8.7309999999999999</v>
      </c>
      <c r="I132" s="225"/>
      <c r="J132" s="220"/>
      <c r="K132" s="220"/>
      <c r="L132" s="226"/>
      <c r="M132" s="227"/>
      <c r="N132" s="228"/>
      <c r="O132" s="228"/>
      <c r="P132" s="228"/>
      <c r="Q132" s="228"/>
      <c r="R132" s="228"/>
      <c r="S132" s="228"/>
      <c r="T132" s="229"/>
      <c r="AT132" s="230" t="s">
        <v>132</v>
      </c>
      <c r="AU132" s="230" t="s">
        <v>85</v>
      </c>
      <c r="AV132" s="13" t="s">
        <v>85</v>
      </c>
      <c r="AW132" s="13" t="s">
        <v>31</v>
      </c>
      <c r="AX132" s="13" t="s">
        <v>75</v>
      </c>
      <c r="AY132" s="230" t="s">
        <v>124</v>
      </c>
    </row>
    <row r="133" spans="1:65" s="13" customFormat="1">
      <c r="B133" s="219"/>
      <c r="C133" s="220"/>
      <c r="D133" s="221" t="s">
        <v>132</v>
      </c>
      <c r="E133" s="222" t="s">
        <v>1</v>
      </c>
      <c r="F133" s="223" t="s">
        <v>298</v>
      </c>
      <c r="G133" s="220"/>
      <c r="H133" s="224">
        <v>8.7309999999999999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AT133" s="230" t="s">
        <v>132</v>
      </c>
      <c r="AU133" s="230" t="s">
        <v>85</v>
      </c>
      <c r="AV133" s="13" t="s">
        <v>85</v>
      </c>
      <c r="AW133" s="13" t="s">
        <v>31</v>
      </c>
      <c r="AX133" s="13" t="s">
        <v>75</v>
      </c>
      <c r="AY133" s="230" t="s">
        <v>124</v>
      </c>
    </row>
    <row r="134" spans="1:65" s="13" customFormat="1">
      <c r="B134" s="219"/>
      <c r="C134" s="220"/>
      <c r="D134" s="221" t="s">
        <v>132</v>
      </c>
      <c r="E134" s="222" t="s">
        <v>1</v>
      </c>
      <c r="F134" s="223" t="s">
        <v>299</v>
      </c>
      <c r="G134" s="220"/>
      <c r="H134" s="224">
        <v>3.78</v>
      </c>
      <c r="I134" s="225"/>
      <c r="J134" s="220"/>
      <c r="K134" s="220"/>
      <c r="L134" s="226"/>
      <c r="M134" s="227"/>
      <c r="N134" s="228"/>
      <c r="O134" s="228"/>
      <c r="P134" s="228"/>
      <c r="Q134" s="228"/>
      <c r="R134" s="228"/>
      <c r="S134" s="228"/>
      <c r="T134" s="229"/>
      <c r="AT134" s="230" t="s">
        <v>132</v>
      </c>
      <c r="AU134" s="230" t="s">
        <v>85</v>
      </c>
      <c r="AV134" s="13" t="s">
        <v>85</v>
      </c>
      <c r="AW134" s="13" t="s">
        <v>31</v>
      </c>
      <c r="AX134" s="13" t="s">
        <v>75</v>
      </c>
      <c r="AY134" s="230" t="s">
        <v>124</v>
      </c>
    </row>
    <row r="135" spans="1:65" s="14" customFormat="1">
      <c r="B135" s="242"/>
      <c r="C135" s="243"/>
      <c r="D135" s="221" t="s">
        <v>132</v>
      </c>
      <c r="E135" s="244" t="s">
        <v>1</v>
      </c>
      <c r="F135" s="245" t="s">
        <v>179</v>
      </c>
      <c r="G135" s="243"/>
      <c r="H135" s="246">
        <v>32.518999999999998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AT135" s="252" t="s">
        <v>132</v>
      </c>
      <c r="AU135" s="252" t="s">
        <v>85</v>
      </c>
      <c r="AV135" s="14" t="s">
        <v>130</v>
      </c>
      <c r="AW135" s="14" t="s">
        <v>31</v>
      </c>
      <c r="AX135" s="14" t="s">
        <v>83</v>
      </c>
      <c r="AY135" s="252" t="s">
        <v>124</v>
      </c>
    </row>
    <row r="136" spans="1:65" s="2" customFormat="1" ht="16.5" customHeight="1">
      <c r="A136" s="35"/>
      <c r="B136" s="36"/>
      <c r="C136" s="205" t="s">
        <v>85</v>
      </c>
      <c r="D136" s="205" t="s">
        <v>126</v>
      </c>
      <c r="E136" s="206" t="s">
        <v>300</v>
      </c>
      <c r="F136" s="207" t="s">
        <v>301</v>
      </c>
      <c r="G136" s="208" t="s">
        <v>293</v>
      </c>
      <c r="H136" s="209">
        <v>103.07599999999999</v>
      </c>
      <c r="I136" s="210"/>
      <c r="J136" s="211">
        <f>ROUND(I136*H136,2)</f>
        <v>0</v>
      </c>
      <c r="K136" s="212"/>
      <c r="L136" s="40"/>
      <c r="M136" s="213" t="s">
        <v>1</v>
      </c>
      <c r="N136" s="214" t="s">
        <v>40</v>
      </c>
      <c r="O136" s="72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17" t="s">
        <v>130</v>
      </c>
      <c r="AT136" s="217" t="s">
        <v>126</v>
      </c>
      <c r="AU136" s="217" t="s">
        <v>85</v>
      </c>
      <c r="AY136" s="18" t="s">
        <v>124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8" t="s">
        <v>83</v>
      </c>
      <c r="BK136" s="218">
        <f>ROUND(I136*H136,2)</f>
        <v>0</v>
      </c>
      <c r="BL136" s="18" t="s">
        <v>130</v>
      </c>
      <c r="BM136" s="217" t="s">
        <v>302</v>
      </c>
    </row>
    <row r="137" spans="1:65" s="13" customFormat="1">
      <c r="B137" s="219"/>
      <c r="C137" s="220"/>
      <c r="D137" s="221" t="s">
        <v>132</v>
      </c>
      <c r="E137" s="222" t="s">
        <v>1</v>
      </c>
      <c r="F137" s="223" t="s">
        <v>303</v>
      </c>
      <c r="G137" s="220"/>
      <c r="H137" s="224">
        <v>51.537999999999997</v>
      </c>
      <c r="I137" s="225"/>
      <c r="J137" s="220"/>
      <c r="K137" s="220"/>
      <c r="L137" s="226"/>
      <c r="M137" s="227"/>
      <c r="N137" s="228"/>
      <c r="O137" s="228"/>
      <c r="P137" s="228"/>
      <c r="Q137" s="228"/>
      <c r="R137" s="228"/>
      <c r="S137" s="228"/>
      <c r="T137" s="229"/>
      <c r="AT137" s="230" t="s">
        <v>132</v>
      </c>
      <c r="AU137" s="230" t="s">
        <v>85</v>
      </c>
      <c r="AV137" s="13" t="s">
        <v>85</v>
      </c>
      <c r="AW137" s="13" t="s">
        <v>31</v>
      </c>
      <c r="AX137" s="13" t="s">
        <v>75</v>
      </c>
      <c r="AY137" s="230" t="s">
        <v>124</v>
      </c>
    </row>
    <row r="138" spans="1:65" s="13" customFormat="1">
      <c r="B138" s="219"/>
      <c r="C138" s="220"/>
      <c r="D138" s="221" t="s">
        <v>132</v>
      </c>
      <c r="E138" s="222" t="s">
        <v>1</v>
      </c>
      <c r="F138" s="223" t="s">
        <v>304</v>
      </c>
      <c r="G138" s="220"/>
      <c r="H138" s="224">
        <v>103.07599999999999</v>
      </c>
      <c r="I138" s="225"/>
      <c r="J138" s="220"/>
      <c r="K138" s="220"/>
      <c r="L138" s="226"/>
      <c r="M138" s="227"/>
      <c r="N138" s="228"/>
      <c r="O138" s="228"/>
      <c r="P138" s="228"/>
      <c r="Q138" s="228"/>
      <c r="R138" s="228"/>
      <c r="S138" s="228"/>
      <c r="T138" s="229"/>
      <c r="AT138" s="230" t="s">
        <v>132</v>
      </c>
      <c r="AU138" s="230" t="s">
        <v>85</v>
      </c>
      <c r="AV138" s="13" t="s">
        <v>85</v>
      </c>
      <c r="AW138" s="13" t="s">
        <v>31</v>
      </c>
      <c r="AX138" s="13" t="s">
        <v>83</v>
      </c>
      <c r="AY138" s="230" t="s">
        <v>124</v>
      </c>
    </row>
    <row r="139" spans="1:65" s="2" customFormat="1" ht="16.5" customHeight="1">
      <c r="A139" s="35"/>
      <c r="B139" s="36"/>
      <c r="C139" s="205" t="s">
        <v>139</v>
      </c>
      <c r="D139" s="205" t="s">
        <v>126</v>
      </c>
      <c r="E139" s="206" t="s">
        <v>305</v>
      </c>
      <c r="F139" s="207" t="s">
        <v>306</v>
      </c>
      <c r="G139" s="208" t="s">
        <v>293</v>
      </c>
      <c r="H139" s="209">
        <v>16.018999999999998</v>
      </c>
      <c r="I139" s="210"/>
      <c r="J139" s="211">
        <f>ROUND(I139*H139,2)</f>
        <v>0</v>
      </c>
      <c r="K139" s="212"/>
      <c r="L139" s="40"/>
      <c r="M139" s="213" t="s">
        <v>1</v>
      </c>
      <c r="N139" s="214" t="s">
        <v>40</v>
      </c>
      <c r="O139" s="72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7" t="s">
        <v>130</v>
      </c>
      <c r="AT139" s="217" t="s">
        <v>126</v>
      </c>
      <c r="AU139" s="217" t="s">
        <v>85</v>
      </c>
      <c r="AY139" s="18" t="s">
        <v>124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8" t="s">
        <v>83</v>
      </c>
      <c r="BK139" s="218">
        <f>ROUND(I139*H139,2)</f>
        <v>0</v>
      </c>
      <c r="BL139" s="18" t="s">
        <v>130</v>
      </c>
      <c r="BM139" s="217" t="s">
        <v>307</v>
      </c>
    </row>
    <row r="140" spans="1:65" s="15" customFormat="1">
      <c r="B140" s="253"/>
      <c r="C140" s="254"/>
      <c r="D140" s="221" t="s">
        <v>132</v>
      </c>
      <c r="E140" s="255" t="s">
        <v>1</v>
      </c>
      <c r="F140" s="256" t="s">
        <v>308</v>
      </c>
      <c r="G140" s="254"/>
      <c r="H140" s="255" t="s">
        <v>1</v>
      </c>
      <c r="I140" s="257"/>
      <c r="J140" s="254"/>
      <c r="K140" s="254"/>
      <c r="L140" s="258"/>
      <c r="M140" s="259"/>
      <c r="N140" s="260"/>
      <c r="O140" s="260"/>
      <c r="P140" s="260"/>
      <c r="Q140" s="260"/>
      <c r="R140" s="260"/>
      <c r="S140" s="260"/>
      <c r="T140" s="261"/>
      <c r="AT140" s="262" t="s">
        <v>132</v>
      </c>
      <c r="AU140" s="262" t="s">
        <v>85</v>
      </c>
      <c r="AV140" s="15" t="s">
        <v>83</v>
      </c>
      <c r="AW140" s="15" t="s">
        <v>31</v>
      </c>
      <c r="AX140" s="15" t="s">
        <v>75</v>
      </c>
      <c r="AY140" s="262" t="s">
        <v>124</v>
      </c>
    </row>
    <row r="141" spans="1:65" s="13" customFormat="1">
      <c r="B141" s="219"/>
      <c r="C141" s="220"/>
      <c r="D141" s="221" t="s">
        <v>132</v>
      </c>
      <c r="E141" s="222" t="s">
        <v>1</v>
      </c>
      <c r="F141" s="223" t="s">
        <v>309</v>
      </c>
      <c r="G141" s="220"/>
      <c r="H141" s="224">
        <v>16.018999999999998</v>
      </c>
      <c r="I141" s="225"/>
      <c r="J141" s="220"/>
      <c r="K141" s="220"/>
      <c r="L141" s="226"/>
      <c r="M141" s="227"/>
      <c r="N141" s="228"/>
      <c r="O141" s="228"/>
      <c r="P141" s="228"/>
      <c r="Q141" s="228"/>
      <c r="R141" s="228"/>
      <c r="S141" s="228"/>
      <c r="T141" s="229"/>
      <c r="AT141" s="230" t="s">
        <v>132</v>
      </c>
      <c r="AU141" s="230" t="s">
        <v>85</v>
      </c>
      <c r="AV141" s="13" t="s">
        <v>85</v>
      </c>
      <c r="AW141" s="13" t="s">
        <v>31</v>
      </c>
      <c r="AX141" s="13" t="s">
        <v>83</v>
      </c>
      <c r="AY141" s="230" t="s">
        <v>124</v>
      </c>
    </row>
    <row r="142" spans="1:65" s="2" customFormat="1" ht="16.5" customHeight="1">
      <c r="A142" s="35"/>
      <c r="B142" s="36"/>
      <c r="C142" s="205" t="s">
        <v>130</v>
      </c>
      <c r="D142" s="205" t="s">
        <v>126</v>
      </c>
      <c r="E142" s="206" t="s">
        <v>310</v>
      </c>
      <c r="F142" s="207" t="s">
        <v>311</v>
      </c>
      <c r="G142" s="208" t="s">
        <v>263</v>
      </c>
      <c r="H142" s="209">
        <v>82.5</v>
      </c>
      <c r="I142" s="210"/>
      <c r="J142" s="211">
        <f>ROUND(I142*H142,2)</f>
        <v>0</v>
      </c>
      <c r="K142" s="212"/>
      <c r="L142" s="40"/>
      <c r="M142" s="213" t="s">
        <v>1</v>
      </c>
      <c r="N142" s="214" t="s">
        <v>40</v>
      </c>
      <c r="O142" s="72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7" t="s">
        <v>130</v>
      </c>
      <c r="AT142" s="217" t="s">
        <v>126</v>
      </c>
      <c r="AU142" s="217" t="s">
        <v>85</v>
      </c>
      <c r="AY142" s="18" t="s">
        <v>124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8" t="s">
        <v>83</v>
      </c>
      <c r="BK142" s="218">
        <f>ROUND(I142*H142,2)</f>
        <v>0</v>
      </c>
      <c r="BL142" s="18" t="s">
        <v>130</v>
      </c>
      <c r="BM142" s="217" t="s">
        <v>312</v>
      </c>
    </row>
    <row r="143" spans="1:65" s="13" customFormat="1">
      <c r="B143" s="219"/>
      <c r="C143" s="220"/>
      <c r="D143" s="221" t="s">
        <v>132</v>
      </c>
      <c r="E143" s="222" t="s">
        <v>1</v>
      </c>
      <c r="F143" s="223" t="s">
        <v>313</v>
      </c>
      <c r="G143" s="220"/>
      <c r="H143" s="224">
        <v>82.5</v>
      </c>
      <c r="I143" s="225"/>
      <c r="J143" s="220"/>
      <c r="K143" s="220"/>
      <c r="L143" s="226"/>
      <c r="M143" s="227"/>
      <c r="N143" s="228"/>
      <c r="O143" s="228"/>
      <c r="P143" s="228"/>
      <c r="Q143" s="228"/>
      <c r="R143" s="228"/>
      <c r="S143" s="228"/>
      <c r="T143" s="229"/>
      <c r="AT143" s="230" t="s">
        <v>132</v>
      </c>
      <c r="AU143" s="230" t="s">
        <v>85</v>
      </c>
      <c r="AV143" s="13" t="s">
        <v>85</v>
      </c>
      <c r="AW143" s="13" t="s">
        <v>31</v>
      </c>
      <c r="AX143" s="13" t="s">
        <v>83</v>
      </c>
      <c r="AY143" s="230" t="s">
        <v>124</v>
      </c>
    </row>
    <row r="144" spans="1:65" s="2" customFormat="1" ht="16.5" customHeight="1">
      <c r="A144" s="35"/>
      <c r="B144" s="36"/>
      <c r="C144" s="231" t="s">
        <v>149</v>
      </c>
      <c r="D144" s="231" t="s">
        <v>134</v>
      </c>
      <c r="E144" s="232" t="s">
        <v>314</v>
      </c>
      <c r="F144" s="233" t="s">
        <v>315</v>
      </c>
      <c r="G144" s="234" t="s">
        <v>202</v>
      </c>
      <c r="H144" s="235">
        <v>8.25</v>
      </c>
      <c r="I144" s="236"/>
      <c r="J144" s="237">
        <f>ROUND(I144*H144,2)</f>
        <v>0</v>
      </c>
      <c r="K144" s="238"/>
      <c r="L144" s="239"/>
      <c r="M144" s="240" t="s">
        <v>1</v>
      </c>
      <c r="N144" s="241" t="s">
        <v>40</v>
      </c>
      <c r="O144" s="72"/>
      <c r="P144" s="215">
        <f>O144*H144</f>
        <v>0</v>
      </c>
      <c r="Q144" s="215">
        <v>1</v>
      </c>
      <c r="R144" s="215">
        <f>Q144*H144</f>
        <v>8.25</v>
      </c>
      <c r="S144" s="215">
        <v>0</v>
      </c>
      <c r="T144" s="21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7" t="s">
        <v>137</v>
      </c>
      <c r="AT144" s="217" t="s">
        <v>134</v>
      </c>
      <c r="AU144" s="217" t="s">
        <v>85</v>
      </c>
      <c r="AY144" s="18" t="s">
        <v>124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8" t="s">
        <v>83</v>
      </c>
      <c r="BK144" s="218">
        <f>ROUND(I144*H144,2)</f>
        <v>0</v>
      </c>
      <c r="BL144" s="18" t="s">
        <v>130</v>
      </c>
      <c r="BM144" s="217" t="s">
        <v>316</v>
      </c>
    </row>
    <row r="145" spans="1:65" s="13" customFormat="1">
      <c r="B145" s="219"/>
      <c r="C145" s="220"/>
      <c r="D145" s="221" t="s">
        <v>132</v>
      </c>
      <c r="E145" s="222" t="s">
        <v>1</v>
      </c>
      <c r="F145" s="223" t="s">
        <v>317</v>
      </c>
      <c r="G145" s="220"/>
      <c r="H145" s="224">
        <v>8.25</v>
      </c>
      <c r="I145" s="225"/>
      <c r="J145" s="220"/>
      <c r="K145" s="220"/>
      <c r="L145" s="226"/>
      <c r="M145" s="227"/>
      <c r="N145" s="228"/>
      <c r="O145" s="228"/>
      <c r="P145" s="228"/>
      <c r="Q145" s="228"/>
      <c r="R145" s="228"/>
      <c r="S145" s="228"/>
      <c r="T145" s="229"/>
      <c r="AT145" s="230" t="s">
        <v>132</v>
      </c>
      <c r="AU145" s="230" t="s">
        <v>85</v>
      </c>
      <c r="AV145" s="13" t="s">
        <v>85</v>
      </c>
      <c r="AW145" s="13" t="s">
        <v>31</v>
      </c>
      <c r="AX145" s="13" t="s">
        <v>83</v>
      </c>
      <c r="AY145" s="230" t="s">
        <v>124</v>
      </c>
    </row>
    <row r="146" spans="1:65" s="2" customFormat="1" ht="16.5" customHeight="1">
      <c r="A146" s="35"/>
      <c r="B146" s="36"/>
      <c r="C146" s="205" t="s">
        <v>153</v>
      </c>
      <c r="D146" s="205" t="s">
        <v>126</v>
      </c>
      <c r="E146" s="206" t="s">
        <v>318</v>
      </c>
      <c r="F146" s="207" t="s">
        <v>319</v>
      </c>
      <c r="G146" s="208" t="s">
        <v>263</v>
      </c>
      <c r="H146" s="209">
        <v>82.5</v>
      </c>
      <c r="I146" s="210"/>
      <c r="J146" s="211">
        <f>ROUND(I146*H146,2)</f>
        <v>0</v>
      </c>
      <c r="K146" s="212"/>
      <c r="L146" s="40"/>
      <c r="M146" s="213" t="s">
        <v>1</v>
      </c>
      <c r="N146" s="214" t="s">
        <v>40</v>
      </c>
      <c r="O146" s="72"/>
      <c r="P146" s="215">
        <f>O146*H146</f>
        <v>0</v>
      </c>
      <c r="Q146" s="215">
        <v>8.0000000000000007E-5</v>
      </c>
      <c r="R146" s="215">
        <f>Q146*H146</f>
        <v>6.6000000000000008E-3</v>
      </c>
      <c r="S146" s="215">
        <v>0</v>
      </c>
      <c r="T146" s="21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7" t="s">
        <v>130</v>
      </c>
      <c r="AT146" s="217" t="s">
        <v>126</v>
      </c>
      <c r="AU146" s="217" t="s">
        <v>85</v>
      </c>
      <c r="AY146" s="18" t="s">
        <v>124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8" t="s">
        <v>83</v>
      </c>
      <c r="BK146" s="218">
        <f>ROUND(I146*H146,2)</f>
        <v>0</v>
      </c>
      <c r="BL146" s="18" t="s">
        <v>130</v>
      </c>
      <c r="BM146" s="217" t="s">
        <v>320</v>
      </c>
    </row>
    <row r="147" spans="1:65" s="13" customFormat="1">
      <c r="B147" s="219"/>
      <c r="C147" s="220"/>
      <c r="D147" s="221" t="s">
        <v>132</v>
      </c>
      <c r="E147" s="222" t="s">
        <v>1</v>
      </c>
      <c r="F147" s="223" t="s">
        <v>321</v>
      </c>
      <c r="G147" s="220"/>
      <c r="H147" s="224">
        <v>82.5</v>
      </c>
      <c r="I147" s="225"/>
      <c r="J147" s="220"/>
      <c r="K147" s="220"/>
      <c r="L147" s="226"/>
      <c r="M147" s="227"/>
      <c r="N147" s="228"/>
      <c r="O147" s="228"/>
      <c r="P147" s="228"/>
      <c r="Q147" s="228"/>
      <c r="R147" s="228"/>
      <c r="S147" s="228"/>
      <c r="T147" s="229"/>
      <c r="AT147" s="230" t="s">
        <v>132</v>
      </c>
      <c r="AU147" s="230" t="s">
        <v>85</v>
      </c>
      <c r="AV147" s="13" t="s">
        <v>85</v>
      </c>
      <c r="AW147" s="13" t="s">
        <v>31</v>
      </c>
      <c r="AX147" s="13" t="s">
        <v>83</v>
      </c>
      <c r="AY147" s="230" t="s">
        <v>124</v>
      </c>
    </row>
    <row r="148" spans="1:65" s="2" customFormat="1" ht="16.5" customHeight="1">
      <c r="A148" s="35"/>
      <c r="B148" s="36"/>
      <c r="C148" s="231" t="s">
        <v>157</v>
      </c>
      <c r="D148" s="231" t="s">
        <v>134</v>
      </c>
      <c r="E148" s="232" t="s">
        <v>322</v>
      </c>
      <c r="F148" s="233" t="s">
        <v>323</v>
      </c>
      <c r="G148" s="234" t="s">
        <v>243</v>
      </c>
      <c r="H148" s="235">
        <v>4.125</v>
      </c>
      <c r="I148" s="236"/>
      <c r="J148" s="237">
        <f>ROUND(I148*H148,2)</f>
        <v>0</v>
      </c>
      <c r="K148" s="238"/>
      <c r="L148" s="239"/>
      <c r="M148" s="240" t="s">
        <v>1</v>
      </c>
      <c r="N148" s="241" t="s">
        <v>40</v>
      </c>
      <c r="O148" s="72"/>
      <c r="P148" s="215">
        <f>O148*H148</f>
        <v>0</v>
      </c>
      <c r="Q148" s="215">
        <v>1E-3</v>
      </c>
      <c r="R148" s="215">
        <f>Q148*H148</f>
        <v>4.1250000000000002E-3</v>
      </c>
      <c r="S148" s="215">
        <v>0</v>
      </c>
      <c r="T148" s="21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7" t="s">
        <v>137</v>
      </c>
      <c r="AT148" s="217" t="s">
        <v>134</v>
      </c>
      <c r="AU148" s="217" t="s">
        <v>85</v>
      </c>
      <c r="AY148" s="18" t="s">
        <v>124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8" t="s">
        <v>83</v>
      </c>
      <c r="BK148" s="218">
        <f>ROUND(I148*H148,2)</f>
        <v>0</v>
      </c>
      <c r="BL148" s="18" t="s">
        <v>130</v>
      </c>
      <c r="BM148" s="217" t="s">
        <v>324</v>
      </c>
    </row>
    <row r="149" spans="1:65" s="13" customFormat="1">
      <c r="B149" s="219"/>
      <c r="C149" s="220"/>
      <c r="D149" s="221" t="s">
        <v>132</v>
      </c>
      <c r="E149" s="222" t="s">
        <v>1</v>
      </c>
      <c r="F149" s="223" t="s">
        <v>325</v>
      </c>
      <c r="G149" s="220"/>
      <c r="H149" s="224">
        <v>4.125</v>
      </c>
      <c r="I149" s="225"/>
      <c r="J149" s="220"/>
      <c r="K149" s="220"/>
      <c r="L149" s="226"/>
      <c r="M149" s="227"/>
      <c r="N149" s="228"/>
      <c r="O149" s="228"/>
      <c r="P149" s="228"/>
      <c r="Q149" s="228"/>
      <c r="R149" s="228"/>
      <c r="S149" s="228"/>
      <c r="T149" s="229"/>
      <c r="AT149" s="230" t="s">
        <v>132</v>
      </c>
      <c r="AU149" s="230" t="s">
        <v>85</v>
      </c>
      <c r="AV149" s="13" t="s">
        <v>85</v>
      </c>
      <c r="AW149" s="13" t="s">
        <v>31</v>
      </c>
      <c r="AX149" s="13" t="s">
        <v>83</v>
      </c>
      <c r="AY149" s="230" t="s">
        <v>124</v>
      </c>
    </row>
    <row r="150" spans="1:65" s="12" customFormat="1" ht="22.95" customHeight="1">
      <c r="B150" s="189"/>
      <c r="C150" s="190"/>
      <c r="D150" s="191" t="s">
        <v>74</v>
      </c>
      <c r="E150" s="203" t="s">
        <v>85</v>
      </c>
      <c r="F150" s="203" t="s">
        <v>161</v>
      </c>
      <c r="G150" s="190"/>
      <c r="H150" s="190"/>
      <c r="I150" s="193"/>
      <c r="J150" s="204">
        <f>BK150</f>
        <v>0</v>
      </c>
      <c r="K150" s="190"/>
      <c r="L150" s="195"/>
      <c r="M150" s="196"/>
      <c r="N150" s="197"/>
      <c r="O150" s="197"/>
      <c r="P150" s="198">
        <f>SUM(P151:P164)</f>
        <v>0</v>
      </c>
      <c r="Q150" s="197"/>
      <c r="R150" s="198">
        <f>SUM(R151:R164)</f>
        <v>46.254892190000007</v>
      </c>
      <c r="S150" s="197"/>
      <c r="T150" s="199">
        <f>SUM(T151:T164)</f>
        <v>0</v>
      </c>
      <c r="AR150" s="200" t="s">
        <v>83</v>
      </c>
      <c r="AT150" s="201" t="s">
        <v>74</v>
      </c>
      <c r="AU150" s="201" t="s">
        <v>83</v>
      </c>
      <c r="AY150" s="200" t="s">
        <v>124</v>
      </c>
      <c r="BK150" s="202">
        <f>SUM(BK151:BK164)</f>
        <v>0</v>
      </c>
    </row>
    <row r="151" spans="1:65" s="2" customFormat="1" ht="16.5" customHeight="1">
      <c r="A151" s="35"/>
      <c r="B151" s="36"/>
      <c r="C151" s="205" t="s">
        <v>137</v>
      </c>
      <c r="D151" s="205" t="s">
        <v>126</v>
      </c>
      <c r="E151" s="206" t="s">
        <v>326</v>
      </c>
      <c r="F151" s="207" t="s">
        <v>327</v>
      </c>
      <c r="G151" s="208" t="s">
        <v>293</v>
      </c>
      <c r="H151" s="209">
        <v>15.499000000000001</v>
      </c>
      <c r="I151" s="210"/>
      <c r="J151" s="211">
        <f>ROUND(I151*H151,2)</f>
        <v>0</v>
      </c>
      <c r="K151" s="212"/>
      <c r="L151" s="40"/>
      <c r="M151" s="213" t="s">
        <v>1</v>
      </c>
      <c r="N151" s="214" t="s">
        <v>40</v>
      </c>
      <c r="O151" s="72"/>
      <c r="P151" s="215">
        <f>O151*H151</f>
        <v>0</v>
      </c>
      <c r="Q151" s="215">
        <v>0.34661999999999998</v>
      </c>
      <c r="R151" s="215">
        <f>Q151*H151</f>
        <v>5.3722633799999997</v>
      </c>
      <c r="S151" s="215">
        <v>0</v>
      </c>
      <c r="T151" s="21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7" t="s">
        <v>130</v>
      </c>
      <c r="AT151" s="217" t="s">
        <v>126</v>
      </c>
      <c r="AU151" s="217" t="s">
        <v>85</v>
      </c>
      <c r="AY151" s="18" t="s">
        <v>124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8" t="s">
        <v>83</v>
      </c>
      <c r="BK151" s="218">
        <f>ROUND(I151*H151,2)</f>
        <v>0</v>
      </c>
      <c r="BL151" s="18" t="s">
        <v>130</v>
      </c>
      <c r="BM151" s="217" t="s">
        <v>328</v>
      </c>
    </row>
    <row r="152" spans="1:65" s="2" customFormat="1" ht="21.75" customHeight="1">
      <c r="A152" s="35"/>
      <c r="B152" s="36"/>
      <c r="C152" s="205" t="s">
        <v>167</v>
      </c>
      <c r="D152" s="205" t="s">
        <v>126</v>
      </c>
      <c r="E152" s="206" t="s">
        <v>329</v>
      </c>
      <c r="F152" s="207" t="s">
        <v>330</v>
      </c>
      <c r="G152" s="208" t="s">
        <v>293</v>
      </c>
      <c r="H152" s="209">
        <v>15.499000000000001</v>
      </c>
      <c r="I152" s="210"/>
      <c r="J152" s="211">
        <f>ROUND(I152*H152,2)</f>
        <v>0</v>
      </c>
      <c r="K152" s="212"/>
      <c r="L152" s="40"/>
      <c r="M152" s="213" t="s">
        <v>1</v>
      </c>
      <c r="N152" s="214" t="s">
        <v>40</v>
      </c>
      <c r="O152" s="72"/>
      <c r="P152" s="215">
        <f>O152*H152</f>
        <v>0</v>
      </c>
      <c r="Q152" s="215">
        <v>2.45329</v>
      </c>
      <c r="R152" s="215">
        <f>Q152*H152</f>
        <v>38.023541710000003</v>
      </c>
      <c r="S152" s="215">
        <v>0</v>
      </c>
      <c r="T152" s="21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7" t="s">
        <v>130</v>
      </c>
      <c r="AT152" s="217" t="s">
        <v>126</v>
      </c>
      <c r="AU152" s="217" t="s">
        <v>85</v>
      </c>
      <c r="AY152" s="18" t="s">
        <v>124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8" t="s">
        <v>83</v>
      </c>
      <c r="BK152" s="218">
        <f>ROUND(I152*H152,2)</f>
        <v>0</v>
      </c>
      <c r="BL152" s="18" t="s">
        <v>130</v>
      </c>
      <c r="BM152" s="217" t="s">
        <v>331</v>
      </c>
    </row>
    <row r="153" spans="1:65" s="13" customFormat="1">
      <c r="B153" s="219"/>
      <c r="C153" s="220"/>
      <c r="D153" s="221" t="s">
        <v>132</v>
      </c>
      <c r="E153" s="222" t="s">
        <v>1</v>
      </c>
      <c r="F153" s="223" t="s">
        <v>332</v>
      </c>
      <c r="G153" s="220"/>
      <c r="H153" s="224">
        <v>7.3860000000000001</v>
      </c>
      <c r="I153" s="225"/>
      <c r="J153" s="220"/>
      <c r="K153" s="220"/>
      <c r="L153" s="226"/>
      <c r="M153" s="227"/>
      <c r="N153" s="228"/>
      <c r="O153" s="228"/>
      <c r="P153" s="228"/>
      <c r="Q153" s="228"/>
      <c r="R153" s="228"/>
      <c r="S153" s="228"/>
      <c r="T153" s="229"/>
      <c r="AT153" s="230" t="s">
        <v>132</v>
      </c>
      <c r="AU153" s="230" t="s">
        <v>85</v>
      </c>
      <c r="AV153" s="13" t="s">
        <v>85</v>
      </c>
      <c r="AW153" s="13" t="s">
        <v>31</v>
      </c>
      <c r="AX153" s="13" t="s">
        <v>75</v>
      </c>
      <c r="AY153" s="230" t="s">
        <v>124</v>
      </c>
    </row>
    <row r="154" spans="1:65" s="13" customFormat="1">
      <c r="B154" s="219"/>
      <c r="C154" s="220"/>
      <c r="D154" s="221" t="s">
        <v>132</v>
      </c>
      <c r="E154" s="222" t="s">
        <v>1</v>
      </c>
      <c r="F154" s="223" t="s">
        <v>333</v>
      </c>
      <c r="G154" s="220"/>
      <c r="H154" s="224">
        <v>8.1129999999999995</v>
      </c>
      <c r="I154" s="225"/>
      <c r="J154" s="220"/>
      <c r="K154" s="220"/>
      <c r="L154" s="226"/>
      <c r="M154" s="227"/>
      <c r="N154" s="228"/>
      <c r="O154" s="228"/>
      <c r="P154" s="228"/>
      <c r="Q154" s="228"/>
      <c r="R154" s="228"/>
      <c r="S154" s="228"/>
      <c r="T154" s="229"/>
      <c r="AT154" s="230" t="s">
        <v>132</v>
      </c>
      <c r="AU154" s="230" t="s">
        <v>85</v>
      </c>
      <c r="AV154" s="13" t="s">
        <v>85</v>
      </c>
      <c r="AW154" s="13" t="s">
        <v>31</v>
      </c>
      <c r="AX154" s="13" t="s">
        <v>75</v>
      </c>
      <c r="AY154" s="230" t="s">
        <v>124</v>
      </c>
    </row>
    <row r="155" spans="1:65" s="14" customFormat="1">
      <c r="B155" s="242"/>
      <c r="C155" s="243"/>
      <c r="D155" s="221" t="s">
        <v>132</v>
      </c>
      <c r="E155" s="244" t="s">
        <v>1</v>
      </c>
      <c r="F155" s="245" t="s">
        <v>179</v>
      </c>
      <c r="G155" s="243"/>
      <c r="H155" s="246">
        <v>15.499000000000001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AT155" s="252" t="s">
        <v>132</v>
      </c>
      <c r="AU155" s="252" t="s">
        <v>85</v>
      </c>
      <c r="AV155" s="14" t="s">
        <v>130</v>
      </c>
      <c r="AW155" s="14" t="s">
        <v>31</v>
      </c>
      <c r="AX155" s="14" t="s">
        <v>83</v>
      </c>
      <c r="AY155" s="252" t="s">
        <v>124</v>
      </c>
    </row>
    <row r="156" spans="1:65" s="2" customFormat="1" ht="16.5" customHeight="1">
      <c r="A156" s="35"/>
      <c r="B156" s="36"/>
      <c r="C156" s="205" t="s">
        <v>172</v>
      </c>
      <c r="D156" s="205" t="s">
        <v>126</v>
      </c>
      <c r="E156" s="206" t="s">
        <v>334</v>
      </c>
      <c r="F156" s="207" t="s">
        <v>335</v>
      </c>
      <c r="G156" s="208" t="s">
        <v>263</v>
      </c>
      <c r="H156" s="209">
        <v>37.655000000000001</v>
      </c>
      <c r="I156" s="210"/>
      <c r="J156" s="211">
        <f>ROUND(I156*H156,2)</f>
        <v>0</v>
      </c>
      <c r="K156" s="212"/>
      <c r="L156" s="40"/>
      <c r="M156" s="213" t="s">
        <v>1</v>
      </c>
      <c r="N156" s="214" t="s">
        <v>40</v>
      </c>
      <c r="O156" s="72"/>
      <c r="P156" s="215">
        <f>O156*H156</f>
        <v>0</v>
      </c>
      <c r="Q156" s="215">
        <v>3.46E-3</v>
      </c>
      <c r="R156" s="215">
        <f>Q156*H156</f>
        <v>0.13028629999999999</v>
      </c>
      <c r="S156" s="215">
        <v>0</v>
      </c>
      <c r="T156" s="21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7" t="s">
        <v>130</v>
      </c>
      <c r="AT156" s="217" t="s">
        <v>126</v>
      </c>
      <c r="AU156" s="217" t="s">
        <v>85</v>
      </c>
      <c r="AY156" s="18" t="s">
        <v>124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8" t="s">
        <v>83</v>
      </c>
      <c r="BK156" s="218">
        <f>ROUND(I156*H156,2)</f>
        <v>0</v>
      </c>
      <c r="BL156" s="18" t="s">
        <v>130</v>
      </c>
      <c r="BM156" s="217" t="s">
        <v>336</v>
      </c>
    </row>
    <row r="157" spans="1:65" s="13" customFormat="1">
      <c r="B157" s="219"/>
      <c r="C157" s="220"/>
      <c r="D157" s="221" t="s">
        <v>132</v>
      </c>
      <c r="E157" s="222" t="s">
        <v>1</v>
      </c>
      <c r="F157" s="223" t="s">
        <v>337</v>
      </c>
      <c r="G157" s="220"/>
      <c r="H157" s="224">
        <v>21.102</v>
      </c>
      <c r="I157" s="225"/>
      <c r="J157" s="220"/>
      <c r="K157" s="220"/>
      <c r="L157" s="226"/>
      <c r="M157" s="227"/>
      <c r="N157" s="228"/>
      <c r="O157" s="228"/>
      <c r="P157" s="228"/>
      <c r="Q157" s="228"/>
      <c r="R157" s="228"/>
      <c r="S157" s="228"/>
      <c r="T157" s="229"/>
      <c r="AT157" s="230" t="s">
        <v>132</v>
      </c>
      <c r="AU157" s="230" t="s">
        <v>85</v>
      </c>
      <c r="AV157" s="13" t="s">
        <v>85</v>
      </c>
      <c r="AW157" s="13" t="s">
        <v>31</v>
      </c>
      <c r="AX157" s="13" t="s">
        <v>75</v>
      </c>
      <c r="AY157" s="230" t="s">
        <v>124</v>
      </c>
    </row>
    <row r="158" spans="1:65" s="13" customFormat="1">
      <c r="B158" s="219"/>
      <c r="C158" s="220"/>
      <c r="D158" s="221" t="s">
        <v>132</v>
      </c>
      <c r="E158" s="222" t="s">
        <v>1</v>
      </c>
      <c r="F158" s="223" t="s">
        <v>338</v>
      </c>
      <c r="G158" s="220"/>
      <c r="H158" s="224">
        <v>16.553000000000001</v>
      </c>
      <c r="I158" s="225"/>
      <c r="J158" s="220"/>
      <c r="K158" s="220"/>
      <c r="L158" s="226"/>
      <c r="M158" s="227"/>
      <c r="N158" s="228"/>
      <c r="O158" s="228"/>
      <c r="P158" s="228"/>
      <c r="Q158" s="228"/>
      <c r="R158" s="228"/>
      <c r="S158" s="228"/>
      <c r="T158" s="229"/>
      <c r="AT158" s="230" t="s">
        <v>132</v>
      </c>
      <c r="AU158" s="230" t="s">
        <v>85</v>
      </c>
      <c r="AV158" s="13" t="s">
        <v>85</v>
      </c>
      <c r="AW158" s="13" t="s">
        <v>31</v>
      </c>
      <c r="AX158" s="13" t="s">
        <v>75</v>
      </c>
      <c r="AY158" s="230" t="s">
        <v>124</v>
      </c>
    </row>
    <row r="159" spans="1:65" s="14" customFormat="1">
      <c r="B159" s="242"/>
      <c r="C159" s="243"/>
      <c r="D159" s="221" t="s">
        <v>132</v>
      </c>
      <c r="E159" s="244" t="s">
        <v>1</v>
      </c>
      <c r="F159" s="245" t="s">
        <v>179</v>
      </c>
      <c r="G159" s="243"/>
      <c r="H159" s="246">
        <v>37.655000000000001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AT159" s="252" t="s">
        <v>132</v>
      </c>
      <c r="AU159" s="252" t="s">
        <v>85</v>
      </c>
      <c r="AV159" s="14" t="s">
        <v>130</v>
      </c>
      <c r="AW159" s="14" t="s">
        <v>31</v>
      </c>
      <c r="AX159" s="14" t="s">
        <v>83</v>
      </c>
      <c r="AY159" s="252" t="s">
        <v>124</v>
      </c>
    </row>
    <row r="160" spans="1:65" s="2" customFormat="1" ht="16.5" customHeight="1">
      <c r="A160" s="35"/>
      <c r="B160" s="36"/>
      <c r="C160" s="205" t="s">
        <v>180</v>
      </c>
      <c r="D160" s="205" t="s">
        <v>126</v>
      </c>
      <c r="E160" s="206" t="s">
        <v>339</v>
      </c>
      <c r="F160" s="207" t="s">
        <v>340</v>
      </c>
      <c r="G160" s="208" t="s">
        <v>263</v>
      </c>
      <c r="H160" s="209">
        <v>37.655000000000001</v>
      </c>
      <c r="I160" s="210"/>
      <c r="J160" s="211">
        <f>ROUND(I160*H160,2)</f>
        <v>0</v>
      </c>
      <c r="K160" s="212"/>
      <c r="L160" s="40"/>
      <c r="M160" s="213" t="s">
        <v>1</v>
      </c>
      <c r="N160" s="214" t="s">
        <v>40</v>
      </c>
      <c r="O160" s="72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7" t="s">
        <v>130</v>
      </c>
      <c r="AT160" s="217" t="s">
        <v>126</v>
      </c>
      <c r="AU160" s="217" t="s">
        <v>85</v>
      </c>
      <c r="AY160" s="18" t="s">
        <v>124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8" t="s">
        <v>83</v>
      </c>
      <c r="BK160" s="218">
        <f>ROUND(I160*H160,2)</f>
        <v>0</v>
      </c>
      <c r="BL160" s="18" t="s">
        <v>130</v>
      </c>
      <c r="BM160" s="217" t="s">
        <v>341</v>
      </c>
    </row>
    <row r="161" spans="1:65" s="2" customFormat="1" ht="16.5" customHeight="1">
      <c r="A161" s="35"/>
      <c r="B161" s="36"/>
      <c r="C161" s="231" t="s">
        <v>185</v>
      </c>
      <c r="D161" s="231" t="s">
        <v>134</v>
      </c>
      <c r="E161" s="232" t="s">
        <v>342</v>
      </c>
      <c r="F161" s="233" t="s">
        <v>343</v>
      </c>
      <c r="G161" s="234" t="s">
        <v>293</v>
      </c>
      <c r="H161" s="235">
        <v>3.1539999999999999</v>
      </c>
      <c r="I161" s="236"/>
      <c r="J161" s="237">
        <f>ROUND(I161*H161,2)</f>
        <v>0</v>
      </c>
      <c r="K161" s="238"/>
      <c r="L161" s="239"/>
      <c r="M161" s="240" t="s">
        <v>1</v>
      </c>
      <c r="N161" s="241" t="s">
        <v>40</v>
      </c>
      <c r="O161" s="72"/>
      <c r="P161" s="215">
        <f>O161*H161</f>
        <v>0</v>
      </c>
      <c r="Q161" s="215">
        <v>0.55000000000000004</v>
      </c>
      <c r="R161" s="215">
        <f>Q161*H161</f>
        <v>1.7347000000000001</v>
      </c>
      <c r="S161" s="215">
        <v>0</v>
      </c>
      <c r="T161" s="21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7" t="s">
        <v>137</v>
      </c>
      <c r="AT161" s="217" t="s">
        <v>134</v>
      </c>
      <c r="AU161" s="217" t="s">
        <v>85</v>
      </c>
      <c r="AY161" s="18" t="s">
        <v>124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8" t="s">
        <v>83</v>
      </c>
      <c r="BK161" s="218">
        <f>ROUND(I161*H161,2)</f>
        <v>0</v>
      </c>
      <c r="BL161" s="18" t="s">
        <v>130</v>
      </c>
      <c r="BM161" s="217" t="s">
        <v>344</v>
      </c>
    </row>
    <row r="162" spans="1:65" s="13" customFormat="1">
      <c r="B162" s="219"/>
      <c r="C162" s="220"/>
      <c r="D162" s="221" t="s">
        <v>132</v>
      </c>
      <c r="E162" s="222" t="s">
        <v>1</v>
      </c>
      <c r="F162" s="223" t="s">
        <v>345</v>
      </c>
      <c r="G162" s="220"/>
      <c r="H162" s="224">
        <v>3.1539999999999999</v>
      </c>
      <c r="I162" s="225"/>
      <c r="J162" s="220"/>
      <c r="K162" s="220"/>
      <c r="L162" s="226"/>
      <c r="M162" s="227"/>
      <c r="N162" s="228"/>
      <c r="O162" s="228"/>
      <c r="P162" s="228"/>
      <c r="Q162" s="228"/>
      <c r="R162" s="228"/>
      <c r="S162" s="228"/>
      <c r="T162" s="229"/>
      <c r="AT162" s="230" t="s">
        <v>132</v>
      </c>
      <c r="AU162" s="230" t="s">
        <v>85</v>
      </c>
      <c r="AV162" s="13" t="s">
        <v>85</v>
      </c>
      <c r="AW162" s="13" t="s">
        <v>31</v>
      </c>
      <c r="AX162" s="13" t="s">
        <v>83</v>
      </c>
      <c r="AY162" s="230" t="s">
        <v>124</v>
      </c>
    </row>
    <row r="163" spans="1:65" s="2" customFormat="1" ht="21.75" customHeight="1">
      <c r="A163" s="35"/>
      <c r="B163" s="36"/>
      <c r="C163" s="231" t="s">
        <v>189</v>
      </c>
      <c r="D163" s="231" t="s">
        <v>134</v>
      </c>
      <c r="E163" s="232" t="s">
        <v>346</v>
      </c>
      <c r="F163" s="233" t="s">
        <v>347</v>
      </c>
      <c r="G163" s="234" t="s">
        <v>263</v>
      </c>
      <c r="H163" s="235">
        <v>56.482999999999997</v>
      </c>
      <c r="I163" s="236"/>
      <c r="J163" s="237">
        <f>ROUND(I163*H163,2)</f>
        <v>0</v>
      </c>
      <c r="K163" s="238"/>
      <c r="L163" s="239"/>
      <c r="M163" s="240" t="s">
        <v>1</v>
      </c>
      <c r="N163" s="241" t="s">
        <v>40</v>
      </c>
      <c r="O163" s="72"/>
      <c r="P163" s="215">
        <f>O163*H163</f>
        <v>0</v>
      </c>
      <c r="Q163" s="215">
        <v>1.7600000000000001E-2</v>
      </c>
      <c r="R163" s="215">
        <f>Q163*H163</f>
        <v>0.99410080000000001</v>
      </c>
      <c r="S163" s="215">
        <v>0</v>
      </c>
      <c r="T163" s="21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7" t="s">
        <v>137</v>
      </c>
      <c r="AT163" s="217" t="s">
        <v>134</v>
      </c>
      <c r="AU163" s="217" t="s">
        <v>85</v>
      </c>
      <c r="AY163" s="18" t="s">
        <v>124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8" t="s">
        <v>83</v>
      </c>
      <c r="BK163" s="218">
        <f>ROUND(I163*H163,2)</f>
        <v>0</v>
      </c>
      <c r="BL163" s="18" t="s">
        <v>130</v>
      </c>
      <c r="BM163" s="217" t="s">
        <v>348</v>
      </c>
    </row>
    <row r="164" spans="1:65" s="13" customFormat="1">
      <c r="B164" s="219"/>
      <c r="C164" s="220"/>
      <c r="D164" s="221" t="s">
        <v>132</v>
      </c>
      <c r="E164" s="222" t="s">
        <v>1</v>
      </c>
      <c r="F164" s="223" t="s">
        <v>349</v>
      </c>
      <c r="G164" s="220"/>
      <c r="H164" s="224">
        <v>56.482999999999997</v>
      </c>
      <c r="I164" s="225"/>
      <c r="J164" s="220"/>
      <c r="K164" s="220"/>
      <c r="L164" s="226"/>
      <c r="M164" s="227"/>
      <c r="N164" s="228"/>
      <c r="O164" s="228"/>
      <c r="P164" s="228"/>
      <c r="Q164" s="228"/>
      <c r="R164" s="228"/>
      <c r="S164" s="228"/>
      <c r="T164" s="229"/>
      <c r="AT164" s="230" t="s">
        <v>132</v>
      </c>
      <c r="AU164" s="230" t="s">
        <v>85</v>
      </c>
      <c r="AV164" s="13" t="s">
        <v>85</v>
      </c>
      <c r="AW164" s="13" t="s">
        <v>31</v>
      </c>
      <c r="AX164" s="13" t="s">
        <v>83</v>
      </c>
      <c r="AY164" s="230" t="s">
        <v>124</v>
      </c>
    </row>
    <row r="165" spans="1:65" s="12" customFormat="1" ht="22.95" customHeight="1">
      <c r="B165" s="189"/>
      <c r="C165" s="190"/>
      <c r="D165" s="191" t="s">
        <v>74</v>
      </c>
      <c r="E165" s="203" t="s">
        <v>130</v>
      </c>
      <c r="F165" s="203" t="s">
        <v>350</v>
      </c>
      <c r="G165" s="190"/>
      <c r="H165" s="190"/>
      <c r="I165" s="193"/>
      <c r="J165" s="204">
        <f>BK165</f>
        <v>0</v>
      </c>
      <c r="K165" s="190"/>
      <c r="L165" s="195"/>
      <c r="M165" s="196"/>
      <c r="N165" s="197"/>
      <c r="O165" s="197"/>
      <c r="P165" s="198">
        <f>SUM(P166:P168)</f>
        <v>0</v>
      </c>
      <c r="Q165" s="197"/>
      <c r="R165" s="198">
        <f>SUM(R166:R168)</f>
        <v>0</v>
      </c>
      <c r="S165" s="197"/>
      <c r="T165" s="199">
        <f>SUM(T166:T168)</f>
        <v>0</v>
      </c>
      <c r="AR165" s="200" t="s">
        <v>83</v>
      </c>
      <c r="AT165" s="201" t="s">
        <v>74</v>
      </c>
      <c r="AU165" s="201" t="s">
        <v>83</v>
      </c>
      <c r="AY165" s="200" t="s">
        <v>124</v>
      </c>
      <c r="BK165" s="202">
        <f>SUM(BK166:BK168)</f>
        <v>0</v>
      </c>
    </row>
    <row r="166" spans="1:65" s="2" customFormat="1" ht="21.75" customHeight="1">
      <c r="A166" s="35"/>
      <c r="B166" s="36"/>
      <c r="C166" s="205" t="s">
        <v>194</v>
      </c>
      <c r="D166" s="205" t="s">
        <v>126</v>
      </c>
      <c r="E166" s="206" t="s">
        <v>351</v>
      </c>
      <c r="F166" s="207" t="s">
        <v>352</v>
      </c>
      <c r="G166" s="208" t="s">
        <v>263</v>
      </c>
      <c r="H166" s="209">
        <v>10.907999999999999</v>
      </c>
      <c r="I166" s="210"/>
      <c r="J166" s="211">
        <f>ROUND(I166*H166,2)</f>
        <v>0</v>
      </c>
      <c r="K166" s="212"/>
      <c r="L166" s="40"/>
      <c r="M166" s="213" t="s">
        <v>1</v>
      </c>
      <c r="N166" s="214" t="s">
        <v>40</v>
      </c>
      <c r="O166" s="72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17" t="s">
        <v>130</v>
      </c>
      <c r="AT166" s="217" t="s">
        <v>126</v>
      </c>
      <c r="AU166" s="217" t="s">
        <v>85</v>
      </c>
      <c r="AY166" s="18" t="s">
        <v>124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8" t="s">
        <v>83</v>
      </c>
      <c r="BK166" s="218">
        <f>ROUND(I166*H166,2)</f>
        <v>0</v>
      </c>
      <c r="BL166" s="18" t="s">
        <v>130</v>
      </c>
      <c r="BM166" s="217" t="s">
        <v>353</v>
      </c>
    </row>
    <row r="167" spans="1:65" s="15" customFormat="1">
      <c r="B167" s="253"/>
      <c r="C167" s="254"/>
      <c r="D167" s="221" t="s">
        <v>132</v>
      </c>
      <c r="E167" s="255" t="s">
        <v>1</v>
      </c>
      <c r="F167" s="256" t="s">
        <v>354</v>
      </c>
      <c r="G167" s="254"/>
      <c r="H167" s="255" t="s">
        <v>1</v>
      </c>
      <c r="I167" s="257"/>
      <c r="J167" s="254"/>
      <c r="K167" s="254"/>
      <c r="L167" s="258"/>
      <c r="M167" s="259"/>
      <c r="N167" s="260"/>
      <c r="O167" s="260"/>
      <c r="P167" s="260"/>
      <c r="Q167" s="260"/>
      <c r="R167" s="260"/>
      <c r="S167" s="260"/>
      <c r="T167" s="261"/>
      <c r="AT167" s="262" t="s">
        <v>132</v>
      </c>
      <c r="AU167" s="262" t="s">
        <v>85</v>
      </c>
      <c r="AV167" s="15" t="s">
        <v>83</v>
      </c>
      <c r="AW167" s="15" t="s">
        <v>31</v>
      </c>
      <c r="AX167" s="15" t="s">
        <v>75</v>
      </c>
      <c r="AY167" s="262" t="s">
        <v>124</v>
      </c>
    </row>
    <row r="168" spans="1:65" s="13" customFormat="1">
      <c r="B168" s="219"/>
      <c r="C168" s="220"/>
      <c r="D168" s="221" t="s">
        <v>132</v>
      </c>
      <c r="E168" s="222" t="s">
        <v>1</v>
      </c>
      <c r="F168" s="223" t="s">
        <v>355</v>
      </c>
      <c r="G168" s="220"/>
      <c r="H168" s="224">
        <v>10.907999999999999</v>
      </c>
      <c r="I168" s="225"/>
      <c r="J168" s="220"/>
      <c r="K168" s="220"/>
      <c r="L168" s="226"/>
      <c r="M168" s="227"/>
      <c r="N168" s="228"/>
      <c r="O168" s="228"/>
      <c r="P168" s="228"/>
      <c r="Q168" s="228"/>
      <c r="R168" s="228"/>
      <c r="S168" s="228"/>
      <c r="T168" s="229"/>
      <c r="AT168" s="230" t="s">
        <v>132</v>
      </c>
      <c r="AU168" s="230" t="s">
        <v>85</v>
      </c>
      <c r="AV168" s="13" t="s">
        <v>85</v>
      </c>
      <c r="AW168" s="13" t="s">
        <v>31</v>
      </c>
      <c r="AX168" s="13" t="s">
        <v>83</v>
      </c>
      <c r="AY168" s="230" t="s">
        <v>124</v>
      </c>
    </row>
    <row r="169" spans="1:65" s="12" customFormat="1" ht="22.95" customHeight="1">
      <c r="B169" s="189"/>
      <c r="C169" s="190"/>
      <c r="D169" s="191" t="s">
        <v>74</v>
      </c>
      <c r="E169" s="203" t="s">
        <v>153</v>
      </c>
      <c r="F169" s="203" t="s">
        <v>239</v>
      </c>
      <c r="G169" s="190"/>
      <c r="H169" s="190"/>
      <c r="I169" s="193"/>
      <c r="J169" s="204">
        <f>BK169</f>
        <v>0</v>
      </c>
      <c r="K169" s="190"/>
      <c r="L169" s="195"/>
      <c r="M169" s="196"/>
      <c r="N169" s="197"/>
      <c r="O169" s="197"/>
      <c r="P169" s="198">
        <f>SUM(P170:P173)</f>
        <v>0</v>
      </c>
      <c r="Q169" s="197"/>
      <c r="R169" s="198">
        <f>SUM(R170:R173)</f>
        <v>2.2800000000000003E-3</v>
      </c>
      <c r="S169" s="197"/>
      <c r="T169" s="199">
        <f>SUM(T170:T173)</f>
        <v>0</v>
      </c>
      <c r="AR169" s="200" t="s">
        <v>83</v>
      </c>
      <c r="AT169" s="201" t="s">
        <v>74</v>
      </c>
      <c r="AU169" s="201" t="s">
        <v>83</v>
      </c>
      <c r="AY169" s="200" t="s">
        <v>124</v>
      </c>
      <c r="BK169" s="202">
        <f>SUM(BK170:BK174)</f>
        <v>0</v>
      </c>
    </row>
    <row r="170" spans="1:65" s="2" customFormat="1" ht="16.5" customHeight="1">
      <c r="A170" s="35"/>
      <c r="B170" s="36"/>
      <c r="C170" s="205" t="s">
        <v>8</v>
      </c>
      <c r="D170" s="205" t="s">
        <v>126</v>
      </c>
      <c r="E170" s="206" t="s">
        <v>356</v>
      </c>
      <c r="F170" s="207" t="s">
        <v>357</v>
      </c>
      <c r="G170" s="208" t="s">
        <v>129</v>
      </c>
      <c r="H170" s="209">
        <v>57</v>
      </c>
      <c r="I170" s="210"/>
      <c r="J170" s="211">
        <f>ROUND(I170*H170,2)</f>
        <v>0</v>
      </c>
      <c r="K170" s="212"/>
      <c r="L170" s="40"/>
      <c r="M170" s="213" t="s">
        <v>1</v>
      </c>
      <c r="N170" s="214" t="s">
        <v>40</v>
      </c>
      <c r="O170" s="72"/>
      <c r="P170" s="215">
        <f>O170*H170</f>
        <v>0</v>
      </c>
      <c r="Q170" s="215">
        <v>4.0000000000000003E-5</v>
      </c>
      <c r="R170" s="215">
        <f>Q170*H170</f>
        <v>2.2800000000000003E-3</v>
      </c>
      <c r="S170" s="215">
        <v>0</v>
      </c>
      <c r="T170" s="21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7" t="s">
        <v>130</v>
      </c>
      <c r="AT170" s="217" t="s">
        <v>126</v>
      </c>
      <c r="AU170" s="217" t="s">
        <v>85</v>
      </c>
      <c r="AY170" s="18" t="s">
        <v>124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8" t="s">
        <v>83</v>
      </c>
      <c r="BK170" s="218">
        <f>ROUND(I170*H170,2)</f>
        <v>0</v>
      </c>
      <c r="BL170" s="18" t="s">
        <v>130</v>
      </c>
      <c r="BM170" s="217" t="s">
        <v>358</v>
      </c>
    </row>
    <row r="171" spans="1:65" s="13" customFormat="1">
      <c r="B171" s="219"/>
      <c r="C171" s="220"/>
      <c r="D171" s="221" t="s">
        <v>132</v>
      </c>
      <c r="E171" s="222" t="s">
        <v>1</v>
      </c>
      <c r="F171" s="223" t="s">
        <v>359</v>
      </c>
      <c r="G171" s="220"/>
      <c r="H171" s="224">
        <v>3</v>
      </c>
      <c r="I171" s="225"/>
      <c r="J171" s="220"/>
      <c r="K171" s="220"/>
      <c r="L171" s="226"/>
      <c r="M171" s="227"/>
      <c r="N171" s="228"/>
      <c r="O171" s="228"/>
      <c r="P171" s="228"/>
      <c r="Q171" s="228"/>
      <c r="R171" s="228"/>
      <c r="S171" s="228"/>
      <c r="T171" s="229"/>
      <c r="AT171" s="230" t="s">
        <v>132</v>
      </c>
      <c r="AU171" s="230" t="s">
        <v>85</v>
      </c>
      <c r="AV171" s="13" t="s">
        <v>85</v>
      </c>
      <c r="AW171" s="13" t="s">
        <v>31</v>
      </c>
      <c r="AX171" s="13" t="s">
        <v>75</v>
      </c>
      <c r="AY171" s="230" t="s">
        <v>124</v>
      </c>
    </row>
    <row r="172" spans="1:65" s="13" customFormat="1">
      <c r="B172" s="219"/>
      <c r="C172" s="220"/>
      <c r="D172" s="221" t="s">
        <v>132</v>
      </c>
      <c r="E172" s="222" t="s">
        <v>1</v>
      </c>
      <c r="F172" s="223" t="s">
        <v>360</v>
      </c>
      <c r="G172" s="220"/>
      <c r="H172" s="224">
        <v>54</v>
      </c>
      <c r="I172" s="225"/>
      <c r="J172" s="220"/>
      <c r="K172" s="220"/>
      <c r="L172" s="226"/>
      <c r="M172" s="227"/>
      <c r="N172" s="228"/>
      <c r="O172" s="228"/>
      <c r="P172" s="228"/>
      <c r="Q172" s="228"/>
      <c r="R172" s="228"/>
      <c r="S172" s="228"/>
      <c r="T172" s="229"/>
      <c r="AT172" s="230" t="s">
        <v>132</v>
      </c>
      <c r="AU172" s="230" t="s">
        <v>85</v>
      </c>
      <c r="AV172" s="13" t="s">
        <v>85</v>
      </c>
      <c r="AW172" s="13" t="s">
        <v>31</v>
      </c>
      <c r="AX172" s="13" t="s">
        <v>75</v>
      </c>
      <c r="AY172" s="230" t="s">
        <v>124</v>
      </c>
    </row>
    <row r="173" spans="1:65" s="14" customFormat="1">
      <c r="B173" s="242"/>
      <c r="C173" s="243"/>
      <c r="D173" s="221" t="s">
        <v>132</v>
      </c>
      <c r="E173" s="244" t="s">
        <v>1</v>
      </c>
      <c r="F173" s="245" t="s">
        <v>179</v>
      </c>
      <c r="G173" s="243"/>
      <c r="H173" s="246">
        <v>57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AT173" s="252" t="s">
        <v>132</v>
      </c>
      <c r="AU173" s="252" t="s">
        <v>85</v>
      </c>
      <c r="AV173" s="14" t="s">
        <v>130</v>
      </c>
      <c r="AW173" s="14" t="s">
        <v>31</v>
      </c>
      <c r="AX173" s="14" t="s">
        <v>83</v>
      </c>
      <c r="AY173" s="252" t="s">
        <v>124</v>
      </c>
    </row>
    <row r="174" spans="1:65" s="2" customFormat="1" ht="22.8">
      <c r="A174" s="283"/>
      <c r="B174" s="36"/>
      <c r="C174" s="205">
        <v>32</v>
      </c>
      <c r="D174" s="205" t="s">
        <v>126</v>
      </c>
      <c r="E174" s="288" t="s">
        <v>555</v>
      </c>
      <c r="F174" s="286" t="s">
        <v>556</v>
      </c>
      <c r="G174" s="208" t="s">
        <v>263</v>
      </c>
      <c r="H174" s="209">
        <v>3.6</v>
      </c>
      <c r="I174" s="210"/>
      <c r="J174" s="211">
        <f>ROUND(I174*H174,2)</f>
        <v>0</v>
      </c>
      <c r="K174" s="212"/>
      <c r="L174" s="40"/>
      <c r="M174" s="213" t="s">
        <v>1</v>
      </c>
      <c r="N174" s="214" t="s">
        <v>40</v>
      </c>
      <c r="O174" s="72"/>
      <c r="P174" s="215">
        <f>O174*H174</f>
        <v>0</v>
      </c>
      <c r="Q174" s="215">
        <v>4.0000000000000003E-5</v>
      </c>
      <c r="R174" s="215">
        <f>Q174*H174</f>
        <v>1.44E-4</v>
      </c>
      <c r="S174" s="215">
        <v>0</v>
      </c>
      <c r="T174" s="216">
        <f>S174*H174</f>
        <v>0</v>
      </c>
      <c r="U174" s="283"/>
      <c r="V174" s="283"/>
      <c r="W174" s="283"/>
      <c r="X174" s="283"/>
      <c r="Y174" s="283"/>
      <c r="Z174" s="283"/>
      <c r="AA174" s="283"/>
      <c r="AB174" s="283"/>
      <c r="AC174" s="283"/>
      <c r="AD174" s="283"/>
      <c r="AE174" s="283"/>
      <c r="AR174" s="217" t="s">
        <v>130</v>
      </c>
      <c r="AT174" s="217" t="s">
        <v>126</v>
      </c>
      <c r="AU174" s="217" t="s">
        <v>85</v>
      </c>
      <c r="AY174" s="18" t="s">
        <v>124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8" t="s">
        <v>83</v>
      </c>
      <c r="BK174" s="218">
        <f>ROUND(I174*H174,2)</f>
        <v>0</v>
      </c>
      <c r="BL174" s="18" t="s">
        <v>130</v>
      </c>
      <c r="BM174" s="217" t="s">
        <v>358</v>
      </c>
    </row>
    <row r="175" spans="1:65" s="14" customFormat="1">
      <c r="B175" s="242"/>
      <c r="C175" s="243"/>
      <c r="D175" s="221"/>
      <c r="E175" s="244"/>
      <c r="F175" s="290" t="s">
        <v>554</v>
      </c>
      <c r="G175" s="243"/>
      <c r="H175" s="246"/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AT175" s="252"/>
      <c r="AU175" s="252"/>
      <c r="AY175" s="252"/>
    </row>
    <row r="176" spans="1:65" s="14" customFormat="1">
      <c r="B176" s="242"/>
      <c r="C176" s="243"/>
      <c r="D176" s="221"/>
      <c r="E176" s="244"/>
      <c r="F176" s="245"/>
      <c r="G176" s="243"/>
      <c r="H176" s="246"/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AT176" s="252"/>
      <c r="AU176" s="252"/>
      <c r="AY176" s="252"/>
    </row>
    <row r="177" spans="1:65" s="12" customFormat="1" ht="22.95" customHeight="1">
      <c r="B177" s="189"/>
      <c r="C177" s="190"/>
      <c r="D177" s="191" t="s">
        <v>74</v>
      </c>
      <c r="E177" s="203" t="s">
        <v>167</v>
      </c>
      <c r="F177" s="203" t="s">
        <v>259</v>
      </c>
      <c r="G177" s="190"/>
      <c r="H177" s="190"/>
      <c r="I177" s="193"/>
      <c r="J177" s="204">
        <f>BK177</f>
        <v>0</v>
      </c>
      <c r="K177" s="190"/>
      <c r="L177" s="195"/>
      <c r="M177" s="196"/>
      <c r="N177" s="197"/>
      <c r="O177" s="197"/>
      <c r="P177" s="198">
        <f>SUM(P178:P216)</f>
        <v>0</v>
      </c>
      <c r="Q177" s="197"/>
      <c r="R177" s="198">
        <f>SUM(R178:R216)</f>
        <v>10.630886220000001</v>
      </c>
      <c r="S177" s="197"/>
      <c r="T177" s="199">
        <f>SUM(T178:T216)</f>
        <v>18.251999999999999</v>
      </c>
      <c r="AR177" s="200" t="s">
        <v>83</v>
      </c>
      <c r="AT177" s="201" t="s">
        <v>74</v>
      </c>
      <c r="AU177" s="201" t="s">
        <v>83</v>
      </c>
      <c r="AY177" s="200" t="s">
        <v>124</v>
      </c>
      <c r="BK177" s="202">
        <f>SUM(BK178:BK216)</f>
        <v>0</v>
      </c>
    </row>
    <row r="178" spans="1:65" s="2" customFormat="1" ht="21.75" customHeight="1">
      <c r="A178" s="35"/>
      <c r="B178" s="36"/>
      <c r="C178" s="205" t="s">
        <v>212</v>
      </c>
      <c r="D178" s="205" t="s">
        <v>126</v>
      </c>
      <c r="E178" s="206" t="s">
        <v>361</v>
      </c>
      <c r="F178" s="207" t="s">
        <v>362</v>
      </c>
      <c r="G178" s="208" t="s">
        <v>129</v>
      </c>
      <c r="H178" s="209">
        <v>55</v>
      </c>
      <c r="I178" s="210"/>
      <c r="J178" s="211">
        <f>ROUND(I178*H178,2)</f>
        <v>0</v>
      </c>
      <c r="K178" s="212"/>
      <c r="L178" s="40"/>
      <c r="M178" s="213" t="s">
        <v>1</v>
      </c>
      <c r="N178" s="214" t="s">
        <v>40</v>
      </c>
      <c r="O178" s="72"/>
      <c r="P178" s="215">
        <f>O178*H178</f>
        <v>0</v>
      </c>
      <c r="Q178" s="215">
        <v>0.10095</v>
      </c>
      <c r="R178" s="215">
        <f>Q178*H178</f>
        <v>5.5522499999999999</v>
      </c>
      <c r="S178" s="215">
        <v>0</v>
      </c>
      <c r="T178" s="21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7" t="s">
        <v>130</v>
      </c>
      <c r="AT178" s="217" t="s">
        <v>126</v>
      </c>
      <c r="AU178" s="217" t="s">
        <v>85</v>
      </c>
      <c r="AY178" s="18" t="s">
        <v>124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8" t="s">
        <v>83</v>
      </c>
      <c r="BK178" s="218">
        <f>ROUND(I178*H178,2)</f>
        <v>0</v>
      </c>
      <c r="BL178" s="18" t="s">
        <v>130</v>
      </c>
      <c r="BM178" s="217" t="s">
        <v>363</v>
      </c>
    </row>
    <row r="179" spans="1:65" s="2" customFormat="1" ht="16.5" customHeight="1">
      <c r="A179" s="35"/>
      <c r="B179" s="36"/>
      <c r="C179" s="231" t="s">
        <v>217</v>
      </c>
      <c r="D179" s="231" t="s">
        <v>134</v>
      </c>
      <c r="E179" s="232" t="s">
        <v>364</v>
      </c>
      <c r="F179" s="233" t="s">
        <v>365</v>
      </c>
      <c r="G179" s="234" t="s">
        <v>129</v>
      </c>
      <c r="H179" s="235">
        <v>55</v>
      </c>
      <c r="I179" s="236"/>
      <c r="J179" s="237">
        <f>ROUND(I179*H179,2)</f>
        <v>0</v>
      </c>
      <c r="K179" s="238"/>
      <c r="L179" s="239"/>
      <c r="M179" s="240" t="s">
        <v>1</v>
      </c>
      <c r="N179" s="241" t="s">
        <v>40</v>
      </c>
      <c r="O179" s="72"/>
      <c r="P179" s="215">
        <f>O179*H179</f>
        <v>0</v>
      </c>
      <c r="Q179" s="215">
        <v>4.4999999999999998E-2</v>
      </c>
      <c r="R179" s="215">
        <f>Q179*H179</f>
        <v>2.4750000000000001</v>
      </c>
      <c r="S179" s="215">
        <v>0</v>
      </c>
      <c r="T179" s="21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7" t="s">
        <v>137</v>
      </c>
      <c r="AT179" s="217" t="s">
        <v>134</v>
      </c>
      <c r="AU179" s="217" t="s">
        <v>85</v>
      </c>
      <c r="AY179" s="18" t="s">
        <v>124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8" t="s">
        <v>83</v>
      </c>
      <c r="BK179" s="218">
        <f>ROUND(I179*H179,2)</f>
        <v>0</v>
      </c>
      <c r="BL179" s="18" t="s">
        <v>130</v>
      </c>
      <c r="BM179" s="217" t="s">
        <v>366</v>
      </c>
    </row>
    <row r="180" spans="1:65" s="2" customFormat="1" ht="21.75" customHeight="1">
      <c r="A180" s="35"/>
      <c r="B180" s="36"/>
      <c r="C180" s="205" t="s">
        <v>222</v>
      </c>
      <c r="D180" s="205" t="s">
        <v>126</v>
      </c>
      <c r="E180" s="206" t="s">
        <v>367</v>
      </c>
      <c r="F180" s="207" t="s">
        <v>368</v>
      </c>
      <c r="G180" s="208" t="s">
        <v>147</v>
      </c>
      <c r="H180" s="209">
        <v>12</v>
      </c>
      <c r="I180" s="210"/>
      <c r="J180" s="211">
        <f>ROUND(I180*H180,2)</f>
        <v>0</v>
      </c>
      <c r="K180" s="212"/>
      <c r="L180" s="40"/>
      <c r="M180" s="213" t="s">
        <v>1</v>
      </c>
      <c r="N180" s="214" t="s">
        <v>40</v>
      </c>
      <c r="O180" s="72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7" t="s">
        <v>130</v>
      </c>
      <c r="AT180" s="217" t="s">
        <v>126</v>
      </c>
      <c r="AU180" s="217" t="s">
        <v>85</v>
      </c>
      <c r="AY180" s="18" t="s">
        <v>124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8" t="s">
        <v>83</v>
      </c>
      <c r="BK180" s="218">
        <f>ROUND(I180*H180,2)</f>
        <v>0</v>
      </c>
      <c r="BL180" s="18" t="s">
        <v>130</v>
      </c>
      <c r="BM180" s="217" t="s">
        <v>369</v>
      </c>
    </row>
    <row r="181" spans="1:65" s="13" customFormat="1">
      <c r="B181" s="219"/>
      <c r="C181" s="220"/>
      <c r="D181" s="221" t="s">
        <v>132</v>
      </c>
      <c r="E181" s="222" t="s">
        <v>1</v>
      </c>
      <c r="F181" s="223" t="s">
        <v>370</v>
      </c>
      <c r="G181" s="220"/>
      <c r="H181" s="224">
        <v>12</v>
      </c>
      <c r="I181" s="225"/>
      <c r="J181" s="220"/>
      <c r="K181" s="220"/>
      <c r="L181" s="226"/>
      <c r="M181" s="227"/>
      <c r="N181" s="228"/>
      <c r="O181" s="228"/>
      <c r="P181" s="228"/>
      <c r="Q181" s="228"/>
      <c r="R181" s="228"/>
      <c r="S181" s="228"/>
      <c r="T181" s="229"/>
      <c r="AT181" s="230" t="s">
        <v>132</v>
      </c>
      <c r="AU181" s="230" t="s">
        <v>85</v>
      </c>
      <c r="AV181" s="13" t="s">
        <v>85</v>
      </c>
      <c r="AW181" s="13" t="s">
        <v>31</v>
      </c>
      <c r="AX181" s="13" t="s">
        <v>83</v>
      </c>
      <c r="AY181" s="230" t="s">
        <v>124</v>
      </c>
    </row>
    <row r="182" spans="1:65" s="2" customFormat="1" ht="21.75" customHeight="1">
      <c r="A182" s="35"/>
      <c r="B182" s="36"/>
      <c r="C182" s="231" t="s">
        <v>226</v>
      </c>
      <c r="D182" s="231" t="s">
        <v>134</v>
      </c>
      <c r="E182" s="232" t="s">
        <v>371</v>
      </c>
      <c r="F182" s="233" t="s">
        <v>372</v>
      </c>
      <c r="G182" s="234" t="s">
        <v>147</v>
      </c>
      <c r="H182" s="235">
        <v>12</v>
      </c>
      <c r="I182" s="236"/>
      <c r="J182" s="237">
        <f>ROUND(I182*H182,2)</f>
        <v>0</v>
      </c>
      <c r="K182" s="238"/>
      <c r="L182" s="239"/>
      <c r="M182" s="240" t="s">
        <v>1</v>
      </c>
      <c r="N182" s="241" t="s">
        <v>40</v>
      </c>
      <c r="O182" s="72"/>
      <c r="P182" s="215">
        <f>O182*H182</f>
        <v>0</v>
      </c>
      <c r="Q182" s="215">
        <v>4.0000000000000003E-5</v>
      </c>
      <c r="R182" s="215">
        <f>Q182*H182</f>
        <v>4.8000000000000007E-4</v>
      </c>
      <c r="S182" s="215">
        <v>0</v>
      </c>
      <c r="T182" s="21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7" t="s">
        <v>137</v>
      </c>
      <c r="AT182" s="217" t="s">
        <v>134</v>
      </c>
      <c r="AU182" s="217" t="s">
        <v>85</v>
      </c>
      <c r="AY182" s="18" t="s">
        <v>124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8" t="s">
        <v>83</v>
      </c>
      <c r="BK182" s="218">
        <f>ROUND(I182*H182,2)</f>
        <v>0</v>
      </c>
      <c r="BL182" s="18" t="s">
        <v>130</v>
      </c>
      <c r="BM182" s="217" t="s">
        <v>373</v>
      </c>
    </row>
    <row r="183" spans="1:65" s="2" customFormat="1" ht="16.5" customHeight="1">
      <c r="A183" s="35"/>
      <c r="B183" s="36"/>
      <c r="C183" s="205" t="s">
        <v>230</v>
      </c>
      <c r="D183" s="205" t="s">
        <v>126</v>
      </c>
      <c r="E183" s="206" t="s">
        <v>374</v>
      </c>
      <c r="F183" s="207" t="s">
        <v>375</v>
      </c>
      <c r="G183" s="208" t="s">
        <v>263</v>
      </c>
      <c r="H183" s="209">
        <v>165</v>
      </c>
      <c r="I183" s="210"/>
      <c r="J183" s="211">
        <f>ROUND(I183*H183,2)</f>
        <v>0</v>
      </c>
      <c r="K183" s="212"/>
      <c r="L183" s="40"/>
      <c r="M183" s="213" t="s">
        <v>1</v>
      </c>
      <c r="N183" s="214" t="s">
        <v>40</v>
      </c>
      <c r="O183" s="72"/>
      <c r="P183" s="215">
        <f>O183*H183</f>
        <v>0</v>
      </c>
      <c r="Q183" s="215">
        <v>0</v>
      </c>
      <c r="R183" s="215">
        <f>Q183*H183</f>
        <v>0</v>
      </c>
      <c r="S183" s="215">
        <v>0.109</v>
      </c>
      <c r="T183" s="216">
        <f>S183*H183</f>
        <v>17.984999999999999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17" t="s">
        <v>130</v>
      </c>
      <c r="AT183" s="217" t="s">
        <v>126</v>
      </c>
      <c r="AU183" s="217" t="s">
        <v>85</v>
      </c>
      <c r="AY183" s="18" t="s">
        <v>124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8" t="s">
        <v>83</v>
      </c>
      <c r="BK183" s="218">
        <f>ROUND(I183*H183,2)</f>
        <v>0</v>
      </c>
      <c r="BL183" s="18" t="s">
        <v>130</v>
      </c>
      <c r="BM183" s="217" t="s">
        <v>376</v>
      </c>
    </row>
    <row r="184" spans="1:65" s="13" customFormat="1">
      <c r="B184" s="219"/>
      <c r="C184" s="220"/>
      <c r="D184" s="221" t="s">
        <v>132</v>
      </c>
      <c r="E184" s="222" t="s">
        <v>1</v>
      </c>
      <c r="F184" s="223" t="s">
        <v>377</v>
      </c>
      <c r="G184" s="220"/>
      <c r="H184" s="224">
        <v>165</v>
      </c>
      <c r="I184" s="225"/>
      <c r="J184" s="220"/>
      <c r="K184" s="220"/>
      <c r="L184" s="226"/>
      <c r="M184" s="227"/>
      <c r="N184" s="228"/>
      <c r="O184" s="228"/>
      <c r="P184" s="228"/>
      <c r="Q184" s="228"/>
      <c r="R184" s="228"/>
      <c r="S184" s="228"/>
      <c r="T184" s="229"/>
      <c r="AT184" s="230" t="s">
        <v>132</v>
      </c>
      <c r="AU184" s="230" t="s">
        <v>85</v>
      </c>
      <c r="AV184" s="13" t="s">
        <v>85</v>
      </c>
      <c r="AW184" s="13" t="s">
        <v>31</v>
      </c>
      <c r="AX184" s="13" t="s">
        <v>83</v>
      </c>
      <c r="AY184" s="230" t="s">
        <v>124</v>
      </c>
    </row>
    <row r="185" spans="1:65" s="2" customFormat="1" ht="16.5" customHeight="1">
      <c r="A185" s="35"/>
      <c r="B185" s="36"/>
      <c r="C185" s="205" t="s">
        <v>7</v>
      </c>
      <c r="D185" s="205" t="s">
        <v>126</v>
      </c>
      <c r="E185" s="206" t="s">
        <v>378</v>
      </c>
      <c r="F185" s="207" t="s">
        <v>379</v>
      </c>
      <c r="G185" s="208" t="s">
        <v>263</v>
      </c>
      <c r="H185" s="209">
        <v>165</v>
      </c>
      <c r="I185" s="210"/>
      <c r="J185" s="211">
        <f>ROUND(I185*H185,2)</f>
        <v>0</v>
      </c>
      <c r="K185" s="212"/>
      <c r="L185" s="40"/>
      <c r="M185" s="213" t="s">
        <v>1</v>
      </c>
      <c r="N185" s="214" t="s">
        <v>40</v>
      </c>
      <c r="O185" s="72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17" t="s">
        <v>130</v>
      </c>
      <c r="AT185" s="217" t="s">
        <v>126</v>
      </c>
      <c r="AU185" s="217" t="s">
        <v>85</v>
      </c>
      <c r="AY185" s="18" t="s">
        <v>124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8" t="s">
        <v>83</v>
      </c>
      <c r="BK185" s="218">
        <f>ROUND(I185*H185,2)</f>
        <v>0</v>
      </c>
      <c r="BL185" s="18" t="s">
        <v>130</v>
      </c>
      <c r="BM185" s="217" t="s">
        <v>380</v>
      </c>
    </row>
    <row r="186" spans="1:65" s="2" customFormat="1" ht="16.5" customHeight="1">
      <c r="A186" s="35"/>
      <c r="B186" s="36"/>
      <c r="C186" s="205" t="s">
        <v>240</v>
      </c>
      <c r="D186" s="205" t="s">
        <v>126</v>
      </c>
      <c r="E186" s="206" t="s">
        <v>381</v>
      </c>
      <c r="F186" s="207" t="s">
        <v>382</v>
      </c>
      <c r="G186" s="208" t="s">
        <v>263</v>
      </c>
      <c r="H186" s="209">
        <v>53.603999999999999</v>
      </c>
      <c r="I186" s="210"/>
      <c r="J186" s="211">
        <f>ROUND(I186*H186,2)</f>
        <v>0</v>
      </c>
      <c r="K186" s="212"/>
      <c r="L186" s="40"/>
      <c r="M186" s="213" t="s">
        <v>1</v>
      </c>
      <c r="N186" s="214" t="s">
        <v>40</v>
      </c>
      <c r="O186" s="72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7" t="s">
        <v>130</v>
      </c>
      <c r="AT186" s="217" t="s">
        <v>126</v>
      </c>
      <c r="AU186" s="217" t="s">
        <v>85</v>
      </c>
      <c r="AY186" s="18" t="s">
        <v>124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8" t="s">
        <v>83</v>
      </c>
      <c r="BK186" s="218">
        <f>ROUND(I186*H186,2)</f>
        <v>0</v>
      </c>
      <c r="BL186" s="18" t="s">
        <v>130</v>
      </c>
      <c r="BM186" s="217" t="s">
        <v>383</v>
      </c>
    </row>
    <row r="187" spans="1:65" s="13" customFormat="1">
      <c r="B187" s="219"/>
      <c r="C187" s="220"/>
      <c r="D187" s="221" t="s">
        <v>132</v>
      </c>
      <c r="E187" s="222" t="s">
        <v>1</v>
      </c>
      <c r="F187" s="223" t="s">
        <v>384</v>
      </c>
      <c r="G187" s="220"/>
      <c r="H187" s="224">
        <v>10.897</v>
      </c>
      <c r="I187" s="225"/>
      <c r="J187" s="220"/>
      <c r="K187" s="220"/>
      <c r="L187" s="226"/>
      <c r="M187" s="227"/>
      <c r="N187" s="228"/>
      <c r="O187" s="228"/>
      <c r="P187" s="228"/>
      <c r="Q187" s="228"/>
      <c r="R187" s="228"/>
      <c r="S187" s="228"/>
      <c r="T187" s="229"/>
      <c r="AT187" s="230" t="s">
        <v>132</v>
      </c>
      <c r="AU187" s="230" t="s">
        <v>85</v>
      </c>
      <c r="AV187" s="13" t="s">
        <v>85</v>
      </c>
      <c r="AW187" s="13" t="s">
        <v>31</v>
      </c>
      <c r="AX187" s="13" t="s">
        <v>75</v>
      </c>
      <c r="AY187" s="230" t="s">
        <v>124</v>
      </c>
    </row>
    <row r="188" spans="1:65" s="13" customFormat="1">
      <c r="B188" s="219"/>
      <c r="C188" s="220"/>
      <c r="D188" s="221" t="s">
        <v>132</v>
      </c>
      <c r="E188" s="222" t="s">
        <v>1</v>
      </c>
      <c r="F188" s="223" t="s">
        <v>385</v>
      </c>
      <c r="G188" s="220"/>
      <c r="H188" s="224">
        <v>14.108000000000001</v>
      </c>
      <c r="I188" s="225"/>
      <c r="J188" s="220"/>
      <c r="K188" s="220"/>
      <c r="L188" s="226"/>
      <c r="M188" s="227"/>
      <c r="N188" s="228"/>
      <c r="O188" s="228"/>
      <c r="P188" s="228"/>
      <c r="Q188" s="228"/>
      <c r="R188" s="228"/>
      <c r="S188" s="228"/>
      <c r="T188" s="229"/>
      <c r="AT188" s="230" t="s">
        <v>132</v>
      </c>
      <c r="AU188" s="230" t="s">
        <v>85</v>
      </c>
      <c r="AV188" s="13" t="s">
        <v>85</v>
      </c>
      <c r="AW188" s="13" t="s">
        <v>31</v>
      </c>
      <c r="AX188" s="13" t="s">
        <v>75</v>
      </c>
      <c r="AY188" s="230" t="s">
        <v>124</v>
      </c>
    </row>
    <row r="189" spans="1:65" s="13" customFormat="1">
      <c r="B189" s="219"/>
      <c r="C189" s="220"/>
      <c r="D189" s="221" t="s">
        <v>132</v>
      </c>
      <c r="E189" s="222" t="s">
        <v>1</v>
      </c>
      <c r="F189" s="223" t="s">
        <v>386</v>
      </c>
      <c r="G189" s="220"/>
      <c r="H189" s="224">
        <v>20.190999999999999</v>
      </c>
      <c r="I189" s="225"/>
      <c r="J189" s="220"/>
      <c r="K189" s="220"/>
      <c r="L189" s="226"/>
      <c r="M189" s="227"/>
      <c r="N189" s="228"/>
      <c r="O189" s="228"/>
      <c r="P189" s="228"/>
      <c r="Q189" s="228"/>
      <c r="R189" s="228"/>
      <c r="S189" s="228"/>
      <c r="T189" s="229"/>
      <c r="AT189" s="230" t="s">
        <v>132</v>
      </c>
      <c r="AU189" s="230" t="s">
        <v>85</v>
      </c>
      <c r="AV189" s="13" t="s">
        <v>85</v>
      </c>
      <c r="AW189" s="13" t="s">
        <v>31</v>
      </c>
      <c r="AX189" s="13" t="s">
        <v>75</v>
      </c>
      <c r="AY189" s="230" t="s">
        <v>124</v>
      </c>
    </row>
    <row r="190" spans="1:65" s="13" customFormat="1">
      <c r="B190" s="219"/>
      <c r="C190" s="220"/>
      <c r="D190" s="221" t="s">
        <v>132</v>
      </c>
      <c r="E190" s="222" t="s">
        <v>1</v>
      </c>
      <c r="F190" s="223" t="s">
        <v>387</v>
      </c>
      <c r="G190" s="220"/>
      <c r="H190" s="224">
        <v>8.4079999999999995</v>
      </c>
      <c r="I190" s="225"/>
      <c r="J190" s="220"/>
      <c r="K190" s="220"/>
      <c r="L190" s="226"/>
      <c r="M190" s="227"/>
      <c r="N190" s="228"/>
      <c r="O190" s="228"/>
      <c r="P190" s="228"/>
      <c r="Q190" s="228"/>
      <c r="R190" s="228"/>
      <c r="S190" s="228"/>
      <c r="T190" s="229"/>
      <c r="AT190" s="230" t="s">
        <v>132</v>
      </c>
      <c r="AU190" s="230" t="s">
        <v>85</v>
      </c>
      <c r="AV190" s="13" t="s">
        <v>85</v>
      </c>
      <c r="AW190" s="13" t="s">
        <v>31</v>
      </c>
      <c r="AX190" s="13" t="s">
        <v>75</v>
      </c>
      <c r="AY190" s="230" t="s">
        <v>124</v>
      </c>
    </row>
    <row r="191" spans="1:65" s="14" customFormat="1">
      <c r="B191" s="242"/>
      <c r="C191" s="243"/>
      <c r="D191" s="221" t="s">
        <v>132</v>
      </c>
      <c r="E191" s="244" t="s">
        <v>1</v>
      </c>
      <c r="F191" s="245" t="s">
        <v>179</v>
      </c>
      <c r="G191" s="243"/>
      <c r="H191" s="246">
        <v>53.603999999999999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AT191" s="252" t="s">
        <v>132</v>
      </c>
      <c r="AU191" s="252" t="s">
        <v>85</v>
      </c>
      <c r="AV191" s="14" t="s">
        <v>130</v>
      </c>
      <c r="AW191" s="14" t="s">
        <v>31</v>
      </c>
      <c r="AX191" s="14" t="s">
        <v>83</v>
      </c>
      <c r="AY191" s="252" t="s">
        <v>124</v>
      </c>
    </row>
    <row r="192" spans="1:65" s="2" customFormat="1" ht="16.5" customHeight="1">
      <c r="A192" s="35"/>
      <c r="B192" s="36"/>
      <c r="C192" s="205" t="s">
        <v>247</v>
      </c>
      <c r="D192" s="205" t="s">
        <v>126</v>
      </c>
      <c r="E192" s="206" t="s">
        <v>388</v>
      </c>
      <c r="F192" s="207" t="s">
        <v>389</v>
      </c>
      <c r="G192" s="208" t="s">
        <v>263</v>
      </c>
      <c r="H192" s="209">
        <v>53.603999999999999</v>
      </c>
      <c r="I192" s="210"/>
      <c r="J192" s="211">
        <f>ROUND(I192*H192,2)</f>
        <v>0</v>
      </c>
      <c r="K192" s="212"/>
      <c r="L192" s="40"/>
      <c r="M192" s="213" t="s">
        <v>1</v>
      </c>
      <c r="N192" s="214" t="s">
        <v>40</v>
      </c>
      <c r="O192" s="72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7" t="s">
        <v>130</v>
      </c>
      <c r="AT192" s="217" t="s">
        <v>126</v>
      </c>
      <c r="AU192" s="217" t="s">
        <v>85</v>
      </c>
      <c r="AY192" s="18" t="s">
        <v>124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8" t="s">
        <v>83</v>
      </c>
      <c r="BK192" s="218">
        <f>ROUND(I192*H192,2)</f>
        <v>0</v>
      </c>
      <c r="BL192" s="18" t="s">
        <v>130</v>
      </c>
      <c r="BM192" s="217" t="s">
        <v>390</v>
      </c>
    </row>
    <row r="193" spans="1:65" s="2" customFormat="1" ht="21.75" customHeight="1">
      <c r="A193" s="35"/>
      <c r="B193" s="36"/>
      <c r="C193" s="205" t="s">
        <v>253</v>
      </c>
      <c r="D193" s="205" t="s">
        <v>126</v>
      </c>
      <c r="E193" s="206" t="s">
        <v>391</v>
      </c>
      <c r="F193" s="207" t="s">
        <v>392</v>
      </c>
      <c r="G193" s="208" t="s">
        <v>263</v>
      </c>
      <c r="H193" s="209">
        <v>53.603999999999999</v>
      </c>
      <c r="I193" s="210"/>
      <c r="J193" s="211">
        <f>ROUND(I193*H193,2)</f>
        <v>0</v>
      </c>
      <c r="K193" s="212"/>
      <c r="L193" s="40"/>
      <c r="M193" s="213" t="s">
        <v>1</v>
      </c>
      <c r="N193" s="214" t="s">
        <v>40</v>
      </c>
      <c r="O193" s="72"/>
      <c r="P193" s="215">
        <f>O193*H193</f>
        <v>0</v>
      </c>
      <c r="Q193" s="215">
        <v>1.58E-3</v>
      </c>
      <c r="R193" s="215">
        <f>Q193*H193</f>
        <v>8.4694320000000003E-2</v>
      </c>
      <c r="S193" s="215">
        <v>0</v>
      </c>
      <c r="T193" s="21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17" t="s">
        <v>130</v>
      </c>
      <c r="AT193" s="217" t="s">
        <v>126</v>
      </c>
      <c r="AU193" s="217" t="s">
        <v>85</v>
      </c>
      <c r="AY193" s="18" t="s">
        <v>124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8" t="s">
        <v>83</v>
      </c>
      <c r="BK193" s="218">
        <f>ROUND(I193*H193,2)</f>
        <v>0</v>
      </c>
      <c r="BL193" s="18" t="s">
        <v>130</v>
      </c>
      <c r="BM193" s="217" t="s">
        <v>393</v>
      </c>
    </row>
    <row r="194" spans="1:65" s="13" customFormat="1">
      <c r="B194" s="219"/>
      <c r="C194" s="220"/>
      <c r="D194" s="221" t="s">
        <v>132</v>
      </c>
      <c r="E194" s="222" t="s">
        <v>1</v>
      </c>
      <c r="F194" s="223" t="s">
        <v>394</v>
      </c>
      <c r="G194" s="220"/>
      <c r="H194" s="224">
        <v>10.897</v>
      </c>
      <c r="I194" s="225"/>
      <c r="J194" s="220"/>
      <c r="K194" s="220"/>
      <c r="L194" s="226"/>
      <c r="M194" s="227"/>
      <c r="N194" s="228"/>
      <c r="O194" s="228"/>
      <c r="P194" s="228"/>
      <c r="Q194" s="228"/>
      <c r="R194" s="228"/>
      <c r="S194" s="228"/>
      <c r="T194" s="229"/>
      <c r="AT194" s="230" t="s">
        <v>132</v>
      </c>
      <c r="AU194" s="230" t="s">
        <v>85</v>
      </c>
      <c r="AV194" s="13" t="s">
        <v>85</v>
      </c>
      <c r="AW194" s="13" t="s">
        <v>31</v>
      </c>
      <c r="AX194" s="13" t="s">
        <v>75</v>
      </c>
      <c r="AY194" s="230" t="s">
        <v>124</v>
      </c>
    </row>
    <row r="195" spans="1:65" s="13" customFormat="1">
      <c r="B195" s="219"/>
      <c r="C195" s="220"/>
      <c r="D195" s="221" t="s">
        <v>132</v>
      </c>
      <c r="E195" s="222" t="s">
        <v>1</v>
      </c>
      <c r="F195" s="223" t="s">
        <v>395</v>
      </c>
      <c r="G195" s="220"/>
      <c r="H195" s="224">
        <v>14.108000000000001</v>
      </c>
      <c r="I195" s="225"/>
      <c r="J195" s="220"/>
      <c r="K195" s="220"/>
      <c r="L195" s="226"/>
      <c r="M195" s="227"/>
      <c r="N195" s="228"/>
      <c r="O195" s="228"/>
      <c r="P195" s="228"/>
      <c r="Q195" s="228"/>
      <c r="R195" s="228"/>
      <c r="S195" s="228"/>
      <c r="T195" s="229"/>
      <c r="AT195" s="230" t="s">
        <v>132</v>
      </c>
      <c r="AU195" s="230" t="s">
        <v>85</v>
      </c>
      <c r="AV195" s="13" t="s">
        <v>85</v>
      </c>
      <c r="AW195" s="13" t="s">
        <v>31</v>
      </c>
      <c r="AX195" s="13" t="s">
        <v>75</v>
      </c>
      <c r="AY195" s="230" t="s">
        <v>124</v>
      </c>
    </row>
    <row r="196" spans="1:65" s="13" customFormat="1">
      <c r="B196" s="219"/>
      <c r="C196" s="220"/>
      <c r="D196" s="221" t="s">
        <v>132</v>
      </c>
      <c r="E196" s="222" t="s">
        <v>1</v>
      </c>
      <c r="F196" s="223" t="s">
        <v>396</v>
      </c>
      <c r="G196" s="220"/>
      <c r="H196" s="224">
        <v>20.190999999999999</v>
      </c>
      <c r="I196" s="225"/>
      <c r="J196" s="220"/>
      <c r="K196" s="220"/>
      <c r="L196" s="226"/>
      <c r="M196" s="227"/>
      <c r="N196" s="228"/>
      <c r="O196" s="228"/>
      <c r="P196" s="228"/>
      <c r="Q196" s="228"/>
      <c r="R196" s="228"/>
      <c r="S196" s="228"/>
      <c r="T196" s="229"/>
      <c r="AT196" s="230" t="s">
        <v>132</v>
      </c>
      <c r="AU196" s="230" t="s">
        <v>85</v>
      </c>
      <c r="AV196" s="13" t="s">
        <v>85</v>
      </c>
      <c r="AW196" s="13" t="s">
        <v>31</v>
      </c>
      <c r="AX196" s="13" t="s">
        <v>75</v>
      </c>
      <c r="AY196" s="230" t="s">
        <v>124</v>
      </c>
    </row>
    <row r="197" spans="1:65" s="13" customFormat="1">
      <c r="B197" s="219"/>
      <c r="C197" s="220"/>
      <c r="D197" s="221" t="s">
        <v>132</v>
      </c>
      <c r="E197" s="222" t="s">
        <v>1</v>
      </c>
      <c r="F197" s="223" t="s">
        <v>397</v>
      </c>
      <c r="G197" s="220"/>
      <c r="H197" s="224">
        <v>8.4079999999999995</v>
      </c>
      <c r="I197" s="225"/>
      <c r="J197" s="220"/>
      <c r="K197" s="220"/>
      <c r="L197" s="226"/>
      <c r="M197" s="227"/>
      <c r="N197" s="228"/>
      <c r="O197" s="228"/>
      <c r="P197" s="228"/>
      <c r="Q197" s="228"/>
      <c r="R197" s="228"/>
      <c r="S197" s="228"/>
      <c r="T197" s="229"/>
      <c r="AT197" s="230" t="s">
        <v>132</v>
      </c>
      <c r="AU197" s="230" t="s">
        <v>85</v>
      </c>
      <c r="AV197" s="13" t="s">
        <v>85</v>
      </c>
      <c r="AW197" s="13" t="s">
        <v>31</v>
      </c>
      <c r="AX197" s="13" t="s">
        <v>75</v>
      </c>
      <c r="AY197" s="230" t="s">
        <v>124</v>
      </c>
    </row>
    <row r="198" spans="1:65" s="14" customFormat="1">
      <c r="B198" s="242"/>
      <c r="C198" s="243"/>
      <c r="D198" s="221" t="s">
        <v>132</v>
      </c>
      <c r="E198" s="244" t="s">
        <v>1</v>
      </c>
      <c r="F198" s="245" t="s">
        <v>179</v>
      </c>
      <c r="G198" s="243"/>
      <c r="H198" s="246">
        <v>53.603999999999999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132</v>
      </c>
      <c r="AU198" s="252" t="s">
        <v>85</v>
      </c>
      <c r="AV198" s="14" t="s">
        <v>130</v>
      </c>
      <c r="AW198" s="14" t="s">
        <v>31</v>
      </c>
      <c r="AX198" s="14" t="s">
        <v>83</v>
      </c>
      <c r="AY198" s="252" t="s">
        <v>124</v>
      </c>
    </row>
    <row r="199" spans="1:65" s="2" customFormat="1" ht="21.75" customHeight="1">
      <c r="A199" s="35"/>
      <c r="B199" s="36"/>
      <c r="C199" s="205" t="s">
        <v>260</v>
      </c>
      <c r="D199" s="205" t="s">
        <v>126</v>
      </c>
      <c r="E199" s="206" t="s">
        <v>398</v>
      </c>
      <c r="F199" s="207" t="s">
        <v>399</v>
      </c>
      <c r="G199" s="208" t="s">
        <v>129</v>
      </c>
      <c r="H199" s="209">
        <v>267</v>
      </c>
      <c r="I199" s="210"/>
      <c r="J199" s="211">
        <f>ROUND(I199*H199,2)</f>
        <v>0</v>
      </c>
      <c r="K199" s="212"/>
      <c r="L199" s="40"/>
      <c r="M199" s="213" t="s">
        <v>1</v>
      </c>
      <c r="N199" s="214" t="s">
        <v>40</v>
      </c>
      <c r="O199" s="72"/>
      <c r="P199" s="215">
        <f>O199*H199</f>
        <v>0</v>
      </c>
      <c r="Q199" s="215">
        <v>6.4999999999999997E-4</v>
      </c>
      <c r="R199" s="215">
        <f>Q199*H199</f>
        <v>0.17354999999999998</v>
      </c>
      <c r="S199" s="215">
        <v>1E-3</v>
      </c>
      <c r="T199" s="216">
        <f>S199*H199</f>
        <v>0.26700000000000002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7" t="s">
        <v>130</v>
      </c>
      <c r="AT199" s="217" t="s">
        <v>126</v>
      </c>
      <c r="AU199" s="217" t="s">
        <v>85</v>
      </c>
      <c r="AY199" s="18" t="s">
        <v>124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8" t="s">
        <v>83</v>
      </c>
      <c r="BK199" s="218">
        <f>ROUND(I199*H199,2)</f>
        <v>0</v>
      </c>
      <c r="BL199" s="18" t="s">
        <v>130</v>
      </c>
      <c r="BM199" s="217" t="s">
        <v>400</v>
      </c>
    </row>
    <row r="200" spans="1:65" s="13" customFormat="1">
      <c r="B200" s="219"/>
      <c r="C200" s="220"/>
      <c r="D200" s="221" t="s">
        <v>132</v>
      </c>
      <c r="E200" s="222" t="s">
        <v>1</v>
      </c>
      <c r="F200" s="223" t="s">
        <v>401</v>
      </c>
      <c r="G200" s="220"/>
      <c r="H200" s="224">
        <v>356</v>
      </c>
      <c r="I200" s="225"/>
      <c r="J200" s="220"/>
      <c r="K200" s="220"/>
      <c r="L200" s="226"/>
      <c r="M200" s="227"/>
      <c r="N200" s="228"/>
      <c r="O200" s="228"/>
      <c r="P200" s="228"/>
      <c r="Q200" s="228"/>
      <c r="R200" s="228"/>
      <c r="S200" s="228"/>
      <c r="T200" s="229"/>
      <c r="AT200" s="230" t="s">
        <v>132</v>
      </c>
      <c r="AU200" s="230" t="s">
        <v>85</v>
      </c>
      <c r="AV200" s="13" t="s">
        <v>85</v>
      </c>
      <c r="AW200" s="13" t="s">
        <v>31</v>
      </c>
      <c r="AX200" s="13" t="s">
        <v>75</v>
      </c>
      <c r="AY200" s="230" t="s">
        <v>124</v>
      </c>
    </row>
    <row r="201" spans="1:65" s="13" customFormat="1">
      <c r="B201" s="219"/>
      <c r="C201" s="220"/>
      <c r="D201" s="221" t="s">
        <v>132</v>
      </c>
      <c r="E201" s="222" t="s">
        <v>1</v>
      </c>
      <c r="F201" s="223" t="s">
        <v>402</v>
      </c>
      <c r="G201" s="220"/>
      <c r="H201" s="224">
        <v>178</v>
      </c>
      <c r="I201" s="225"/>
      <c r="J201" s="220"/>
      <c r="K201" s="220"/>
      <c r="L201" s="226"/>
      <c r="M201" s="227"/>
      <c r="N201" s="228"/>
      <c r="O201" s="228"/>
      <c r="P201" s="228"/>
      <c r="Q201" s="228"/>
      <c r="R201" s="228"/>
      <c r="S201" s="228"/>
      <c r="T201" s="229"/>
      <c r="AT201" s="230" t="s">
        <v>132</v>
      </c>
      <c r="AU201" s="230" t="s">
        <v>85</v>
      </c>
      <c r="AV201" s="13" t="s">
        <v>85</v>
      </c>
      <c r="AW201" s="13" t="s">
        <v>31</v>
      </c>
      <c r="AX201" s="13" t="s">
        <v>75</v>
      </c>
      <c r="AY201" s="230" t="s">
        <v>124</v>
      </c>
    </row>
    <row r="202" spans="1:65" s="16" customFormat="1">
      <c r="B202" s="263"/>
      <c r="C202" s="264"/>
      <c r="D202" s="221" t="s">
        <v>132</v>
      </c>
      <c r="E202" s="265" t="s">
        <v>1</v>
      </c>
      <c r="F202" s="266" t="s">
        <v>206</v>
      </c>
      <c r="G202" s="264"/>
      <c r="H202" s="267">
        <v>534</v>
      </c>
      <c r="I202" s="268"/>
      <c r="J202" s="264"/>
      <c r="K202" s="264"/>
      <c r="L202" s="269"/>
      <c r="M202" s="270"/>
      <c r="N202" s="271"/>
      <c r="O202" s="271"/>
      <c r="P202" s="271"/>
      <c r="Q202" s="271"/>
      <c r="R202" s="271"/>
      <c r="S202" s="271"/>
      <c r="T202" s="272"/>
      <c r="AT202" s="273" t="s">
        <v>132</v>
      </c>
      <c r="AU202" s="273" t="s">
        <v>85</v>
      </c>
      <c r="AV202" s="16" t="s">
        <v>139</v>
      </c>
      <c r="AW202" s="16" t="s">
        <v>31</v>
      </c>
      <c r="AX202" s="16" t="s">
        <v>75</v>
      </c>
      <c r="AY202" s="273" t="s">
        <v>124</v>
      </c>
    </row>
    <row r="203" spans="1:65" s="13" customFormat="1">
      <c r="B203" s="219"/>
      <c r="C203" s="220"/>
      <c r="D203" s="221" t="s">
        <v>132</v>
      </c>
      <c r="E203" s="222" t="s">
        <v>1</v>
      </c>
      <c r="F203" s="223" t="s">
        <v>403</v>
      </c>
      <c r="G203" s="220"/>
      <c r="H203" s="224">
        <v>267</v>
      </c>
      <c r="I203" s="225"/>
      <c r="J203" s="220"/>
      <c r="K203" s="220"/>
      <c r="L203" s="226"/>
      <c r="M203" s="227"/>
      <c r="N203" s="228"/>
      <c r="O203" s="228"/>
      <c r="P203" s="228"/>
      <c r="Q203" s="228"/>
      <c r="R203" s="228"/>
      <c r="S203" s="228"/>
      <c r="T203" s="229"/>
      <c r="AT203" s="230" t="s">
        <v>132</v>
      </c>
      <c r="AU203" s="230" t="s">
        <v>85</v>
      </c>
      <c r="AV203" s="13" t="s">
        <v>85</v>
      </c>
      <c r="AW203" s="13" t="s">
        <v>31</v>
      </c>
      <c r="AX203" s="13" t="s">
        <v>83</v>
      </c>
      <c r="AY203" s="230" t="s">
        <v>124</v>
      </c>
    </row>
    <row r="204" spans="1:65" s="2" customFormat="1" ht="16.5" customHeight="1">
      <c r="A204" s="35"/>
      <c r="B204" s="36"/>
      <c r="C204" s="205" t="s">
        <v>266</v>
      </c>
      <c r="D204" s="205" t="s">
        <v>126</v>
      </c>
      <c r="E204" s="206" t="s">
        <v>404</v>
      </c>
      <c r="F204" s="207" t="s">
        <v>405</v>
      </c>
      <c r="G204" s="208" t="s">
        <v>202</v>
      </c>
      <c r="H204" s="209">
        <v>2.23</v>
      </c>
      <c r="I204" s="210"/>
      <c r="J204" s="211">
        <f>ROUND(I204*H204,2)</f>
        <v>0</v>
      </c>
      <c r="K204" s="212"/>
      <c r="L204" s="40"/>
      <c r="M204" s="213" t="s">
        <v>1</v>
      </c>
      <c r="N204" s="214" t="s">
        <v>40</v>
      </c>
      <c r="O204" s="72"/>
      <c r="P204" s="215">
        <f>O204*H204</f>
        <v>0</v>
      </c>
      <c r="Q204" s="215">
        <v>1.0515300000000001</v>
      </c>
      <c r="R204" s="215">
        <f>Q204*H204</f>
        <v>2.3449119</v>
      </c>
      <c r="S204" s="215">
        <v>0</v>
      </c>
      <c r="T204" s="21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17" t="s">
        <v>130</v>
      </c>
      <c r="AT204" s="217" t="s">
        <v>126</v>
      </c>
      <c r="AU204" s="217" t="s">
        <v>85</v>
      </c>
      <c r="AY204" s="18" t="s">
        <v>124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8" t="s">
        <v>83</v>
      </c>
      <c r="BK204" s="218">
        <f>ROUND(I204*H204,2)</f>
        <v>0</v>
      </c>
      <c r="BL204" s="18" t="s">
        <v>130</v>
      </c>
      <c r="BM204" s="217" t="s">
        <v>406</v>
      </c>
    </row>
    <row r="205" spans="1:65" s="13" customFormat="1">
      <c r="B205" s="219"/>
      <c r="C205" s="220"/>
      <c r="D205" s="221" t="s">
        <v>132</v>
      </c>
      <c r="E205" s="222" t="s">
        <v>1</v>
      </c>
      <c r="F205" s="223" t="s">
        <v>407</v>
      </c>
      <c r="G205" s="220"/>
      <c r="H205" s="224">
        <v>971.71199999999999</v>
      </c>
      <c r="I205" s="225"/>
      <c r="J205" s="220"/>
      <c r="K205" s="220"/>
      <c r="L205" s="226"/>
      <c r="M205" s="227"/>
      <c r="N205" s="228"/>
      <c r="O205" s="228"/>
      <c r="P205" s="228"/>
      <c r="Q205" s="228"/>
      <c r="R205" s="228"/>
      <c r="S205" s="228"/>
      <c r="T205" s="229"/>
      <c r="AT205" s="230" t="s">
        <v>132</v>
      </c>
      <c r="AU205" s="230" t="s">
        <v>85</v>
      </c>
      <c r="AV205" s="13" t="s">
        <v>85</v>
      </c>
      <c r="AW205" s="13" t="s">
        <v>31</v>
      </c>
      <c r="AX205" s="13" t="s">
        <v>75</v>
      </c>
      <c r="AY205" s="230" t="s">
        <v>124</v>
      </c>
    </row>
    <row r="206" spans="1:65" s="13" customFormat="1">
      <c r="B206" s="219"/>
      <c r="C206" s="220"/>
      <c r="D206" s="221" t="s">
        <v>132</v>
      </c>
      <c r="E206" s="222" t="s">
        <v>1</v>
      </c>
      <c r="F206" s="223" t="s">
        <v>408</v>
      </c>
      <c r="G206" s="220"/>
      <c r="H206" s="224">
        <v>0.97199999999999998</v>
      </c>
      <c r="I206" s="225"/>
      <c r="J206" s="220"/>
      <c r="K206" s="220"/>
      <c r="L206" s="226"/>
      <c r="M206" s="227"/>
      <c r="N206" s="228"/>
      <c r="O206" s="228"/>
      <c r="P206" s="228"/>
      <c r="Q206" s="228"/>
      <c r="R206" s="228"/>
      <c r="S206" s="228"/>
      <c r="T206" s="229"/>
      <c r="AT206" s="230" t="s">
        <v>132</v>
      </c>
      <c r="AU206" s="230" t="s">
        <v>85</v>
      </c>
      <c r="AV206" s="13" t="s">
        <v>85</v>
      </c>
      <c r="AW206" s="13" t="s">
        <v>31</v>
      </c>
      <c r="AX206" s="13" t="s">
        <v>75</v>
      </c>
      <c r="AY206" s="230" t="s">
        <v>124</v>
      </c>
    </row>
    <row r="207" spans="1:65" s="15" customFormat="1">
      <c r="B207" s="253"/>
      <c r="C207" s="254"/>
      <c r="D207" s="221" t="s">
        <v>132</v>
      </c>
      <c r="E207" s="255" t="s">
        <v>1</v>
      </c>
      <c r="F207" s="256" t="s">
        <v>409</v>
      </c>
      <c r="G207" s="254"/>
      <c r="H207" s="255" t="s">
        <v>1</v>
      </c>
      <c r="I207" s="257"/>
      <c r="J207" s="254"/>
      <c r="K207" s="254"/>
      <c r="L207" s="258"/>
      <c r="M207" s="259"/>
      <c r="N207" s="260"/>
      <c r="O207" s="260"/>
      <c r="P207" s="260"/>
      <c r="Q207" s="260"/>
      <c r="R207" s="260"/>
      <c r="S207" s="260"/>
      <c r="T207" s="261"/>
      <c r="AT207" s="262" t="s">
        <v>132</v>
      </c>
      <c r="AU207" s="262" t="s">
        <v>85</v>
      </c>
      <c r="AV207" s="15" t="s">
        <v>83</v>
      </c>
      <c r="AW207" s="15" t="s">
        <v>31</v>
      </c>
      <c r="AX207" s="15" t="s">
        <v>75</v>
      </c>
      <c r="AY207" s="262" t="s">
        <v>124</v>
      </c>
    </row>
    <row r="208" spans="1:65" s="13" customFormat="1">
      <c r="B208" s="219"/>
      <c r="C208" s="220"/>
      <c r="D208" s="221" t="s">
        <v>132</v>
      </c>
      <c r="E208" s="222" t="s">
        <v>1</v>
      </c>
      <c r="F208" s="223" t="s">
        <v>410</v>
      </c>
      <c r="G208" s="220"/>
      <c r="H208" s="224">
        <v>216.999</v>
      </c>
      <c r="I208" s="225"/>
      <c r="J208" s="220"/>
      <c r="K208" s="220"/>
      <c r="L208" s="226"/>
      <c r="M208" s="227"/>
      <c r="N208" s="228"/>
      <c r="O208" s="228"/>
      <c r="P208" s="228"/>
      <c r="Q208" s="228"/>
      <c r="R208" s="228"/>
      <c r="S208" s="228"/>
      <c r="T208" s="229"/>
      <c r="AT208" s="230" t="s">
        <v>132</v>
      </c>
      <c r="AU208" s="230" t="s">
        <v>85</v>
      </c>
      <c r="AV208" s="13" t="s">
        <v>85</v>
      </c>
      <c r="AW208" s="13" t="s">
        <v>31</v>
      </c>
      <c r="AX208" s="13" t="s">
        <v>75</v>
      </c>
      <c r="AY208" s="230" t="s">
        <v>124</v>
      </c>
    </row>
    <row r="209" spans="1:65" s="13" customFormat="1">
      <c r="B209" s="219"/>
      <c r="C209" s="220"/>
      <c r="D209" s="221" t="s">
        <v>132</v>
      </c>
      <c r="E209" s="222" t="s">
        <v>1</v>
      </c>
      <c r="F209" s="223" t="s">
        <v>411</v>
      </c>
      <c r="G209" s="220"/>
      <c r="H209" s="224">
        <v>151.51400000000001</v>
      </c>
      <c r="I209" s="225"/>
      <c r="J209" s="220"/>
      <c r="K209" s="220"/>
      <c r="L209" s="226"/>
      <c r="M209" s="227"/>
      <c r="N209" s="228"/>
      <c r="O209" s="228"/>
      <c r="P209" s="228"/>
      <c r="Q209" s="228"/>
      <c r="R209" s="228"/>
      <c r="S209" s="228"/>
      <c r="T209" s="229"/>
      <c r="AT209" s="230" t="s">
        <v>132</v>
      </c>
      <c r="AU209" s="230" t="s">
        <v>85</v>
      </c>
      <c r="AV209" s="13" t="s">
        <v>85</v>
      </c>
      <c r="AW209" s="13" t="s">
        <v>31</v>
      </c>
      <c r="AX209" s="13" t="s">
        <v>75</v>
      </c>
      <c r="AY209" s="230" t="s">
        <v>124</v>
      </c>
    </row>
    <row r="210" spans="1:65" s="13" customFormat="1">
      <c r="B210" s="219"/>
      <c r="C210" s="220"/>
      <c r="D210" s="221" t="s">
        <v>132</v>
      </c>
      <c r="E210" s="222" t="s">
        <v>1</v>
      </c>
      <c r="F210" s="223" t="s">
        <v>412</v>
      </c>
      <c r="G210" s="220"/>
      <c r="H210" s="224">
        <v>117.90900000000001</v>
      </c>
      <c r="I210" s="225"/>
      <c r="J210" s="220"/>
      <c r="K210" s="220"/>
      <c r="L210" s="226"/>
      <c r="M210" s="227"/>
      <c r="N210" s="228"/>
      <c r="O210" s="228"/>
      <c r="P210" s="228"/>
      <c r="Q210" s="228"/>
      <c r="R210" s="228"/>
      <c r="S210" s="228"/>
      <c r="T210" s="229"/>
      <c r="AT210" s="230" t="s">
        <v>132</v>
      </c>
      <c r="AU210" s="230" t="s">
        <v>85</v>
      </c>
      <c r="AV210" s="13" t="s">
        <v>85</v>
      </c>
      <c r="AW210" s="13" t="s">
        <v>31</v>
      </c>
      <c r="AX210" s="13" t="s">
        <v>75</v>
      </c>
      <c r="AY210" s="230" t="s">
        <v>124</v>
      </c>
    </row>
    <row r="211" spans="1:65" s="13" customFormat="1">
      <c r="B211" s="219"/>
      <c r="C211" s="220"/>
      <c r="D211" s="221" t="s">
        <v>132</v>
      </c>
      <c r="E211" s="222" t="s">
        <v>1</v>
      </c>
      <c r="F211" s="223" t="s">
        <v>413</v>
      </c>
      <c r="G211" s="220"/>
      <c r="H211" s="224">
        <v>0.48599999999999999</v>
      </c>
      <c r="I211" s="225"/>
      <c r="J211" s="220"/>
      <c r="K211" s="220"/>
      <c r="L211" s="226"/>
      <c r="M211" s="227"/>
      <c r="N211" s="228"/>
      <c r="O211" s="228"/>
      <c r="P211" s="228"/>
      <c r="Q211" s="228"/>
      <c r="R211" s="228"/>
      <c r="S211" s="228"/>
      <c r="T211" s="229"/>
      <c r="AT211" s="230" t="s">
        <v>132</v>
      </c>
      <c r="AU211" s="230" t="s">
        <v>85</v>
      </c>
      <c r="AV211" s="13" t="s">
        <v>85</v>
      </c>
      <c r="AW211" s="13" t="s">
        <v>31</v>
      </c>
      <c r="AX211" s="13" t="s">
        <v>75</v>
      </c>
      <c r="AY211" s="230" t="s">
        <v>124</v>
      </c>
    </row>
    <row r="212" spans="1:65" s="15" customFormat="1">
      <c r="B212" s="253"/>
      <c r="C212" s="254"/>
      <c r="D212" s="221" t="s">
        <v>132</v>
      </c>
      <c r="E212" s="255" t="s">
        <v>1</v>
      </c>
      <c r="F212" s="256" t="s">
        <v>414</v>
      </c>
      <c r="G212" s="254"/>
      <c r="H212" s="255" t="s">
        <v>1</v>
      </c>
      <c r="I212" s="257"/>
      <c r="J212" s="254"/>
      <c r="K212" s="254"/>
      <c r="L212" s="258"/>
      <c r="M212" s="259"/>
      <c r="N212" s="260"/>
      <c r="O212" s="260"/>
      <c r="P212" s="260"/>
      <c r="Q212" s="260"/>
      <c r="R212" s="260"/>
      <c r="S212" s="260"/>
      <c r="T212" s="261"/>
      <c r="AT212" s="262" t="s">
        <v>132</v>
      </c>
      <c r="AU212" s="262" t="s">
        <v>85</v>
      </c>
      <c r="AV212" s="15" t="s">
        <v>83</v>
      </c>
      <c r="AW212" s="15" t="s">
        <v>31</v>
      </c>
      <c r="AX212" s="15" t="s">
        <v>75</v>
      </c>
      <c r="AY212" s="262" t="s">
        <v>124</v>
      </c>
    </row>
    <row r="213" spans="1:65" s="13" customFormat="1">
      <c r="B213" s="219"/>
      <c r="C213" s="220"/>
      <c r="D213" s="221" t="s">
        <v>132</v>
      </c>
      <c r="E213" s="222" t="s">
        <v>1</v>
      </c>
      <c r="F213" s="223" t="s">
        <v>415</v>
      </c>
      <c r="G213" s="220"/>
      <c r="H213" s="224">
        <v>477.50299999999999</v>
      </c>
      <c r="I213" s="225"/>
      <c r="J213" s="220"/>
      <c r="K213" s="220"/>
      <c r="L213" s="226"/>
      <c r="M213" s="227"/>
      <c r="N213" s="228"/>
      <c r="O213" s="228"/>
      <c r="P213" s="228"/>
      <c r="Q213" s="228"/>
      <c r="R213" s="228"/>
      <c r="S213" s="228"/>
      <c r="T213" s="229"/>
      <c r="AT213" s="230" t="s">
        <v>132</v>
      </c>
      <c r="AU213" s="230" t="s">
        <v>85</v>
      </c>
      <c r="AV213" s="13" t="s">
        <v>85</v>
      </c>
      <c r="AW213" s="13" t="s">
        <v>31</v>
      </c>
      <c r="AX213" s="13" t="s">
        <v>75</v>
      </c>
      <c r="AY213" s="230" t="s">
        <v>124</v>
      </c>
    </row>
    <row r="214" spans="1:65" s="13" customFormat="1">
      <c r="B214" s="219"/>
      <c r="C214" s="220"/>
      <c r="D214" s="221" t="s">
        <v>132</v>
      </c>
      <c r="E214" s="222" t="s">
        <v>1</v>
      </c>
      <c r="F214" s="223" t="s">
        <v>416</v>
      </c>
      <c r="G214" s="220"/>
      <c r="H214" s="224">
        <v>294.928</v>
      </c>
      <c r="I214" s="225"/>
      <c r="J214" s="220"/>
      <c r="K214" s="220"/>
      <c r="L214" s="226"/>
      <c r="M214" s="227"/>
      <c r="N214" s="228"/>
      <c r="O214" s="228"/>
      <c r="P214" s="228"/>
      <c r="Q214" s="228"/>
      <c r="R214" s="228"/>
      <c r="S214" s="228"/>
      <c r="T214" s="229"/>
      <c r="AT214" s="230" t="s">
        <v>132</v>
      </c>
      <c r="AU214" s="230" t="s">
        <v>85</v>
      </c>
      <c r="AV214" s="13" t="s">
        <v>85</v>
      </c>
      <c r="AW214" s="13" t="s">
        <v>31</v>
      </c>
      <c r="AX214" s="13" t="s">
        <v>75</v>
      </c>
      <c r="AY214" s="230" t="s">
        <v>124</v>
      </c>
    </row>
    <row r="215" spans="1:65" s="13" customFormat="1">
      <c r="B215" s="219"/>
      <c r="C215" s="220"/>
      <c r="D215" s="221" t="s">
        <v>132</v>
      </c>
      <c r="E215" s="222" t="s">
        <v>1</v>
      </c>
      <c r="F215" s="223" t="s">
        <v>417</v>
      </c>
      <c r="G215" s="220"/>
      <c r="H215" s="224">
        <v>0.77200000000000002</v>
      </c>
      <c r="I215" s="225"/>
      <c r="J215" s="220"/>
      <c r="K215" s="220"/>
      <c r="L215" s="226"/>
      <c r="M215" s="227"/>
      <c r="N215" s="228"/>
      <c r="O215" s="228"/>
      <c r="P215" s="228"/>
      <c r="Q215" s="228"/>
      <c r="R215" s="228"/>
      <c r="S215" s="228"/>
      <c r="T215" s="229"/>
      <c r="AT215" s="230" t="s">
        <v>132</v>
      </c>
      <c r="AU215" s="230" t="s">
        <v>85</v>
      </c>
      <c r="AV215" s="13" t="s">
        <v>85</v>
      </c>
      <c r="AW215" s="13" t="s">
        <v>31</v>
      </c>
      <c r="AX215" s="13" t="s">
        <v>75</v>
      </c>
      <c r="AY215" s="230" t="s">
        <v>124</v>
      </c>
    </row>
    <row r="216" spans="1:65" s="13" customFormat="1">
      <c r="B216" s="219"/>
      <c r="C216" s="220"/>
      <c r="D216" s="221" t="s">
        <v>132</v>
      </c>
      <c r="E216" s="222" t="s">
        <v>1</v>
      </c>
      <c r="F216" s="223" t="s">
        <v>418</v>
      </c>
      <c r="G216" s="220"/>
      <c r="H216" s="224">
        <v>2.23</v>
      </c>
      <c r="I216" s="225"/>
      <c r="J216" s="220"/>
      <c r="K216" s="220"/>
      <c r="L216" s="226"/>
      <c r="M216" s="227"/>
      <c r="N216" s="228"/>
      <c r="O216" s="228"/>
      <c r="P216" s="228"/>
      <c r="Q216" s="228"/>
      <c r="R216" s="228"/>
      <c r="S216" s="228"/>
      <c r="T216" s="229"/>
      <c r="AT216" s="230" t="s">
        <v>132</v>
      </c>
      <c r="AU216" s="230" t="s">
        <v>85</v>
      </c>
      <c r="AV216" s="13" t="s">
        <v>85</v>
      </c>
      <c r="AW216" s="13" t="s">
        <v>31</v>
      </c>
      <c r="AX216" s="13" t="s">
        <v>83</v>
      </c>
      <c r="AY216" s="230" t="s">
        <v>124</v>
      </c>
    </row>
    <row r="217" spans="1:65" s="12" customFormat="1" ht="22.95" customHeight="1">
      <c r="B217" s="189"/>
      <c r="C217" s="190"/>
      <c r="D217" s="191" t="s">
        <v>74</v>
      </c>
      <c r="E217" s="203" t="s">
        <v>419</v>
      </c>
      <c r="F217" s="203" t="s">
        <v>420</v>
      </c>
      <c r="G217" s="190"/>
      <c r="H217" s="190"/>
      <c r="I217" s="193"/>
      <c r="J217" s="204">
        <f>BK217</f>
        <v>0</v>
      </c>
      <c r="K217" s="190"/>
      <c r="L217" s="195"/>
      <c r="M217" s="196"/>
      <c r="N217" s="197"/>
      <c r="O217" s="197"/>
      <c r="P217" s="198">
        <f>SUM(P218:P224)</f>
        <v>0</v>
      </c>
      <c r="Q217" s="197"/>
      <c r="R217" s="198">
        <f>SUM(R218:R224)</f>
        <v>0</v>
      </c>
      <c r="S217" s="197"/>
      <c r="T217" s="199">
        <f>SUM(T218:T224)</f>
        <v>0</v>
      </c>
      <c r="AR217" s="200" t="s">
        <v>83</v>
      </c>
      <c r="AT217" s="201" t="s">
        <v>74</v>
      </c>
      <c r="AU217" s="201" t="s">
        <v>83</v>
      </c>
      <c r="AY217" s="200" t="s">
        <v>124</v>
      </c>
      <c r="BK217" s="202">
        <f>SUM(BK218:BK224)</f>
        <v>0</v>
      </c>
    </row>
    <row r="218" spans="1:65" s="2" customFormat="1" ht="16.5" customHeight="1">
      <c r="A218" s="35"/>
      <c r="B218" s="36"/>
      <c r="C218" s="205" t="s">
        <v>270</v>
      </c>
      <c r="D218" s="205" t="s">
        <v>126</v>
      </c>
      <c r="E218" s="206" t="s">
        <v>421</v>
      </c>
      <c r="F218" s="207" t="s">
        <v>422</v>
      </c>
      <c r="G218" s="208" t="s">
        <v>202</v>
      </c>
      <c r="H218" s="209">
        <v>32.037999999999997</v>
      </c>
      <c r="I218" s="210"/>
      <c r="J218" s="211">
        <f>ROUND(I218*H218,2)</f>
        <v>0</v>
      </c>
      <c r="K218" s="212"/>
      <c r="L218" s="40"/>
      <c r="M218" s="213" t="s">
        <v>1</v>
      </c>
      <c r="N218" s="214" t="s">
        <v>40</v>
      </c>
      <c r="O218" s="72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17" t="s">
        <v>130</v>
      </c>
      <c r="AT218" s="217" t="s">
        <v>126</v>
      </c>
      <c r="AU218" s="217" t="s">
        <v>85</v>
      </c>
      <c r="AY218" s="18" t="s">
        <v>124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8" t="s">
        <v>83</v>
      </c>
      <c r="BK218" s="218">
        <f>ROUND(I218*H218,2)</f>
        <v>0</v>
      </c>
      <c r="BL218" s="18" t="s">
        <v>130</v>
      </c>
      <c r="BM218" s="217" t="s">
        <v>423</v>
      </c>
    </row>
    <row r="219" spans="1:65" s="13" customFormat="1">
      <c r="B219" s="219"/>
      <c r="C219" s="220"/>
      <c r="D219" s="221" t="s">
        <v>132</v>
      </c>
      <c r="E219" s="222" t="s">
        <v>1</v>
      </c>
      <c r="F219" s="223" t="s">
        <v>424</v>
      </c>
      <c r="G219" s="220"/>
      <c r="H219" s="224">
        <v>32.037999999999997</v>
      </c>
      <c r="I219" s="225"/>
      <c r="J219" s="220"/>
      <c r="K219" s="220"/>
      <c r="L219" s="226"/>
      <c r="M219" s="227"/>
      <c r="N219" s="228"/>
      <c r="O219" s="228"/>
      <c r="P219" s="228"/>
      <c r="Q219" s="228"/>
      <c r="R219" s="228"/>
      <c r="S219" s="228"/>
      <c r="T219" s="229"/>
      <c r="AT219" s="230" t="s">
        <v>132</v>
      </c>
      <c r="AU219" s="230" t="s">
        <v>85</v>
      </c>
      <c r="AV219" s="13" t="s">
        <v>85</v>
      </c>
      <c r="AW219" s="13" t="s">
        <v>31</v>
      </c>
      <c r="AX219" s="13" t="s">
        <v>83</v>
      </c>
      <c r="AY219" s="230" t="s">
        <v>124</v>
      </c>
    </row>
    <row r="220" spans="1:65" s="2" customFormat="1" ht="21.75" customHeight="1">
      <c r="A220" s="35"/>
      <c r="B220" s="36"/>
      <c r="C220" s="205" t="s">
        <v>275</v>
      </c>
      <c r="D220" s="205" t="s">
        <v>126</v>
      </c>
      <c r="E220" s="206" t="s">
        <v>425</v>
      </c>
      <c r="F220" s="207" t="s">
        <v>426</v>
      </c>
      <c r="G220" s="208" t="s">
        <v>202</v>
      </c>
      <c r="H220" s="209">
        <v>32.037999999999997</v>
      </c>
      <c r="I220" s="210"/>
      <c r="J220" s="211">
        <f>ROUND(I220*H220,2)</f>
        <v>0</v>
      </c>
      <c r="K220" s="212"/>
      <c r="L220" s="40"/>
      <c r="M220" s="213" t="s">
        <v>1</v>
      </c>
      <c r="N220" s="214" t="s">
        <v>40</v>
      </c>
      <c r="O220" s="72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17" t="s">
        <v>130</v>
      </c>
      <c r="AT220" s="217" t="s">
        <v>126</v>
      </c>
      <c r="AU220" s="217" t="s">
        <v>85</v>
      </c>
      <c r="AY220" s="18" t="s">
        <v>124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8" t="s">
        <v>83</v>
      </c>
      <c r="BK220" s="218">
        <f>ROUND(I220*H220,2)</f>
        <v>0</v>
      </c>
      <c r="BL220" s="18" t="s">
        <v>130</v>
      </c>
      <c r="BM220" s="217" t="s">
        <v>427</v>
      </c>
    </row>
    <row r="221" spans="1:65" s="13" customFormat="1">
      <c r="B221" s="219"/>
      <c r="C221" s="220"/>
      <c r="D221" s="221" t="s">
        <v>132</v>
      </c>
      <c r="E221" s="222" t="s">
        <v>1</v>
      </c>
      <c r="F221" s="223" t="s">
        <v>309</v>
      </c>
      <c r="G221" s="220"/>
      <c r="H221" s="224">
        <v>16.018999999999998</v>
      </c>
      <c r="I221" s="225"/>
      <c r="J221" s="220"/>
      <c r="K221" s="220"/>
      <c r="L221" s="226"/>
      <c r="M221" s="227"/>
      <c r="N221" s="228"/>
      <c r="O221" s="228"/>
      <c r="P221" s="228"/>
      <c r="Q221" s="228"/>
      <c r="R221" s="228"/>
      <c r="S221" s="228"/>
      <c r="T221" s="229"/>
      <c r="AT221" s="230" t="s">
        <v>132</v>
      </c>
      <c r="AU221" s="230" t="s">
        <v>85</v>
      </c>
      <c r="AV221" s="13" t="s">
        <v>85</v>
      </c>
      <c r="AW221" s="13" t="s">
        <v>31</v>
      </c>
      <c r="AX221" s="13" t="s">
        <v>75</v>
      </c>
      <c r="AY221" s="230" t="s">
        <v>124</v>
      </c>
    </row>
    <row r="222" spans="1:65" s="13" customFormat="1">
      <c r="B222" s="219"/>
      <c r="C222" s="220"/>
      <c r="D222" s="221" t="s">
        <v>132</v>
      </c>
      <c r="E222" s="222" t="s">
        <v>1</v>
      </c>
      <c r="F222" s="223" t="s">
        <v>428</v>
      </c>
      <c r="G222" s="220"/>
      <c r="H222" s="224">
        <v>32.037999999999997</v>
      </c>
      <c r="I222" s="225"/>
      <c r="J222" s="220"/>
      <c r="K222" s="220"/>
      <c r="L222" s="226"/>
      <c r="M222" s="227"/>
      <c r="N222" s="228"/>
      <c r="O222" s="228"/>
      <c r="P222" s="228"/>
      <c r="Q222" s="228"/>
      <c r="R222" s="228"/>
      <c r="S222" s="228"/>
      <c r="T222" s="229"/>
      <c r="AT222" s="230" t="s">
        <v>132</v>
      </c>
      <c r="AU222" s="230" t="s">
        <v>85</v>
      </c>
      <c r="AV222" s="13" t="s">
        <v>85</v>
      </c>
      <c r="AW222" s="13" t="s">
        <v>31</v>
      </c>
      <c r="AX222" s="13" t="s">
        <v>83</v>
      </c>
      <c r="AY222" s="230" t="s">
        <v>124</v>
      </c>
    </row>
    <row r="223" spans="1:65" s="2" customFormat="1" ht="21.75" customHeight="1">
      <c r="A223" s="35"/>
      <c r="B223" s="36"/>
      <c r="C223" s="205" t="s">
        <v>282</v>
      </c>
      <c r="D223" s="205" t="s">
        <v>126</v>
      </c>
      <c r="E223" s="206" t="s">
        <v>429</v>
      </c>
      <c r="F223" s="207" t="s">
        <v>430</v>
      </c>
      <c r="G223" s="208" t="s">
        <v>202</v>
      </c>
      <c r="H223" s="209">
        <v>320.38</v>
      </c>
      <c r="I223" s="210"/>
      <c r="J223" s="211">
        <f>ROUND(I223*H223,2)</f>
        <v>0</v>
      </c>
      <c r="K223" s="212"/>
      <c r="L223" s="40"/>
      <c r="M223" s="213" t="s">
        <v>1</v>
      </c>
      <c r="N223" s="214" t="s">
        <v>40</v>
      </c>
      <c r="O223" s="72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17" t="s">
        <v>130</v>
      </c>
      <c r="AT223" s="217" t="s">
        <v>126</v>
      </c>
      <c r="AU223" s="217" t="s">
        <v>85</v>
      </c>
      <c r="AY223" s="18" t="s">
        <v>124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8" t="s">
        <v>83</v>
      </c>
      <c r="BK223" s="218">
        <f>ROUND(I223*H223,2)</f>
        <v>0</v>
      </c>
      <c r="BL223" s="18" t="s">
        <v>130</v>
      </c>
      <c r="BM223" s="217" t="s">
        <v>431</v>
      </c>
    </row>
    <row r="224" spans="1:65" s="13" customFormat="1">
      <c r="B224" s="219"/>
      <c r="C224" s="220"/>
      <c r="D224" s="221" t="s">
        <v>132</v>
      </c>
      <c r="E224" s="222" t="s">
        <v>1</v>
      </c>
      <c r="F224" s="223" t="s">
        <v>432</v>
      </c>
      <c r="G224" s="220"/>
      <c r="H224" s="224">
        <v>320.38</v>
      </c>
      <c r="I224" s="225"/>
      <c r="J224" s="220"/>
      <c r="K224" s="220"/>
      <c r="L224" s="226"/>
      <c r="M224" s="227"/>
      <c r="N224" s="228"/>
      <c r="O224" s="228"/>
      <c r="P224" s="228"/>
      <c r="Q224" s="228"/>
      <c r="R224" s="228"/>
      <c r="S224" s="228"/>
      <c r="T224" s="229"/>
      <c r="AT224" s="230" t="s">
        <v>132</v>
      </c>
      <c r="AU224" s="230" t="s">
        <v>85</v>
      </c>
      <c r="AV224" s="13" t="s">
        <v>85</v>
      </c>
      <c r="AW224" s="13" t="s">
        <v>31</v>
      </c>
      <c r="AX224" s="13" t="s">
        <v>83</v>
      </c>
      <c r="AY224" s="230" t="s">
        <v>124</v>
      </c>
    </row>
    <row r="225" spans="1:65" s="12" customFormat="1" ht="22.95" customHeight="1">
      <c r="B225" s="189"/>
      <c r="C225" s="190"/>
      <c r="D225" s="191" t="s">
        <v>74</v>
      </c>
      <c r="E225" s="203" t="s">
        <v>280</v>
      </c>
      <c r="F225" s="203" t="s">
        <v>281</v>
      </c>
      <c r="G225" s="190"/>
      <c r="H225" s="190"/>
      <c r="I225" s="193"/>
      <c r="J225" s="204">
        <f>BK225</f>
        <v>0</v>
      </c>
      <c r="K225" s="190"/>
      <c r="L225" s="195"/>
      <c r="M225" s="196"/>
      <c r="N225" s="197"/>
      <c r="O225" s="197"/>
      <c r="P225" s="198">
        <f>P226</f>
        <v>0</v>
      </c>
      <c r="Q225" s="197"/>
      <c r="R225" s="198">
        <f>R226</f>
        <v>0</v>
      </c>
      <c r="S225" s="197"/>
      <c r="T225" s="199">
        <f>T226</f>
        <v>0</v>
      </c>
      <c r="AR225" s="200" t="s">
        <v>83</v>
      </c>
      <c r="AT225" s="201" t="s">
        <v>74</v>
      </c>
      <c r="AU225" s="201" t="s">
        <v>83</v>
      </c>
      <c r="AY225" s="200" t="s">
        <v>124</v>
      </c>
      <c r="BK225" s="202">
        <f>BK226</f>
        <v>0</v>
      </c>
    </row>
    <row r="226" spans="1:65" s="2" customFormat="1" ht="16.5" customHeight="1">
      <c r="A226" s="35"/>
      <c r="B226" s="36"/>
      <c r="C226" s="205" t="s">
        <v>433</v>
      </c>
      <c r="D226" s="205" t="s">
        <v>126</v>
      </c>
      <c r="E226" s="206" t="s">
        <v>434</v>
      </c>
      <c r="F226" s="207" t="s">
        <v>435</v>
      </c>
      <c r="G226" s="208" t="s">
        <v>202</v>
      </c>
      <c r="H226" s="209">
        <v>65.149000000000001</v>
      </c>
      <c r="I226" s="210"/>
      <c r="J226" s="211">
        <f>ROUND(I226*H226,2)</f>
        <v>0</v>
      </c>
      <c r="K226" s="212"/>
      <c r="L226" s="40"/>
      <c r="M226" s="213" t="s">
        <v>1</v>
      </c>
      <c r="N226" s="214" t="s">
        <v>40</v>
      </c>
      <c r="O226" s="72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17" t="s">
        <v>130</v>
      </c>
      <c r="AT226" s="217" t="s">
        <v>126</v>
      </c>
      <c r="AU226" s="217" t="s">
        <v>85</v>
      </c>
      <c r="AY226" s="18" t="s">
        <v>124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8" t="s">
        <v>83</v>
      </c>
      <c r="BK226" s="218">
        <f>ROUND(I226*H226,2)</f>
        <v>0</v>
      </c>
      <c r="BL226" s="18" t="s">
        <v>130</v>
      </c>
      <c r="BM226" s="217" t="s">
        <v>436</v>
      </c>
    </row>
    <row r="227" spans="1:65" s="12" customFormat="1" ht="25.95" customHeight="1">
      <c r="B227" s="189"/>
      <c r="C227" s="190"/>
      <c r="D227" s="191" t="s">
        <v>74</v>
      </c>
      <c r="E227" s="192" t="s">
        <v>437</v>
      </c>
      <c r="F227" s="192" t="s">
        <v>438</v>
      </c>
      <c r="G227" s="190"/>
      <c r="H227" s="190"/>
      <c r="I227" s="193"/>
      <c r="J227" s="194">
        <f>BK227</f>
        <v>0</v>
      </c>
      <c r="K227" s="190"/>
      <c r="L227" s="195"/>
      <c r="M227" s="196"/>
      <c r="N227" s="197"/>
      <c r="O227" s="197"/>
      <c r="P227" s="198">
        <f>P228</f>
        <v>0</v>
      </c>
      <c r="Q227" s="197"/>
      <c r="R227" s="198">
        <f>R228</f>
        <v>0.32072799999999996</v>
      </c>
      <c r="S227" s="197"/>
      <c r="T227" s="199">
        <f>T228</f>
        <v>0</v>
      </c>
      <c r="AR227" s="200" t="s">
        <v>85</v>
      </c>
      <c r="AT227" s="201" t="s">
        <v>74</v>
      </c>
      <c r="AU227" s="201" t="s">
        <v>75</v>
      </c>
      <c r="AY227" s="200" t="s">
        <v>124</v>
      </c>
      <c r="BK227" s="202">
        <f>BK228</f>
        <v>0</v>
      </c>
    </row>
    <row r="228" spans="1:65" s="12" customFormat="1" ht="22.95" customHeight="1">
      <c r="B228" s="189"/>
      <c r="C228" s="190"/>
      <c r="D228" s="191" t="s">
        <v>74</v>
      </c>
      <c r="E228" s="203" t="s">
        <v>439</v>
      </c>
      <c r="F228" s="203" t="s">
        <v>440</v>
      </c>
      <c r="G228" s="190"/>
      <c r="H228" s="190"/>
      <c r="I228" s="193"/>
      <c r="J228" s="204">
        <f>BK228</f>
        <v>0</v>
      </c>
      <c r="K228" s="190"/>
      <c r="L228" s="195"/>
      <c r="M228" s="196"/>
      <c r="N228" s="197"/>
      <c r="O228" s="197"/>
      <c r="P228" s="198">
        <f>SUM(P229:P236)</f>
        <v>0</v>
      </c>
      <c r="Q228" s="197"/>
      <c r="R228" s="198">
        <f>SUM(R229:R235)</f>
        <v>0.32072799999999996</v>
      </c>
      <c r="S228" s="197"/>
      <c r="T228" s="199">
        <f>SUM(T229:T235)</f>
        <v>0</v>
      </c>
      <c r="AR228" s="200" t="s">
        <v>85</v>
      </c>
      <c r="AT228" s="201" t="s">
        <v>74</v>
      </c>
      <c r="AU228" s="201" t="s">
        <v>83</v>
      </c>
      <c r="AY228" s="200" t="s">
        <v>124</v>
      </c>
      <c r="BK228" s="202">
        <f>SUM(BK229:BK235)</f>
        <v>0</v>
      </c>
    </row>
    <row r="229" spans="1:65" s="2" customFormat="1" ht="16.5" customHeight="1">
      <c r="A229" s="35"/>
      <c r="B229" s="36"/>
      <c r="C229" s="205" t="s">
        <v>441</v>
      </c>
      <c r="D229" s="205" t="s">
        <v>126</v>
      </c>
      <c r="E229" s="206" t="s">
        <v>442</v>
      </c>
      <c r="F229" s="207" t="s">
        <v>443</v>
      </c>
      <c r="G229" s="208" t="s">
        <v>263</v>
      </c>
      <c r="H229" s="209">
        <v>165</v>
      </c>
      <c r="I229" s="210"/>
      <c r="J229" s="211">
        <f>ROUND(I229*H229,2)</f>
        <v>0</v>
      </c>
      <c r="K229" s="212"/>
      <c r="L229" s="40"/>
      <c r="M229" s="213" t="s">
        <v>1</v>
      </c>
      <c r="N229" s="214" t="s">
        <v>40</v>
      </c>
      <c r="O229" s="72"/>
      <c r="P229" s="215">
        <f>O229*H229</f>
        <v>0</v>
      </c>
      <c r="Q229" s="215">
        <v>1.8799999999999999E-3</v>
      </c>
      <c r="R229" s="215">
        <f>Q229*H229</f>
        <v>0.31019999999999998</v>
      </c>
      <c r="S229" s="215">
        <v>0</v>
      </c>
      <c r="T229" s="216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17" t="s">
        <v>212</v>
      </c>
      <c r="AT229" s="217" t="s">
        <v>126</v>
      </c>
      <c r="AU229" s="217" t="s">
        <v>85</v>
      </c>
      <c r="AY229" s="18" t="s">
        <v>124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8" t="s">
        <v>83</v>
      </c>
      <c r="BK229" s="218">
        <f>ROUND(I229*H229,2)</f>
        <v>0</v>
      </c>
      <c r="BL229" s="18" t="s">
        <v>212</v>
      </c>
      <c r="BM229" s="217" t="s">
        <v>444</v>
      </c>
    </row>
    <row r="230" spans="1:65" s="13" customFormat="1">
      <c r="B230" s="219"/>
      <c r="C230" s="220"/>
      <c r="D230" s="221" t="s">
        <v>132</v>
      </c>
      <c r="E230" s="222" t="s">
        <v>1</v>
      </c>
      <c r="F230" s="223" t="s">
        <v>445</v>
      </c>
      <c r="G230" s="220"/>
      <c r="H230" s="224">
        <v>165</v>
      </c>
      <c r="I230" s="225"/>
      <c r="J230" s="220"/>
      <c r="K230" s="220"/>
      <c r="L230" s="226"/>
      <c r="M230" s="227"/>
      <c r="N230" s="228"/>
      <c r="O230" s="228"/>
      <c r="P230" s="228"/>
      <c r="Q230" s="228"/>
      <c r="R230" s="228"/>
      <c r="S230" s="228"/>
      <c r="T230" s="229"/>
      <c r="AT230" s="230" t="s">
        <v>132</v>
      </c>
      <c r="AU230" s="230" t="s">
        <v>85</v>
      </c>
      <c r="AV230" s="13" t="s">
        <v>85</v>
      </c>
      <c r="AW230" s="13" t="s">
        <v>31</v>
      </c>
      <c r="AX230" s="13" t="s">
        <v>83</v>
      </c>
      <c r="AY230" s="230" t="s">
        <v>124</v>
      </c>
    </row>
    <row r="231" spans="1:65" s="13" customFormat="1">
      <c r="B231" s="219"/>
      <c r="C231" s="220"/>
      <c r="D231" s="221"/>
      <c r="E231" s="222"/>
      <c r="F231" s="223"/>
      <c r="G231" s="220"/>
      <c r="H231" s="224"/>
      <c r="I231" s="225"/>
      <c r="J231" s="220"/>
      <c r="K231" s="220"/>
      <c r="L231" s="226"/>
      <c r="M231" s="227"/>
      <c r="N231" s="228"/>
      <c r="O231" s="228"/>
      <c r="P231" s="228"/>
      <c r="Q231" s="228"/>
      <c r="R231" s="228"/>
      <c r="S231" s="228"/>
      <c r="T231" s="229"/>
      <c r="AT231" s="230"/>
      <c r="AU231" s="230"/>
      <c r="AY231" s="230"/>
    </row>
    <row r="232" spans="1:65" s="13" customFormat="1" ht="11.4">
      <c r="B232" s="219"/>
      <c r="C232" s="205">
        <v>33</v>
      </c>
      <c r="D232" s="291" t="s">
        <v>126</v>
      </c>
      <c r="E232" s="288" t="s">
        <v>555</v>
      </c>
      <c r="F232" s="286" t="s">
        <v>557</v>
      </c>
      <c r="G232" s="208" t="s">
        <v>263</v>
      </c>
      <c r="H232" s="209">
        <v>2.6</v>
      </c>
      <c r="I232" s="210"/>
      <c r="J232" s="211">
        <f>ROUND(I232*H232,2)</f>
        <v>0</v>
      </c>
      <c r="K232" s="212"/>
      <c r="L232" s="226"/>
      <c r="M232" s="213" t="s">
        <v>1</v>
      </c>
      <c r="N232" s="214" t="s">
        <v>40</v>
      </c>
      <c r="O232" s="72"/>
      <c r="P232" s="215">
        <f>O232*H232</f>
        <v>0</v>
      </c>
      <c r="Q232" s="215">
        <v>1.8799999999999999E-3</v>
      </c>
      <c r="R232" s="215">
        <f>Q232*H232</f>
        <v>4.888E-3</v>
      </c>
      <c r="S232" s="215">
        <v>0</v>
      </c>
      <c r="T232" s="216">
        <f>S232*H232</f>
        <v>0</v>
      </c>
      <c r="AT232" s="230"/>
      <c r="AU232" s="230"/>
      <c r="AY232" s="230"/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8" t="s">
        <v>83</v>
      </c>
      <c r="BK232" s="218">
        <f>ROUND(I232*H232,2)</f>
        <v>0</v>
      </c>
    </row>
    <row r="233" spans="1:65" s="13" customFormat="1">
      <c r="B233" s="219"/>
      <c r="C233" s="220"/>
      <c r="D233" s="221" t="s">
        <v>132</v>
      </c>
      <c r="E233" s="222" t="s">
        <v>1</v>
      </c>
      <c r="F233" s="290" t="s">
        <v>560</v>
      </c>
      <c r="G233" s="220"/>
      <c r="H233" s="224">
        <v>2.6</v>
      </c>
      <c r="I233" s="225"/>
      <c r="J233" s="220"/>
      <c r="K233" s="220"/>
      <c r="L233" s="226"/>
      <c r="M233" s="227"/>
      <c r="N233" s="228"/>
      <c r="O233" s="228"/>
      <c r="P233" s="228"/>
      <c r="Q233" s="228"/>
      <c r="R233" s="228"/>
      <c r="S233" s="228"/>
      <c r="T233" s="229"/>
      <c r="AT233" s="230"/>
      <c r="AU233" s="230"/>
      <c r="AY233" s="230"/>
    </row>
    <row r="234" spans="1:65" s="13" customFormat="1">
      <c r="B234" s="219"/>
      <c r="C234" s="220"/>
      <c r="D234" s="221"/>
      <c r="E234" s="222"/>
      <c r="F234" s="223"/>
      <c r="G234" s="220"/>
      <c r="H234" s="224"/>
      <c r="I234" s="225"/>
      <c r="J234" s="220"/>
      <c r="K234" s="220"/>
      <c r="L234" s="226"/>
      <c r="M234" s="227"/>
      <c r="N234" s="228"/>
      <c r="O234" s="228"/>
      <c r="P234" s="228"/>
      <c r="Q234" s="228"/>
      <c r="R234" s="228"/>
      <c r="S234" s="228"/>
      <c r="T234" s="229"/>
      <c r="AT234" s="230"/>
      <c r="AU234" s="230"/>
      <c r="AY234" s="230"/>
    </row>
    <row r="235" spans="1:65" s="13" customFormat="1" ht="11.4">
      <c r="B235" s="219"/>
      <c r="C235" s="205">
        <v>34</v>
      </c>
      <c r="D235" s="291" t="s">
        <v>126</v>
      </c>
      <c r="E235" s="292" t="s">
        <v>558</v>
      </c>
      <c r="F235" s="233" t="s">
        <v>559</v>
      </c>
      <c r="G235" s="234" t="s">
        <v>263</v>
      </c>
      <c r="H235" s="235">
        <v>3</v>
      </c>
      <c r="I235" s="210"/>
      <c r="J235" s="211">
        <f>ROUND(I235*H235,2)</f>
        <v>0</v>
      </c>
      <c r="K235" s="212"/>
      <c r="L235" s="226"/>
      <c r="M235" s="213" t="s">
        <v>1</v>
      </c>
      <c r="N235" s="214" t="s">
        <v>40</v>
      </c>
      <c r="O235" s="72"/>
      <c r="P235" s="215">
        <f>O235*H235</f>
        <v>0</v>
      </c>
      <c r="Q235" s="215">
        <v>1.8799999999999999E-3</v>
      </c>
      <c r="R235" s="215">
        <f>Q235*H235</f>
        <v>5.64E-3</v>
      </c>
      <c r="S235" s="215">
        <v>0</v>
      </c>
      <c r="T235" s="216">
        <f>S235*H235</f>
        <v>0</v>
      </c>
      <c r="AT235" s="230"/>
      <c r="AU235" s="230"/>
      <c r="AY235" s="230"/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8" t="s">
        <v>83</v>
      </c>
      <c r="BK235" s="218">
        <f>ROUND(I235*H235,2)</f>
        <v>0</v>
      </c>
    </row>
    <row r="236" spans="1:65" s="13" customFormat="1">
      <c r="B236" s="219"/>
      <c r="C236" s="220"/>
      <c r="D236" s="221" t="s">
        <v>132</v>
      </c>
      <c r="E236" s="222" t="s">
        <v>1</v>
      </c>
      <c r="F236" s="223"/>
      <c r="G236" s="220"/>
      <c r="H236" s="224"/>
      <c r="I236" s="225"/>
      <c r="J236" s="220"/>
      <c r="K236" s="220"/>
      <c r="L236" s="226"/>
      <c r="M236" s="279"/>
      <c r="N236" s="280"/>
      <c r="O236" s="280"/>
      <c r="P236" s="280"/>
      <c r="Q236" s="280"/>
      <c r="R236" s="280"/>
      <c r="S236" s="280"/>
      <c r="T236" s="281"/>
      <c r="AT236" s="230"/>
      <c r="AU236" s="230"/>
      <c r="AY236" s="230"/>
    </row>
    <row r="237" spans="1:65" s="2" customFormat="1" ht="6.9" customHeight="1">
      <c r="A237" s="35"/>
      <c r="B237" s="55"/>
      <c r="C237" s="56"/>
      <c r="D237" s="56"/>
      <c r="E237" s="56"/>
      <c r="F237" s="56"/>
      <c r="G237" s="56"/>
      <c r="H237" s="56"/>
      <c r="I237" s="153"/>
      <c r="J237" s="56"/>
      <c r="K237" s="56"/>
      <c r="L237" s="40"/>
      <c r="M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</row>
  </sheetData>
  <sheetProtection password="CDDD" sheet="1" objects="1" scenarios="1" formatColumns="0" formatRows="0" autoFilter="0"/>
  <autoFilter ref="C2:C237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0"/>
  <sheetViews>
    <sheetView showGridLines="0" workbookViewId="0">
      <selection activeCell="E18" sqref="E18:H18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109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109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AT2" s="18" t="s">
        <v>91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2"/>
      <c r="J3" s="111"/>
      <c r="K3" s="111"/>
      <c r="L3" s="21"/>
      <c r="AT3" s="18" t="s">
        <v>85</v>
      </c>
    </row>
    <row r="4" spans="1:46" s="1" customFormat="1" ht="24.9" customHeight="1">
      <c r="B4" s="21"/>
      <c r="D4" s="113" t="s">
        <v>95</v>
      </c>
      <c r="I4" s="109"/>
      <c r="L4" s="21"/>
      <c r="M4" s="114" t="s">
        <v>10</v>
      </c>
      <c r="AT4" s="18" t="s">
        <v>4</v>
      </c>
    </row>
    <row r="5" spans="1:46" s="1" customFormat="1" ht="6.9" customHeight="1">
      <c r="B5" s="21"/>
      <c r="I5" s="109"/>
      <c r="L5" s="21"/>
    </row>
    <row r="6" spans="1:46" s="1" customFormat="1" ht="12" customHeight="1">
      <c r="B6" s="21"/>
      <c r="D6" s="115" t="s">
        <v>16</v>
      </c>
      <c r="I6" s="109"/>
      <c r="L6" s="21"/>
    </row>
    <row r="7" spans="1:46" s="1" customFormat="1" ht="16.5" customHeight="1">
      <c r="B7" s="21"/>
      <c r="E7" s="337" t="str">
        <f>'Rekapitulace stavby'!K6</f>
        <v>FN Olomouc - stat.zajištění opěrné stěny na ulici Albertova</v>
      </c>
      <c r="F7" s="338"/>
      <c r="G7" s="338"/>
      <c r="H7" s="338"/>
      <c r="I7" s="109"/>
      <c r="L7" s="21"/>
    </row>
    <row r="8" spans="1:46" s="2" customFormat="1" ht="12" customHeight="1">
      <c r="A8" s="35"/>
      <c r="B8" s="40"/>
      <c r="C8" s="35"/>
      <c r="D8" s="115" t="s">
        <v>96</v>
      </c>
      <c r="E8" s="35"/>
      <c r="F8" s="35"/>
      <c r="G8" s="35"/>
      <c r="H8" s="35"/>
      <c r="I8" s="116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9" t="s">
        <v>446</v>
      </c>
      <c r="F9" s="340"/>
      <c r="G9" s="340"/>
      <c r="H9" s="340"/>
      <c r="I9" s="116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116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5" t="s">
        <v>18</v>
      </c>
      <c r="E11" s="35"/>
      <c r="F11" s="117" t="s">
        <v>1</v>
      </c>
      <c r="G11" s="35"/>
      <c r="H11" s="35"/>
      <c r="I11" s="118" t="s">
        <v>19</v>
      </c>
      <c r="J11" s="117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5" t="s">
        <v>20</v>
      </c>
      <c r="E12" s="35"/>
      <c r="F12" s="117" t="s">
        <v>21</v>
      </c>
      <c r="G12" s="35"/>
      <c r="H12" s="35"/>
      <c r="I12" s="118" t="s">
        <v>22</v>
      </c>
      <c r="J12" s="119" t="str">
        <f>'Rekapitulace stavby'!AN8</f>
        <v>Vyplň údaj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116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5" t="s">
        <v>23</v>
      </c>
      <c r="E14" s="35"/>
      <c r="F14" s="35"/>
      <c r="G14" s="35"/>
      <c r="H14" s="35"/>
      <c r="I14" s="118" t="s">
        <v>24</v>
      </c>
      <c r="J14" s="117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7" t="s">
        <v>25</v>
      </c>
      <c r="F15" s="35"/>
      <c r="G15" s="35"/>
      <c r="H15" s="35"/>
      <c r="I15" s="118" t="s">
        <v>26</v>
      </c>
      <c r="J15" s="117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116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5" t="s">
        <v>27</v>
      </c>
      <c r="E17" s="35"/>
      <c r="F17" s="35"/>
      <c r="G17" s="35"/>
      <c r="H17" s="35"/>
      <c r="I17" s="118" t="s">
        <v>24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41" t="str">
        <f>'Rekapitulace stavby'!E14</f>
        <v>Vyplň údaj</v>
      </c>
      <c r="F18" s="342"/>
      <c r="G18" s="342"/>
      <c r="H18" s="342"/>
      <c r="I18" s="118" t="s">
        <v>26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116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5" t="s">
        <v>29</v>
      </c>
      <c r="E20" s="35"/>
      <c r="F20" s="35"/>
      <c r="G20" s="35"/>
      <c r="H20" s="35"/>
      <c r="I20" s="118" t="s">
        <v>24</v>
      </c>
      <c r="J20" s="117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7" t="s">
        <v>30</v>
      </c>
      <c r="F21" s="35"/>
      <c r="G21" s="35"/>
      <c r="H21" s="35"/>
      <c r="I21" s="118" t="s">
        <v>26</v>
      </c>
      <c r="J21" s="117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116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5" t="s">
        <v>32</v>
      </c>
      <c r="E23" s="35"/>
      <c r="F23" s="35"/>
      <c r="G23" s="35"/>
      <c r="H23" s="35"/>
      <c r="I23" s="118" t="s">
        <v>24</v>
      </c>
      <c r="J23" s="117" t="str">
        <f>IF('Rekapitulace stavby'!AN19="","",'Rekapitulace stavby'!AN19)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7" t="str">
        <f>IF('Rekapitulace stavby'!E20="","",'Rekapitulace stavby'!E20)</f>
        <v xml:space="preserve"> </v>
      </c>
      <c r="F24" s="35"/>
      <c r="G24" s="35"/>
      <c r="H24" s="35"/>
      <c r="I24" s="118" t="s">
        <v>26</v>
      </c>
      <c r="J24" s="117" t="str">
        <f>IF('Rekapitulace stavby'!AN20="","",'Rekapitulace stavby'!AN20)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116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5" t="s">
        <v>34</v>
      </c>
      <c r="E26" s="35"/>
      <c r="F26" s="35"/>
      <c r="G26" s="35"/>
      <c r="H26" s="35"/>
      <c r="I26" s="116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43" t="s">
        <v>1</v>
      </c>
      <c r="F27" s="343"/>
      <c r="G27" s="343"/>
      <c r="H27" s="343"/>
      <c r="I27" s="122"/>
      <c r="J27" s="120"/>
      <c r="K27" s="120"/>
      <c r="L27" s="123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116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4"/>
      <c r="E29" s="124"/>
      <c r="F29" s="124"/>
      <c r="G29" s="124"/>
      <c r="H29" s="124"/>
      <c r="I29" s="125"/>
      <c r="J29" s="124"/>
      <c r="K29" s="124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35</v>
      </c>
      <c r="E30" s="35"/>
      <c r="F30" s="35"/>
      <c r="G30" s="35"/>
      <c r="H30" s="35"/>
      <c r="I30" s="116"/>
      <c r="J30" s="127">
        <f>ROUND(J120,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4"/>
      <c r="E31" s="124"/>
      <c r="F31" s="124"/>
      <c r="G31" s="124"/>
      <c r="H31" s="124"/>
      <c r="I31" s="125"/>
      <c r="J31" s="124"/>
      <c r="K31" s="124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8" t="s">
        <v>37</v>
      </c>
      <c r="G32" s="35"/>
      <c r="H32" s="35"/>
      <c r="I32" s="129" t="s">
        <v>36</v>
      </c>
      <c r="J32" s="128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30" t="s">
        <v>39</v>
      </c>
      <c r="E33" s="115" t="s">
        <v>40</v>
      </c>
      <c r="F33" s="131">
        <f>ROUND((SUM(BE120:BE159)),  2)</f>
        <v>0</v>
      </c>
      <c r="G33" s="35"/>
      <c r="H33" s="35"/>
      <c r="I33" s="132">
        <v>0.21</v>
      </c>
      <c r="J33" s="131">
        <f>ROUND(((SUM(BE120:BE159))*I33),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5" t="s">
        <v>41</v>
      </c>
      <c r="F34" s="131">
        <f>ROUND((SUM(BF120:BF159)),  2)</f>
        <v>0</v>
      </c>
      <c r="G34" s="35"/>
      <c r="H34" s="35"/>
      <c r="I34" s="132">
        <v>0.15</v>
      </c>
      <c r="J34" s="131">
        <f>ROUND(((SUM(BF120:BF159))*I34),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5" t="s">
        <v>42</v>
      </c>
      <c r="F35" s="131">
        <f>ROUND((SUM(BG120:BG159)),  2)</f>
        <v>0</v>
      </c>
      <c r="G35" s="35"/>
      <c r="H35" s="35"/>
      <c r="I35" s="132">
        <v>0.21</v>
      </c>
      <c r="J35" s="131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5" t="s">
        <v>43</v>
      </c>
      <c r="F36" s="131">
        <f>ROUND((SUM(BH120:BH159)),  2)</f>
        <v>0</v>
      </c>
      <c r="G36" s="35"/>
      <c r="H36" s="35"/>
      <c r="I36" s="132">
        <v>0.15</v>
      </c>
      <c r="J36" s="131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5" t="s">
        <v>44</v>
      </c>
      <c r="F37" s="131">
        <f>ROUND((SUM(BI120:BI159)),  2)</f>
        <v>0</v>
      </c>
      <c r="G37" s="35"/>
      <c r="H37" s="35"/>
      <c r="I37" s="132">
        <v>0</v>
      </c>
      <c r="J37" s="131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116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3"/>
      <c r="D39" s="134" t="s">
        <v>45</v>
      </c>
      <c r="E39" s="135"/>
      <c r="F39" s="135"/>
      <c r="G39" s="136" t="s">
        <v>46</v>
      </c>
      <c r="H39" s="137" t="s">
        <v>47</v>
      </c>
      <c r="I39" s="138"/>
      <c r="J39" s="139">
        <f>SUM(J30:J37)</f>
        <v>0</v>
      </c>
      <c r="K39" s="140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116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I41" s="109"/>
      <c r="L41" s="21"/>
    </row>
    <row r="42" spans="1:31" s="1" customFormat="1" ht="14.4" customHeight="1">
      <c r="B42" s="21"/>
      <c r="I42" s="109"/>
      <c r="L42" s="21"/>
    </row>
    <row r="43" spans="1:31" s="1" customFormat="1" ht="14.4" customHeight="1">
      <c r="B43" s="21"/>
      <c r="I43" s="109"/>
      <c r="L43" s="21"/>
    </row>
    <row r="44" spans="1:31" s="1" customFormat="1" ht="14.4" customHeight="1">
      <c r="B44" s="21"/>
      <c r="I44" s="109"/>
      <c r="L44" s="21"/>
    </row>
    <row r="45" spans="1:31" s="1" customFormat="1" ht="14.4" customHeight="1">
      <c r="B45" s="21"/>
      <c r="I45" s="109"/>
      <c r="L45" s="21"/>
    </row>
    <row r="46" spans="1:31" s="1" customFormat="1" ht="14.4" customHeight="1">
      <c r="B46" s="21"/>
      <c r="I46" s="109"/>
      <c r="L46" s="21"/>
    </row>
    <row r="47" spans="1:31" s="1" customFormat="1" ht="14.4" customHeight="1">
      <c r="B47" s="21"/>
      <c r="I47" s="109"/>
      <c r="L47" s="21"/>
    </row>
    <row r="48" spans="1:31" s="1" customFormat="1" ht="14.4" customHeight="1">
      <c r="B48" s="21"/>
      <c r="I48" s="109"/>
      <c r="L48" s="21"/>
    </row>
    <row r="49" spans="1:31" s="1" customFormat="1" ht="14.4" customHeight="1">
      <c r="B49" s="21"/>
      <c r="I49" s="109"/>
      <c r="L49" s="21"/>
    </row>
    <row r="50" spans="1:31" s="2" customFormat="1" ht="14.4" customHeight="1">
      <c r="B50" s="52"/>
      <c r="D50" s="141" t="s">
        <v>48</v>
      </c>
      <c r="E50" s="142"/>
      <c r="F50" s="142"/>
      <c r="G50" s="141" t="s">
        <v>49</v>
      </c>
      <c r="H50" s="142"/>
      <c r="I50" s="143"/>
      <c r="J50" s="142"/>
      <c r="K50" s="142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4" t="s">
        <v>50</v>
      </c>
      <c r="E61" s="145"/>
      <c r="F61" s="146" t="s">
        <v>51</v>
      </c>
      <c r="G61" s="144" t="s">
        <v>50</v>
      </c>
      <c r="H61" s="145"/>
      <c r="I61" s="147"/>
      <c r="J61" s="148" t="s">
        <v>51</v>
      </c>
      <c r="K61" s="145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52</v>
      </c>
      <c r="E65" s="149"/>
      <c r="F65" s="149"/>
      <c r="G65" s="141" t="s">
        <v>53</v>
      </c>
      <c r="H65" s="149"/>
      <c r="I65" s="150"/>
      <c r="J65" s="149"/>
      <c r="K65" s="14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4" t="s">
        <v>50</v>
      </c>
      <c r="E76" s="145"/>
      <c r="F76" s="146" t="s">
        <v>51</v>
      </c>
      <c r="G76" s="144" t="s">
        <v>50</v>
      </c>
      <c r="H76" s="145"/>
      <c r="I76" s="147"/>
      <c r="J76" s="148" t="s">
        <v>51</v>
      </c>
      <c r="K76" s="145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51"/>
      <c r="C77" s="152"/>
      <c r="D77" s="152"/>
      <c r="E77" s="152"/>
      <c r="F77" s="152"/>
      <c r="G77" s="152"/>
      <c r="H77" s="152"/>
      <c r="I77" s="153"/>
      <c r="J77" s="152"/>
      <c r="K77" s="15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4"/>
      <c r="C81" s="155"/>
      <c r="D81" s="155"/>
      <c r="E81" s="155"/>
      <c r="F81" s="155"/>
      <c r="G81" s="155"/>
      <c r="H81" s="155"/>
      <c r="I81" s="156"/>
      <c r="J81" s="155"/>
      <c r="K81" s="155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98</v>
      </c>
      <c r="D82" s="37"/>
      <c r="E82" s="37"/>
      <c r="F82" s="37"/>
      <c r="G82" s="37"/>
      <c r="H82" s="37"/>
      <c r="I82" s="116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116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16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35" t="str">
        <f>E7</f>
        <v>FN Olomouc - stat.zajištění opěrné stěny na ulici Albertova</v>
      </c>
      <c r="F85" s="336"/>
      <c r="G85" s="336"/>
      <c r="H85" s="336"/>
      <c r="I85" s="116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96</v>
      </c>
      <c r="D86" s="37"/>
      <c r="E86" s="37"/>
      <c r="F86" s="37"/>
      <c r="G86" s="37"/>
      <c r="H86" s="37"/>
      <c r="I86" s="116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2" t="str">
        <f>E9</f>
        <v xml:space="preserve">03 - Sanace pohledové části </v>
      </c>
      <c r="F87" s="334"/>
      <c r="G87" s="334"/>
      <c r="H87" s="334"/>
      <c r="I87" s="116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116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Olomouc, ul. Albertova</v>
      </c>
      <c r="G89" s="37"/>
      <c r="H89" s="37"/>
      <c r="I89" s="118" t="s">
        <v>22</v>
      </c>
      <c r="J89" s="67" t="str">
        <f>IF(J12="","",J12)</f>
        <v>Vyplň údaj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116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25.65" customHeight="1">
      <c r="A91" s="35"/>
      <c r="B91" s="36"/>
      <c r="C91" s="30" t="s">
        <v>23</v>
      </c>
      <c r="D91" s="37"/>
      <c r="E91" s="37"/>
      <c r="F91" s="28" t="str">
        <f>E15</f>
        <v>FN Olomouc</v>
      </c>
      <c r="G91" s="37"/>
      <c r="H91" s="37"/>
      <c r="I91" s="118" t="s">
        <v>29</v>
      </c>
      <c r="J91" s="33" t="str">
        <f>E21</f>
        <v>Statika Olomouc,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118" t="s">
        <v>32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116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7" t="s">
        <v>99</v>
      </c>
      <c r="D94" s="158"/>
      <c r="E94" s="158"/>
      <c r="F94" s="158"/>
      <c r="G94" s="158"/>
      <c r="H94" s="158"/>
      <c r="I94" s="159"/>
      <c r="J94" s="160" t="s">
        <v>100</v>
      </c>
      <c r="K94" s="158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6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61" t="s">
        <v>101</v>
      </c>
      <c r="D96" s="37"/>
      <c r="E96" s="37"/>
      <c r="F96" s="37"/>
      <c r="G96" s="37"/>
      <c r="H96" s="37"/>
      <c r="I96" s="116"/>
      <c r="J96" s="85">
        <f>J120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102</v>
      </c>
    </row>
    <row r="97" spans="1:31" s="9" customFormat="1" ht="24.9" customHeight="1">
      <c r="B97" s="162"/>
      <c r="C97" s="163"/>
      <c r="D97" s="164" t="s">
        <v>103</v>
      </c>
      <c r="E97" s="165"/>
      <c r="F97" s="165"/>
      <c r="G97" s="165"/>
      <c r="H97" s="165"/>
      <c r="I97" s="166"/>
      <c r="J97" s="167">
        <f>J121</f>
        <v>0</v>
      </c>
      <c r="K97" s="163"/>
      <c r="L97" s="168"/>
    </row>
    <row r="98" spans="1:31" s="10" customFormat="1" ht="19.95" customHeight="1">
      <c r="B98" s="169"/>
      <c r="C98" s="170"/>
      <c r="D98" s="171" t="s">
        <v>107</v>
      </c>
      <c r="E98" s="172"/>
      <c r="F98" s="172"/>
      <c r="G98" s="172"/>
      <c r="H98" s="172"/>
      <c r="I98" s="173"/>
      <c r="J98" s="174">
        <f>J122</f>
        <v>0</v>
      </c>
      <c r="K98" s="170"/>
      <c r="L98" s="175"/>
    </row>
    <row r="99" spans="1:31" s="9" customFormat="1" ht="24.9" customHeight="1">
      <c r="B99" s="162"/>
      <c r="C99" s="163"/>
      <c r="D99" s="164" t="s">
        <v>289</v>
      </c>
      <c r="E99" s="165"/>
      <c r="F99" s="165"/>
      <c r="G99" s="165"/>
      <c r="H99" s="165"/>
      <c r="I99" s="166"/>
      <c r="J99" s="167">
        <f>J155</f>
        <v>0</v>
      </c>
      <c r="K99" s="163"/>
      <c r="L99" s="168"/>
    </row>
    <row r="100" spans="1:31" s="10" customFormat="1" ht="19.95" customHeight="1">
      <c r="B100" s="169"/>
      <c r="C100" s="170"/>
      <c r="D100" s="171" t="s">
        <v>447</v>
      </c>
      <c r="E100" s="172"/>
      <c r="F100" s="172"/>
      <c r="G100" s="172"/>
      <c r="H100" s="172"/>
      <c r="I100" s="173"/>
      <c r="J100" s="174">
        <f>J156</f>
        <v>0</v>
      </c>
      <c r="K100" s="170"/>
      <c r="L100" s="175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116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" customHeight="1">
      <c r="A102" s="35"/>
      <c r="B102" s="55"/>
      <c r="C102" s="56"/>
      <c r="D102" s="56"/>
      <c r="E102" s="56"/>
      <c r="F102" s="56"/>
      <c r="G102" s="56"/>
      <c r="H102" s="56"/>
      <c r="I102" s="153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" customHeight="1">
      <c r="A106" s="35"/>
      <c r="B106" s="57"/>
      <c r="C106" s="58"/>
      <c r="D106" s="58"/>
      <c r="E106" s="58"/>
      <c r="F106" s="58"/>
      <c r="G106" s="58"/>
      <c r="H106" s="58"/>
      <c r="I106" s="156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" customHeight="1">
      <c r="A107" s="35"/>
      <c r="B107" s="36"/>
      <c r="C107" s="24" t="s">
        <v>109</v>
      </c>
      <c r="D107" s="37"/>
      <c r="E107" s="37"/>
      <c r="F107" s="37"/>
      <c r="G107" s="37"/>
      <c r="H107" s="37"/>
      <c r="I107" s="116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" customHeight="1">
      <c r="A108" s="35"/>
      <c r="B108" s="36"/>
      <c r="C108" s="37"/>
      <c r="D108" s="37"/>
      <c r="E108" s="37"/>
      <c r="F108" s="37"/>
      <c r="G108" s="37"/>
      <c r="H108" s="37"/>
      <c r="I108" s="116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116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35" t="str">
        <f>E7</f>
        <v>FN Olomouc - stat.zajištění opěrné stěny na ulici Albertova</v>
      </c>
      <c r="F110" s="336"/>
      <c r="G110" s="336"/>
      <c r="H110" s="336"/>
      <c r="I110" s="116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96</v>
      </c>
      <c r="D111" s="37"/>
      <c r="E111" s="37"/>
      <c r="F111" s="37"/>
      <c r="G111" s="37"/>
      <c r="H111" s="37"/>
      <c r="I111" s="116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12" t="str">
        <f>E9</f>
        <v xml:space="preserve">03 - Sanace pohledové části </v>
      </c>
      <c r="F112" s="334"/>
      <c r="G112" s="334"/>
      <c r="H112" s="334"/>
      <c r="I112" s="116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" customHeight="1">
      <c r="A113" s="35"/>
      <c r="B113" s="36"/>
      <c r="C113" s="37"/>
      <c r="D113" s="37"/>
      <c r="E113" s="37"/>
      <c r="F113" s="37"/>
      <c r="G113" s="37"/>
      <c r="H113" s="37"/>
      <c r="I113" s="116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20</v>
      </c>
      <c r="D114" s="37"/>
      <c r="E114" s="37"/>
      <c r="F114" s="28" t="str">
        <f>F12</f>
        <v>Olomouc, ul. Albertova</v>
      </c>
      <c r="G114" s="37"/>
      <c r="H114" s="37"/>
      <c r="I114" s="118" t="s">
        <v>22</v>
      </c>
      <c r="J114" s="67" t="str">
        <f>IF(J12="","",J12)</f>
        <v>Vyplň údaj</v>
      </c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116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25.65" customHeight="1">
      <c r="A116" s="35"/>
      <c r="B116" s="36"/>
      <c r="C116" s="30" t="s">
        <v>23</v>
      </c>
      <c r="D116" s="37"/>
      <c r="E116" s="37"/>
      <c r="F116" s="28" t="str">
        <f>E15</f>
        <v>FN Olomouc</v>
      </c>
      <c r="G116" s="37"/>
      <c r="H116" s="37"/>
      <c r="I116" s="118" t="s">
        <v>29</v>
      </c>
      <c r="J116" s="33" t="str">
        <f>E21</f>
        <v>Statika Olomouc, s.r.o.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15" customHeight="1">
      <c r="A117" s="35"/>
      <c r="B117" s="36"/>
      <c r="C117" s="30" t="s">
        <v>27</v>
      </c>
      <c r="D117" s="37"/>
      <c r="E117" s="37"/>
      <c r="F117" s="28" t="str">
        <f>IF(E18="","",E18)</f>
        <v>Vyplň údaj</v>
      </c>
      <c r="G117" s="37"/>
      <c r="H117" s="37"/>
      <c r="I117" s="118" t="s">
        <v>32</v>
      </c>
      <c r="J117" s="33" t="str">
        <f>E24</f>
        <v xml:space="preserve"> 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116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76"/>
      <c r="B119" s="177"/>
      <c r="C119" s="178" t="s">
        <v>110</v>
      </c>
      <c r="D119" s="179" t="s">
        <v>60</v>
      </c>
      <c r="E119" s="179" t="s">
        <v>56</v>
      </c>
      <c r="F119" s="179" t="s">
        <v>57</v>
      </c>
      <c r="G119" s="179" t="s">
        <v>111</v>
      </c>
      <c r="H119" s="179" t="s">
        <v>112</v>
      </c>
      <c r="I119" s="180" t="s">
        <v>113</v>
      </c>
      <c r="J119" s="181" t="s">
        <v>100</v>
      </c>
      <c r="K119" s="182" t="s">
        <v>114</v>
      </c>
      <c r="L119" s="183"/>
      <c r="M119" s="76" t="s">
        <v>1</v>
      </c>
      <c r="N119" s="77" t="s">
        <v>39</v>
      </c>
      <c r="O119" s="77" t="s">
        <v>115</v>
      </c>
      <c r="P119" s="77" t="s">
        <v>116</v>
      </c>
      <c r="Q119" s="77" t="s">
        <v>117</v>
      </c>
      <c r="R119" s="77" t="s">
        <v>118</v>
      </c>
      <c r="S119" s="77" t="s">
        <v>119</v>
      </c>
      <c r="T119" s="78" t="s">
        <v>120</v>
      </c>
      <c r="U119" s="176"/>
      <c r="V119" s="176"/>
      <c r="W119" s="176"/>
      <c r="X119" s="176"/>
      <c r="Y119" s="176"/>
      <c r="Z119" s="176"/>
      <c r="AA119" s="176"/>
      <c r="AB119" s="176"/>
      <c r="AC119" s="176"/>
      <c r="AD119" s="176"/>
      <c r="AE119" s="176"/>
    </row>
    <row r="120" spans="1:65" s="2" customFormat="1" ht="22.95" customHeight="1">
      <c r="A120" s="35"/>
      <c r="B120" s="36"/>
      <c r="C120" s="83" t="s">
        <v>121</v>
      </c>
      <c r="D120" s="37"/>
      <c r="E120" s="37"/>
      <c r="F120" s="37"/>
      <c r="G120" s="37"/>
      <c r="H120" s="37"/>
      <c r="I120" s="116"/>
      <c r="J120" s="184">
        <f>BK120</f>
        <v>0</v>
      </c>
      <c r="K120" s="37"/>
      <c r="L120" s="40"/>
      <c r="M120" s="79"/>
      <c r="N120" s="185"/>
      <c r="O120" s="80"/>
      <c r="P120" s="186">
        <f>P121+P155</f>
        <v>0</v>
      </c>
      <c r="Q120" s="80"/>
      <c r="R120" s="186">
        <f>R121+R155</f>
        <v>20.428039200000001</v>
      </c>
      <c r="S120" s="80"/>
      <c r="T120" s="187">
        <f>T121+T155</f>
        <v>34.263890000000004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74</v>
      </c>
      <c r="AU120" s="18" t="s">
        <v>102</v>
      </c>
      <c r="BK120" s="188">
        <f>BK121+BK155</f>
        <v>0</v>
      </c>
    </row>
    <row r="121" spans="1:65" s="12" customFormat="1" ht="25.95" customHeight="1">
      <c r="B121" s="189"/>
      <c r="C121" s="190"/>
      <c r="D121" s="191" t="s">
        <v>74</v>
      </c>
      <c r="E121" s="192" t="s">
        <v>122</v>
      </c>
      <c r="F121" s="192" t="s">
        <v>123</v>
      </c>
      <c r="G121" s="190"/>
      <c r="H121" s="190"/>
      <c r="I121" s="193"/>
      <c r="J121" s="194">
        <f>BK121</f>
        <v>0</v>
      </c>
      <c r="K121" s="190"/>
      <c r="L121" s="195"/>
      <c r="M121" s="196"/>
      <c r="N121" s="197"/>
      <c r="O121" s="197"/>
      <c r="P121" s="198">
        <f>P122</f>
        <v>0</v>
      </c>
      <c r="Q121" s="197"/>
      <c r="R121" s="198">
        <f>R122</f>
        <v>20.136431999999999</v>
      </c>
      <c r="S121" s="197"/>
      <c r="T121" s="199">
        <f>T122</f>
        <v>34.263890000000004</v>
      </c>
      <c r="AR121" s="200" t="s">
        <v>83</v>
      </c>
      <c r="AT121" s="201" t="s">
        <v>74</v>
      </c>
      <c r="AU121" s="201" t="s">
        <v>75</v>
      </c>
      <c r="AY121" s="200" t="s">
        <v>124</v>
      </c>
      <c r="BK121" s="202">
        <f>BK122</f>
        <v>0</v>
      </c>
    </row>
    <row r="122" spans="1:65" s="12" customFormat="1" ht="22.95" customHeight="1">
      <c r="B122" s="189"/>
      <c r="C122" s="190"/>
      <c r="D122" s="191" t="s">
        <v>74</v>
      </c>
      <c r="E122" s="203" t="s">
        <v>167</v>
      </c>
      <c r="F122" s="203" t="s">
        <v>259</v>
      </c>
      <c r="G122" s="190"/>
      <c r="H122" s="190"/>
      <c r="I122" s="193"/>
      <c r="J122" s="204">
        <f>BK122</f>
        <v>0</v>
      </c>
      <c r="K122" s="190"/>
      <c r="L122" s="195"/>
      <c r="M122" s="196"/>
      <c r="N122" s="197"/>
      <c r="O122" s="197"/>
      <c r="P122" s="198">
        <f>SUM(P123:P154)</f>
        <v>0</v>
      </c>
      <c r="Q122" s="197"/>
      <c r="R122" s="198">
        <f>SUM(R123:R154)</f>
        <v>20.136431999999999</v>
      </c>
      <c r="S122" s="197"/>
      <c r="T122" s="199">
        <f>SUM(T123:T154)</f>
        <v>34.263890000000004</v>
      </c>
      <c r="AR122" s="200" t="s">
        <v>83</v>
      </c>
      <c r="AT122" s="201" t="s">
        <v>74</v>
      </c>
      <c r="AU122" s="201" t="s">
        <v>83</v>
      </c>
      <c r="AY122" s="200" t="s">
        <v>124</v>
      </c>
      <c r="BK122" s="202">
        <f>SUM(BK123:BK154)</f>
        <v>0</v>
      </c>
    </row>
    <row r="123" spans="1:65" s="2" customFormat="1" ht="21.75" customHeight="1">
      <c r="A123" s="35"/>
      <c r="B123" s="36"/>
      <c r="C123" s="205" t="s">
        <v>83</v>
      </c>
      <c r="D123" s="205" t="s">
        <v>126</v>
      </c>
      <c r="E123" s="206" t="s">
        <v>448</v>
      </c>
      <c r="F123" s="207" t="s">
        <v>449</v>
      </c>
      <c r="G123" s="208" t="s">
        <v>263</v>
      </c>
      <c r="H123" s="209">
        <v>187.71199999999999</v>
      </c>
      <c r="I123" s="210"/>
      <c r="J123" s="211">
        <f>ROUND(I123*H123,2)</f>
        <v>0</v>
      </c>
      <c r="K123" s="212"/>
      <c r="L123" s="40"/>
      <c r="M123" s="213" t="s">
        <v>1</v>
      </c>
      <c r="N123" s="214" t="s">
        <v>40</v>
      </c>
      <c r="O123" s="72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17" t="s">
        <v>130</v>
      </c>
      <c r="AT123" s="217" t="s">
        <v>126</v>
      </c>
      <c r="AU123" s="217" t="s">
        <v>85</v>
      </c>
      <c r="AY123" s="18" t="s">
        <v>124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8" t="s">
        <v>83</v>
      </c>
      <c r="BK123" s="218">
        <f>ROUND(I123*H123,2)</f>
        <v>0</v>
      </c>
      <c r="BL123" s="18" t="s">
        <v>130</v>
      </c>
      <c r="BM123" s="217" t="s">
        <v>450</v>
      </c>
    </row>
    <row r="124" spans="1:65" s="13" customFormat="1">
      <c r="B124" s="219"/>
      <c r="C124" s="220"/>
      <c r="D124" s="221" t="s">
        <v>132</v>
      </c>
      <c r="E124" s="222" t="s">
        <v>1</v>
      </c>
      <c r="F124" s="223" t="s">
        <v>451</v>
      </c>
      <c r="G124" s="220"/>
      <c r="H124" s="224">
        <v>34.409999999999997</v>
      </c>
      <c r="I124" s="225"/>
      <c r="J124" s="220"/>
      <c r="K124" s="220"/>
      <c r="L124" s="226"/>
      <c r="M124" s="227"/>
      <c r="N124" s="228"/>
      <c r="O124" s="228"/>
      <c r="P124" s="228"/>
      <c r="Q124" s="228"/>
      <c r="R124" s="228"/>
      <c r="S124" s="228"/>
      <c r="T124" s="229"/>
      <c r="AT124" s="230" t="s">
        <v>132</v>
      </c>
      <c r="AU124" s="230" t="s">
        <v>85</v>
      </c>
      <c r="AV124" s="13" t="s">
        <v>85</v>
      </c>
      <c r="AW124" s="13" t="s">
        <v>31</v>
      </c>
      <c r="AX124" s="13" t="s">
        <v>75</v>
      </c>
      <c r="AY124" s="230" t="s">
        <v>124</v>
      </c>
    </row>
    <row r="125" spans="1:65" s="13" customFormat="1">
      <c r="B125" s="219"/>
      <c r="C125" s="220"/>
      <c r="D125" s="221" t="s">
        <v>132</v>
      </c>
      <c r="E125" s="222" t="s">
        <v>1</v>
      </c>
      <c r="F125" s="223" t="s">
        <v>452</v>
      </c>
      <c r="G125" s="220"/>
      <c r="H125" s="224">
        <v>59.4</v>
      </c>
      <c r="I125" s="225"/>
      <c r="J125" s="220"/>
      <c r="K125" s="220"/>
      <c r="L125" s="226"/>
      <c r="M125" s="227"/>
      <c r="N125" s="228"/>
      <c r="O125" s="228"/>
      <c r="P125" s="228"/>
      <c r="Q125" s="228"/>
      <c r="R125" s="228"/>
      <c r="S125" s="228"/>
      <c r="T125" s="229"/>
      <c r="AT125" s="230" t="s">
        <v>132</v>
      </c>
      <c r="AU125" s="230" t="s">
        <v>85</v>
      </c>
      <c r="AV125" s="13" t="s">
        <v>85</v>
      </c>
      <c r="AW125" s="13" t="s">
        <v>31</v>
      </c>
      <c r="AX125" s="13" t="s">
        <v>75</v>
      </c>
      <c r="AY125" s="230" t="s">
        <v>124</v>
      </c>
    </row>
    <row r="126" spans="1:65" s="13" customFormat="1">
      <c r="B126" s="219"/>
      <c r="C126" s="220"/>
      <c r="D126" s="221" t="s">
        <v>132</v>
      </c>
      <c r="E126" s="222" t="s">
        <v>1</v>
      </c>
      <c r="F126" s="223" t="s">
        <v>453</v>
      </c>
      <c r="G126" s="220"/>
      <c r="H126" s="224">
        <v>69.122</v>
      </c>
      <c r="I126" s="225"/>
      <c r="J126" s="220"/>
      <c r="K126" s="220"/>
      <c r="L126" s="226"/>
      <c r="M126" s="227"/>
      <c r="N126" s="228"/>
      <c r="O126" s="228"/>
      <c r="P126" s="228"/>
      <c r="Q126" s="228"/>
      <c r="R126" s="228"/>
      <c r="S126" s="228"/>
      <c r="T126" s="229"/>
      <c r="AT126" s="230" t="s">
        <v>132</v>
      </c>
      <c r="AU126" s="230" t="s">
        <v>85</v>
      </c>
      <c r="AV126" s="13" t="s">
        <v>85</v>
      </c>
      <c r="AW126" s="13" t="s">
        <v>31</v>
      </c>
      <c r="AX126" s="13" t="s">
        <v>75</v>
      </c>
      <c r="AY126" s="230" t="s">
        <v>124</v>
      </c>
    </row>
    <row r="127" spans="1:65" s="13" customFormat="1">
      <c r="B127" s="219"/>
      <c r="C127" s="220"/>
      <c r="D127" s="221" t="s">
        <v>132</v>
      </c>
      <c r="E127" s="222" t="s">
        <v>1</v>
      </c>
      <c r="F127" s="223" t="s">
        <v>454</v>
      </c>
      <c r="G127" s="220"/>
      <c r="H127" s="224">
        <v>24.78</v>
      </c>
      <c r="I127" s="225"/>
      <c r="J127" s="220"/>
      <c r="K127" s="220"/>
      <c r="L127" s="226"/>
      <c r="M127" s="227"/>
      <c r="N127" s="228"/>
      <c r="O127" s="228"/>
      <c r="P127" s="228"/>
      <c r="Q127" s="228"/>
      <c r="R127" s="228"/>
      <c r="S127" s="228"/>
      <c r="T127" s="229"/>
      <c r="AT127" s="230" t="s">
        <v>132</v>
      </c>
      <c r="AU127" s="230" t="s">
        <v>85</v>
      </c>
      <c r="AV127" s="13" t="s">
        <v>85</v>
      </c>
      <c r="AW127" s="13" t="s">
        <v>31</v>
      </c>
      <c r="AX127" s="13" t="s">
        <v>75</v>
      </c>
      <c r="AY127" s="230" t="s">
        <v>124</v>
      </c>
    </row>
    <row r="128" spans="1:65" s="14" customFormat="1">
      <c r="B128" s="242"/>
      <c r="C128" s="243"/>
      <c r="D128" s="221" t="s">
        <v>132</v>
      </c>
      <c r="E128" s="244" t="s">
        <v>1</v>
      </c>
      <c r="F128" s="245" t="s">
        <v>179</v>
      </c>
      <c r="G128" s="243"/>
      <c r="H128" s="246">
        <v>187.71199999999999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AT128" s="252" t="s">
        <v>132</v>
      </c>
      <c r="AU128" s="252" t="s">
        <v>85</v>
      </c>
      <c r="AV128" s="14" t="s">
        <v>130</v>
      </c>
      <c r="AW128" s="14" t="s">
        <v>31</v>
      </c>
      <c r="AX128" s="14" t="s">
        <v>83</v>
      </c>
      <c r="AY128" s="252" t="s">
        <v>124</v>
      </c>
    </row>
    <row r="129" spans="1:65" s="2" customFormat="1" ht="21.75" customHeight="1">
      <c r="A129" s="35"/>
      <c r="B129" s="36"/>
      <c r="C129" s="205" t="s">
        <v>85</v>
      </c>
      <c r="D129" s="205" t="s">
        <v>126</v>
      </c>
      <c r="E129" s="206" t="s">
        <v>455</v>
      </c>
      <c r="F129" s="207" t="s">
        <v>456</v>
      </c>
      <c r="G129" s="208" t="s">
        <v>263</v>
      </c>
      <c r="H129" s="209">
        <v>11262.72</v>
      </c>
      <c r="I129" s="210"/>
      <c r="J129" s="211">
        <f>ROUND(I129*H129,2)</f>
        <v>0</v>
      </c>
      <c r="K129" s="212"/>
      <c r="L129" s="40"/>
      <c r="M129" s="213" t="s">
        <v>1</v>
      </c>
      <c r="N129" s="214" t="s">
        <v>40</v>
      </c>
      <c r="O129" s="72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7" t="s">
        <v>130</v>
      </c>
      <c r="AT129" s="217" t="s">
        <v>126</v>
      </c>
      <c r="AU129" s="217" t="s">
        <v>85</v>
      </c>
      <c r="AY129" s="18" t="s">
        <v>124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8" t="s">
        <v>83</v>
      </c>
      <c r="BK129" s="218">
        <f>ROUND(I129*H129,2)</f>
        <v>0</v>
      </c>
      <c r="BL129" s="18" t="s">
        <v>130</v>
      </c>
      <c r="BM129" s="217" t="s">
        <v>457</v>
      </c>
    </row>
    <row r="130" spans="1:65" s="13" customFormat="1">
      <c r="B130" s="219"/>
      <c r="C130" s="220"/>
      <c r="D130" s="221" t="s">
        <v>132</v>
      </c>
      <c r="E130" s="222" t="s">
        <v>1</v>
      </c>
      <c r="F130" s="223" t="s">
        <v>458</v>
      </c>
      <c r="G130" s="220"/>
      <c r="H130" s="224">
        <v>11262.72</v>
      </c>
      <c r="I130" s="225"/>
      <c r="J130" s="220"/>
      <c r="K130" s="220"/>
      <c r="L130" s="226"/>
      <c r="M130" s="227"/>
      <c r="N130" s="228"/>
      <c r="O130" s="228"/>
      <c r="P130" s="228"/>
      <c r="Q130" s="228"/>
      <c r="R130" s="228"/>
      <c r="S130" s="228"/>
      <c r="T130" s="229"/>
      <c r="AT130" s="230" t="s">
        <v>132</v>
      </c>
      <c r="AU130" s="230" t="s">
        <v>85</v>
      </c>
      <c r="AV130" s="13" t="s">
        <v>85</v>
      </c>
      <c r="AW130" s="13" t="s">
        <v>31</v>
      </c>
      <c r="AX130" s="13" t="s">
        <v>83</v>
      </c>
      <c r="AY130" s="230" t="s">
        <v>124</v>
      </c>
    </row>
    <row r="131" spans="1:65" s="2" customFormat="1" ht="21.75" customHeight="1">
      <c r="A131" s="35"/>
      <c r="B131" s="36"/>
      <c r="C131" s="205" t="s">
        <v>139</v>
      </c>
      <c r="D131" s="205" t="s">
        <v>126</v>
      </c>
      <c r="E131" s="206" t="s">
        <v>459</v>
      </c>
      <c r="F131" s="207" t="s">
        <v>460</v>
      </c>
      <c r="G131" s="208" t="s">
        <v>263</v>
      </c>
      <c r="H131" s="209">
        <v>187.71199999999999</v>
      </c>
      <c r="I131" s="210"/>
      <c r="J131" s="211">
        <f>ROUND(I131*H131,2)</f>
        <v>0</v>
      </c>
      <c r="K131" s="212"/>
      <c r="L131" s="40"/>
      <c r="M131" s="213" t="s">
        <v>1</v>
      </c>
      <c r="N131" s="214" t="s">
        <v>40</v>
      </c>
      <c r="O131" s="72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7" t="s">
        <v>130</v>
      </c>
      <c r="AT131" s="217" t="s">
        <v>126</v>
      </c>
      <c r="AU131" s="217" t="s">
        <v>85</v>
      </c>
      <c r="AY131" s="18" t="s">
        <v>124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8" t="s">
        <v>83</v>
      </c>
      <c r="BK131" s="218">
        <f>ROUND(I131*H131,2)</f>
        <v>0</v>
      </c>
      <c r="BL131" s="18" t="s">
        <v>130</v>
      </c>
      <c r="BM131" s="217" t="s">
        <v>461</v>
      </c>
    </row>
    <row r="132" spans="1:65" s="2" customFormat="1" ht="16.5" customHeight="1">
      <c r="A132" s="35"/>
      <c r="B132" s="36"/>
      <c r="C132" s="205" t="s">
        <v>130</v>
      </c>
      <c r="D132" s="205" t="s">
        <v>126</v>
      </c>
      <c r="E132" s="206" t="s">
        <v>462</v>
      </c>
      <c r="F132" s="207" t="s">
        <v>463</v>
      </c>
      <c r="G132" s="208" t="s">
        <v>263</v>
      </c>
      <c r="H132" s="209">
        <v>121.505</v>
      </c>
      <c r="I132" s="210"/>
      <c r="J132" s="211">
        <f>ROUND(I132*H132,2)</f>
        <v>0</v>
      </c>
      <c r="K132" s="212"/>
      <c r="L132" s="40"/>
      <c r="M132" s="213" t="s">
        <v>1</v>
      </c>
      <c r="N132" s="214" t="s">
        <v>40</v>
      </c>
      <c r="O132" s="72"/>
      <c r="P132" s="215">
        <f>O132*H132</f>
        <v>0</v>
      </c>
      <c r="Q132" s="215">
        <v>0</v>
      </c>
      <c r="R132" s="215">
        <f>Q132*H132</f>
        <v>0</v>
      </c>
      <c r="S132" s="215">
        <v>2.1999999999999999E-2</v>
      </c>
      <c r="T132" s="216">
        <f>S132*H132</f>
        <v>2.6731099999999999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7" t="s">
        <v>130</v>
      </c>
      <c r="AT132" s="217" t="s">
        <v>126</v>
      </c>
      <c r="AU132" s="217" t="s">
        <v>85</v>
      </c>
      <c r="AY132" s="18" t="s">
        <v>124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8" t="s">
        <v>83</v>
      </c>
      <c r="BK132" s="218">
        <f>ROUND(I132*H132,2)</f>
        <v>0</v>
      </c>
      <c r="BL132" s="18" t="s">
        <v>130</v>
      </c>
      <c r="BM132" s="217" t="s">
        <v>464</v>
      </c>
    </row>
    <row r="133" spans="1:65" s="13" customFormat="1">
      <c r="B133" s="219"/>
      <c r="C133" s="220"/>
      <c r="D133" s="221" t="s">
        <v>132</v>
      </c>
      <c r="E133" s="222" t="s">
        <v>1</v>
      </c>
      <c r="F133" s="223" t="s">
        <v>465</v>
      </c>
      <c r="G133" s="220"/>
      <c r="H133" s="224">
        <v>34.409999999999997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AT133" s="230" t="s">
        <v>132</v>
      </c>
      <c r="AU133" s="230" t="s">
        <v>85</v>
      </c>
      <c r="AV133" s="13" t="s">
        <v>85</v>
      </c>
      <c r="AW133" s="13" t="s">
        <v>31</v>
      </c>
      <c r="AX133" s="13" t="s">
        <v>75</v>
      </c>
      <c r="AY133" s="230" t="s">
        <v>124</v>
      </c>
    </row>
    <row r="134" spans="1:65" s="13" customFormat="1">
      <c r="B134" s="219"/>
      <c r="C134" s="220"/>
      <c r="D134" s="221" t="s">
        <v>132</v>
      </c>
      <c r="E134" s="222" t="s">
        <v>1</v>
      </c>
      <c r="F134" s="223" t="s">
        <v>466</v>
      </c>
      <c r="G134" s="220"/>
      <c r="H134" s="224">
        <v>59.4</v>
      </c>
      <c r="I134" s="225"/>
      <c r="J134" s="220"/>
      <c r="K134" s="220"/>
      <c r="L134" s="226"/>
      <c r="M134" s="227"/>
      <c r="N134" s="228"/>
      <c r="O134" s="228"/>
      <c r="P134" s="228"/>
      <c r="Q134" s="228"/>
      <c r="R134" s="228"/>
      <c r="S134" s="228"/>
      <c r="T134" s="229"/>
      <c r="AT134" s="230" t="s">
        <v>132</v>
      </c>
      <c r="AU134" s="230" t="s">
        <v>85</v>
      </c>
      <c r="AV134" s="13" t="s">
        <v>85</v>
      </c>
      <c r="AW134" s="13" t="s">
        <v>31</v>
      </c>
      <c r="AX134" s="13" t="s">
        <v>75</v>
      </c>
      <c r="AY134" s="230" t="s">
        <v>124</v>
      </c>
    </row>
    <row r="135" spans="1:65" s="13" customFormat="1">
      <c r="B135" s="219"/>
      <c r="C135" s="220"/>
      <c r="D135" s="221" t="s">
        <v>132</v>
      </c>
      <c r="E135" s="222" t="s">
        <v>1</v>
      </c>
      <c r="F135" s="223" t="s">
        <v>467</v>
      </c>
      <c r="G135" s="220"/>
      <c r="H135" s="224">
        <v>124.42</v>
      </c>
      <c r="I135" s="225"/>
      <c r="J135" s="220"/>
      <c r="K135" s="220"/>
      <c r="L135" s="226"/>
      <c r="M135" s="227"/>
      <c r="N135" s="228"/>
      <c r="O135" s="228"/>
      <c r="P135" s="228"/>
      <c r="Q135" s="228"/>
      <c r="R135" s="228"/>
      <c r="S135" s="228"/>
      <c r="T135" s="229"/>
      <c r="AT135" s="230" t="s">
        <v>132</v>
      </c>
      <c r="AU135" s="230" t="s">
        <v>85</v>
      </c>
      <c r="AV135" s="13" t="s">
        <v>85</v>
      </c>
      <c r="AW135" s="13" t="s">
        <v>31</v>
      </c>
      <c r="AX135" s="13" t="s">
        <v>75</v>
      </c>
      <c r="AY135" s="230" t="s">
        <v>124</v>
      </c>
    </row>
    <row r="136" spans="1:65" s="13" customFormat="1">
      <c r="B136" s="219"/>
      <c r="C136" s="220"/>
      <c r="D136" s="221" t="s">
        <v>132</v>
      </c>
      <c r="E136" s="222" t="s">
        <v>1</v>
      </c>
      <c r="F136" s="223" t="s">
        <v>454</v>
      </c>
      <c r="G136" s="220"/>
      <c r="H136" s="224">
        <v>24.78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132</v>
      </c>
      <c r="AU136" s="230" t="s">
        <v>85</v>
      </c>
      <c r="AV136" s="13" t="s">
        <v>85</v>
      </c>
      <c r="AW136" s="13" t="s">
        <v>31</v>
      </c>
      <c r="AX136" s="13" t="s">
        <v>75</v>
      </c>
      <c r="AY136" s="230" t="s">
        <v>124</v>
      </c>
    </row>
    <row r="137" spans="1:65" s="16" customFormat="1">
      <c r="B137" s="263"/>
      <c r="C137" s="264"/>
      <c r="D137" s="221" t="s">
        <v>132</v>
      </c>
      <c r="E137" s="265" t="s">
        <v>1</v>
      </c>
      <c r="F137" s="266" t="s">
        <v>206</v>
      </c>
      <c r="G137" s="264"/>
      <c r="H137" s="267">
        <v>243.01</v>
      </c>
      <c r="I137" s="268"/>
      <c r="J137" s="264"/>
      <c r="K137" s="264"/>
      <c r="L137" s="269"/>
      <c r="M137" s="270"/>
      <c r="N137" s="271"/>
      <c r="O137" s="271"/>
      <c r="P137" s="271"/>
      <c r="Q137" s="271"/>
      <c r="R137" s="271"/>
      <c r="S137" s="271"/>
      <c r="T137" s="272"/>
      <c r="AT137" s="273" t="s">
        <v>132</v>
      </c>
      <c r="AU137" s="273" t="s">
        <v>85</v>
      </c>
      <c r="AV137" s="16" t="s">
        <v>139</v>
      </c>
      <c r="AW137" s="16" t="s">
        <v>31</v>
      </c>
      <c r="AX137" s="16" t="s">
        <v>75</v>
      </c>
      <c r="AY137" s="273" t="s">
        <v>124</v>
      </c>
    </row>
    <row r="138" spans="1:65" s="13" customFormat="1">
      <c r="B138" s="219"/>
      <c r="C138" s="220"/>
      <c r="D138" s="221" t="s">
        <v>132</v>
      </c>
      <c r="E138" s="222" t="s">
        <v>1</v>
      </c>
      <c r="F138" s="223" t="s">
        <v>468</v>
      </c>
      <c r="G138" s="220"/>
      <c r="H138" s="224">
        <v>121.505</v>
      </c>
      <c r="I138" s="225"/>
      <c r="J138" s="220"/>
      <c r="K138" s="220"/>
      <c r="L138" s="226"/>
      <c r="M138" s="227"/>
      <c r="N138" s="228"/>
      <c r="O138" s="228"/>
      <c r="P138" s="228"/>
      <c r="Q138" s="228"/>
      <c r="R138" s="228"/>
      <c r="S138" s="228"/>
      <c r="T138" s="229"/>
      <c r="AT138" s="230" t="s">
        <v>132</v>
      </c>
      <c r="AU138" s="230" t="s">
        <v>85</v>
      </c>
      <c r="AV138" s="13" t="s">
        <v>85</v>
      </c>
      <c r="AW138" s="13" t="s">
        <v>31</v>
      </c>
      <c r="AX138" s="13" t="s">
        <v>83</v>
      </c>
      <c r="AY138" s="230" t="s">
        <v>124</v>
      </c>
    </row>
    <row r="139" spans="1:65" s="2" customFormat="1" ht="21.75" customHeight="1">
      <c r="A139" s="35"/>
      <c r="B139" s="36"/>
      <c r="C139" s="205" t="s">
        <v>149</v>
      </c>
      <c r="D139" s="205" t="s">
        <v>126</v>
      </c>
      <c r="E139" s="206" t="s">
        <v>469</v>
      </c>
      <c r="F139" s="207" t="s">
        <v>470</v>
      </c>
      <c r="G139" s="208" t="s">
        <v>263</v>
      </c>
      <c r="H139" s="209">
        <v>243.006</v>
      </c>
      <c r="I139" s="210"/>
      <c r="J139" s="211">
        <f>ROUND(I139*H139,2)</f>
        <v>0</v>
      </c>
      <c r="K139" s="212"/>
      <c r="L139" s="40"/>
      <c r="M139" s="213" t="s">
        <v>1</v>
      </c>
      <c r="N139" s="214" t="s">
        <v>40</v>
      </c>
      <c r="O139" s="72"/>
      <c r="P139" s="215">
        <f>O139*H139</f>
        <v>0</v>
      </c>
      <c r="Q139" s="215">
        <v>6.5000000000000002E-2</v>
      </c>
      <c r="R139" s="215">
        <f>Q139*H139</f>
        <v>15.795390000000001</v>
      </c>
      <c r="S139" s="215">
        <v>0.13</v>
      </c>
      <c r="T139" s="216">
        <f>S139*H139</f>
        <v>31.590780000000002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7" t="s">
        <v>130</v>
      </c>
      <c r="AT139" s="217" t="s">
        <v>126</v>
      </c>
      <c r="AU139" s="217" t="s">
        <v>85</v>
      </c>
      <c r="AY139" s="18" t="s">
        <v>124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8" t="s">
        <v>83</v>
      </c>
      <c r="BK139" s="218">
        <f>ROUND(I139*H139,2)</f>
        <v>0</v>
      </c>
      <c r="BL139" s="18" t="s">
        <v>130</v>
      </c>
      <c r="BM139" s="217" t="s">
        <v>471</v>
      </c>
    </row>
    <row r="140" spans="1:65" s="13" customFormat="1">
      <c r="B140" s="219"/>
      <c r="C140" s="220"/>
      <c r="D140" s="221" t="s">
        <v>132</v>
      </c>
      <c r="E140" s="222" t="s">
        <v>1</v>
      </c>
      <c r="F140" s="223" t="s">
        <v>472</v>
      </c>
      <c r="G140" s="220"/>
      <c r="H140" s="224">
        <v>118.59</v>
      </c>
      <c r="I140" s="225"/>
      <c r="J140" s="220"/>
      <c r="K140" s="220"/>
      <c r="L140" s="226"/>
      <c r="M140" s="227"/>
      <c r="N140" s="228"/>
      <c r="O140" s="228"/>
      <c r="P140" s="228"/>
      <c r="Q140" s="228"/>
      <c r="R140" s="228"/>
      <c r="S140" s="228"/>
      <c r="T140" s="229"/>
      <c r="AT140" s="230" t="s">
        <v>132</v>
      </c>
      <c r="AU140" s="230" t="s">
        <v>85</v>
      </c>
      <c r="AV140" s="13" t="s">
        <v>85</v>
      </c>
      <c r="AW140" s="13" t="s">
        <v>31</v>
      </c>
      <c r="AX140" s="13" t="s">
        <v>75</v>
      </c>
      <c r="AY140" s="230" t="s">
        <v>124</v>
      </c>
    </row>
    <row r="141" spans="1:65" s="13" customFormat="1">
      <c r="B141" s="219"/>
      <c r="C141" s="220"/>
      <c r="D141" s="221" t="s">
        <v>132</v>
      </c>
      <c r="E141" s="222" t="s">
        <v>1</v>
      </c>
      <c r="F141" s="223" t="s">
        <v>473</v>
      </c>
      <c r="G141" s="220"/>
      <c r="H141" s="224">
        <v>124.416</v>
      </c>
      <c r="I141" s="225"/>
      <c r="J141" s="220"/>
      <c r="K141" s="220"/>
      <c r="L141" s="226"/>
      <c r="M141" s="227"/>
      <c r="N141" s="228"/>
      <c r="O141" s="228"/>
      <c r="P141" s="228"/>
      <c r="Q141" s="228"/>
      <c r="R141" s="228"/>
      <c r="S141" s="228"/>
      <c r="T141" s="229"/>
      <c r="AT141" s="230" t="s">
        <v>132</v>
      </c>
      <c r="AU141" s="230" t="s">
        <v>85</v>
      </c>
      <c r="AV141" s="13" t="s">
        <v>85</v>
      </c>
      <c r="AW141" s="13" t="s">
        <v>31</v>
      </c>
      <c r="AX141" s="13" t="s">
        <v>75</v>
      </c>
      <c r="AY141" s="230" t="s">
        <v>124</v>
      </c>
    </row>
    <row r="142" spans="1:65" s="14" customFormat="1">
      <c r="B142" s="242"/>
      <c r="C142" s="243"/>
      <c r="D142" s="221" t="s">
        <v>132</v>
      </c>
      <c r="E142" s="244" t="s">
        <v>1</v>
      </c>
      <c r="F142" s="245" t="s">
        <v>179</v>
      </c>
      <c r="G142" s="243"/>
      <c r="H142" s="246">
        <v>243.006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AT142" s="252" t="s">
        <v>132</v>
      </c>
      <c r="AU142" s="252" t="s">
        <v>85</v>
      </c>
      <c r="AV142" s="14" t="s">
        <v>130</v>
      </c>
      <c r="AW142" s="14" t="s">
        <v>31</v>
      </c>
      <c r="AX142" s="14" t="s">
        <v>83</v>
      </c>
      <c r="AY142" s="252" t="s">
        <v>124</v>
      </c>
    </row>
    <row r="143" spans="1:65" s="2" customFormat="1" ht="21.75" customHeight="1">
      <c r="A143" s="35"/>
      <c r="B143" s="36"/>
      <c r="C143" s="205" t="s">
        <v>153</v>
      </c>
      <c r="D143" s="205" t="s">
        <v>126</v>
      </c>
      <c r="E143" s="206" t="s">
        <v>381</v>
      </c>
      <c r="F143" s="207" t="s">
        <v>474</v>
      </c>
      <c r="G143" s="208" t="s">
        <v>263</v>
      </c>
      <c r="H143" s="209">
        <v>243.006</v>
      </c>
      <c r="I143" s="210"/>
      <c r="J143" s="211">
        <f>ROUND(I143*H143,2)</f>
        <v>0</v>
      </c>
      <c r="K143" s="212"/>
      <c r="L143" s="40"/>
      <c r="M143" s="213" t="s">
        <v>1</v>
      </c>
      <c r="N143" s="214" t="s">
        <v>40</v>
      </c>
      <c r="O143" s="72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7" t="s">
        <v>130</v>
      </c>
      <c r="AT143" s="217" t="s">
        <v>126</v>
      </c>
      <c r="AU143" s="217" t="s">
        <v>85</v>
      </c>
      <c r="AY143" s="18" t="s">
        <v>124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8" t="s">
        <v>83</v>
      </c>
      <c r="BK143" s="218">
        <f>ROUND(I143*H143,2)</f>
        <v>0</v>
      </c>
      <c r="BL143" s="18" t="s">
        <v>130</v>
      </c>
      <c r="BM143" s="217" t="s">
        <v>475</v>
      </c>
    </row>
    <row r="144" spans="1:65" s="2" customFormat="1" ht="21.75" customHeight="1">
      <c r="A144" s="35"/>
      <c r="B144" s="36"/>
      <c r="C144" s="205" t="s">
        <v>157</v>
      </c>
      <c r="D144" s="205" t="s">
        <v>126</v>
      </c>
      <c r="E144" s="206" t="s">
        <v>388</v>
      </c>
      <c r="F144" s="207" t="s">
        <v>476</v>
      </c>
      <c r="G144" s="208" t="s">
        <v>263</v>
      </c>
      <c r="H144" s="209">
        <v>243.006</v>
      </c>
      <c r="I144" s="210"/>
      <c r="J144" s="211">
        <f>ROUND(I144*H144,2)</f>
        <v>0</v>
      </c>
      <c r="K144" s="212"/>
      <c r="L144" s="40"/>
      <c r="M144" s="213" t="s">
        <v>1</v>
      </c>
      <c r="N144" s="214" t="s">
        <v>40</v>
      </c>
      <c r="O144" s="72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7" t="s">
        <v>130</v>
      </c>
      <c r="AT144" s="217" t="s">
        <v>126</v>
      </c>
      <c r="AU144" s="217" t="s">
        <v>85</v>
      </c>
      <c r="AY144" s="18" t="s">
        <v>124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8" t="s">
        <v>83</v>
      </c>
      <c r="BK144" s="218">
        <f>ROUND(I144*H144,2)</f>
        <v>0</v>
      </c>
      <c r="BL144" s="18" t="s">
        <v>130</v>
      </c>
      <c r="BM144" s="217" t="s">
        <v>477</v>
      </c>
    </row>
    <row r="145" spans="1:65" s="2" customFormat="1" ht="21.75" customHeight="1">
      <c r="A145" s="35"/>
      <c r="B145" s="36"/>
      <c r="C145" s="205" t="s">
        <v>137</v>
      </c>
      <c r="D145" s="205" t="s">
        <v>126</v>
      </c>
      <c r="E145" s="206" t="s">
        <v>478</v>
      </c>
      <c r="F145" s="207" t="s">
        <v>479</v>
      </c>
      <c r="G145" s="208" t="s">
        <v>263</v>
      </c>
      <c r="H145" s="209">
        <v>120</v>
      </c>
      <c r="I145" s="210"/>
      <c r="J145" s="211">
        <f>ROUND(I145*H145,2)</f>
        <v>0</v>
      </c>
      <c r="K145" s="212"/>
      <c r="L145" s="40"/>
      <c r="M145" s="213" t="s">
        <v>1</v>
      </c>
      <c r="N145" s="214" t="s">
        <v>40</v>
      </c>
      <c r="O145" s="72"/>
      <c r="P145" s="215">
        <f>O145*H145</f>
        <v>0</v>
      </c>
      <c r="Q145" s="215">
        <v>1.9429999999999999E-2</v>
      </c>
      <c r="R145" s="215">
        <f>Q145*H145</f>
        <v>2.3315999999999999</v>
      </c>
      <c r="S145" s="215">
        <v>0</v>
      </c>
      <c r="T145" s="21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7" t="s">
        <v>130</v>
      </c>
      <c r="AT145" s="217" t="s">
        <v>126</v>
      </c>
      <c r="AU145" s="217" t="s">
        <v>85</v>
      </c>
      <c r="AY145" s="18" t="s">
        <v>124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8" t="s">
        <v>83</v>
      </c>
      <c r="BK145" s="218">
        <f>ROUND(I145*H145,2)</f>
        <v>0</v>
      </c>
      <c r="BL145" s="18" t="s">
        <v>130</v>
      </c>
      <c r="BM145" s="217" t="s">
        <v>480</v>
      </c>
    </row>
    <row r="146" spans="1:65" s="2" customFormat="1" ht="16.5" customHeight="1">
      <c r="A146" s="35"/>
      <c r="B146" s="36"/>
      <c r="C146" s="205" t="s">
        <v>167</v>
      </c>
      <c r="D146" s="205" t="s">
        <v>126</v>
      </c>
      <c r="E146" s="206" t="s">
        <v>481</v>
      </c>
      <c r="F146" s="207" t="s">
        <v>482</v>
      </c>
      <c r="G146" s="208" t="s">
        <v>263</v>
      </c>
      <c r="H146" s="209">
        <v>243.006</v>
      </c>
      <c r="I146" s="210"/>
      <c r="J146" s="211">
        <f>ROUND(I146*H146,2)</f>
        <v>0</v>
      </c>
      <c r="K146" s="212"/>
      <c r="L146" s="40"/>
      <c r="M146" s="213" t="s">
        <v>1</v>
      </c>
      <c r="N146" s="214" t="s">
        <v>40</v>
      </c>
      <c r="O146" s="72"/>
      <c r="P146" s="215">
        <f>O146*H146</f>
        <v>0</v>
      </c>
      <c r="Q146" s="215">
        <v>5.3400000000000001E-3</v>
      </c>
      <c r="R146" s="215">
        <f>Q146*H146</f>
        <v>1.29765204</v>
      </c>
      <c r="S146" s="215">
        <v>0</v>
      </c>
      <c r="T146" s="21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7" t="s">
        <v>130</v>
      </c>
      <c r="AT146" s="217" t="s">
        <v>126</v>
      </c>
      <c r="AU146" s="217" t="s">
        <v>85</v>
      </c>
      <c r="AY146" s="18" t="s">
        <v>124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8" t="s">
        <v>83</v>
      </c>
      <c r="BK146" s="218">
        <f>ROUND(I146*H146,2)</f>
        <v>0</v>
      </c>
      <c r="BL146" s="18" t="s">
        <v>130</v>
      </c>
      <c r="BM146" s="217" t="s">
        <v>483</v>
      </c>
    </row>
    <row r="147" spans="1:65" s="2" customFormat="1" ht="21.75" customHeight="1">
      <c r="A147" s="35"/>
      <c r="B147" s="36"/>
      <c r="C147" s="205" t="s">
        <v>172</v>
      </c>
      <c r="D147" s="205" t="s">
        <v>126</v>
      </c>
      <c r="E147" s="206" t="s">
        <v>484</v>
      </c>
      <c r="F147" s="207" t="s">
        <v>485</v>
      </c>
      <c r="G147" s="208" t="s">
        <v>263</v>
      </c>
      <c r="H147" s="209">
        <v>124.42</v>
      </c>
      <c r="I147" s="210"/>
      <c r="J147" s="211">
        <f>ROUND(I147*H147,2)</f>
        <v>0</v>
      </c>
      <c r="K147" s="212"/>
      <c r="L147" s="40"/>
      <c r="M147" s="213" t="s">
        <v>1</v>
      </c>
      <c r="N147" s="214" t="s">
        <v>40</v>
      </c>
      <c r="O147" s="72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7" t="s">
        <v>130</v>
      </c>
      <c r="AT147" s="217" t="s">
        <v>126</v>
      </c>
      <c r="AU147" s="217" t="s">
        <v>85</v>
      </c>
      <c r="AY147" s="18" t="s">
        <v>124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8" t="s">
        <v>83</v>
      </c>
      <c r="BK147" s="218">
        <f>ROUND(I147*H147,2)</f>
        <v>0</v>
      </c>
      <c r="BL147" s="18" t="s">
        <v>130</v>
      </c>
      <c r="BM147" s="217" t="s">
        <v>486</v>
      </c>
    </row>
    <row r="148" spans="1:65" s="13" customFormat="1">
      <c r="B148" s="219"/>
      <c r="C148" s="220"/>
      <c r="D148" s="221" t="s">
        <v>132</v>
      </c>
      <c r="E148" s="222" t="s">
        <v>1</v>
      </c>
      <c r="F148" s="223" t="s">
        <v>487</v>
      </c>
      <c r="G148" s="220"/>
      <c r="H148" s="224">
        <v>124.42</v>
      </c>
      <c r="I148" s="225"/>
      <c r="J148" s="220"/>
      <c r="K148" s="220"/>
      <c r="L148" s="226"/>
      <c r="M148" s="227"/>
      <c r="N148" s="228"/>
      <c r="O148" s="228"/>
      <c r="P148" s="228"/>
      <c r="Q148" s="228"/>
      <c r="R148" s="228"/>
      <c r="S148" s="228"/>
      <c r="T148" s="229"/>
      <c r="AT148" s="230" t="s">
        <v>132</v>
      </c>
      <c r="AU148" s="230" t="s">
        <v>85</v>
      </c>
      <c r="AV148" s="13" t="s">
        <v>85</v>
      </c>
      <c r="AW148" s="13" t="s">
        <v>31</v>
      </c>
      <c r="AX148" s="13" t="s">
        <v>83</v>
      </c>
      <c r="AY148" s="230" t="s">
        <v>124</v>
      </c>
    </row>
    <row r="149" spans="1:65" s="2" customFormat="1" ht="21.75" customHeight="1">
      <c r="A149" s="35"/>
      <c r="B149" s="36"/>
      <c r="C149" s="205" t="s">
        <v>180</v>
      </c>
      <c r="D149" s="205" t="s">
        <v>126</v>
      </c>
      <c r="E149" s="206" t="s">
        <v>488</v>
      </c>
      <c r="F149" s="207" t="s">
        <v>489</v>
      </c>
      <c r="G149" s="208" t="s">
        <v>263</v>
      </c>
      <c r="H149" s="209">
        <v>120</v>
      </c>
      <c r="I149" s="210"/>
      <c r="J149" s="211">
        <f>ROUND(I149*H149,2)</f>
        <v>0</v>
      </c>
      <c r="K149" s="212"/>
      <c r="L149" s="40"/>
      <c r="M149" s="213" t="s">
        <v>1</v>
      </c>
      <c r="N149" s="214" t="s">
        <v>40</v>
      </c>
      <c r="O149" s="72"/>
      <c r="P149" s="215">
        <f>O149*H149</f>
        <v>0</v>
      </c>
      <c r="Q149" s="215">
        <v>9.8999999999999999E-4</v>
      </c>
      <c r="R149" s="215">
        <f>Q149*H149</f>
        <v>0.1188</v>
      </c>
      <c r="S149" s="215">
        <v>0</v>
      </c>
      <c r="T149" s="21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7" t="s">
        <v>130</v>
      </c>
      <c r="AT149" s="217" t="s">
        <v>126</v>
      </c>
      <c r="AU149" s="217" t="s">
        <v>85</v>
      </c>
      <c r="AY149" s="18" t="s">
        <v>124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8" t="s">
        <v>83</v>
      </c>
      <c r="BK149" s="218">
        <f>ROUND(I149*H149,2)</f>
        <v>0</v>
      </c>
      <c r="BL149" s="18" t="s">
        <v>130</v>
      </c>
      <c r="BM149" s="217" t="s">
        <v>490</v>
      </c>
    </row>
    <row r="150" spans="1:65" s="2" customFormat="1" ht="21.75" customHeight="1">
      <c r="A150" s="35"/>
      <c r="B150" s="36"/>
      <c r="C150" s="205" t="s">
        <v>185</v>
      </c>
      <c r="D150" s="205" t="s">
        <v>126</v>
      </c>
      <c r="E150" s="206" t="s">
        <v>391</v>
      </c>
      <c r="F150" s="207" t="s">
        <v>392</v>
      </c>
      <c r="G150" s="208" t="s">
        <v>263</v>
      </c>
      <c r="H150" s="209">
        <v>120</v>
      </c>
      <c r="I150" s="210"/>
      <c r="J150" s="211">
        <f>ROUND(I150*H150,2)</f>
        <v>0</v>
      </c>
      <c r="K150" s="212"/>
      <c r="L150" s="40"/>
      <c r="M150" s="213" t="s">
        <v>1</v>
      </c>
      <c r="N150" s="214" t="s">
        <v>40</v>
      </c>
      <c r="O150" s="72"/>
      <c r="P150" s="215">
        <f>O150*H150</f>
        <v>0</v>
      </c>
      <c r="Q150" s="215">
        <v>1.58E-3</v>
      </c>
      <c r="R150" s="215">
        <f>Q150*H150</f>
        <v>0.18959999999999999</v>
      </c>
      <c r="S150" s="215">
        <v>0</v>
      </c>
      <c r="T150" s="21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7" t="s">
        <v>130</v>
      </c>
      <c r="AT150" s="217" t="s">
        <v>126</v>
      </c>
      <c r="AU150" s="217" t="s">
        <v>85</v>
      </c>
      <c r="AY150" s="18" t="s">
        <v>124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8" t="s">
        <v>83</v>
      </c>
      <c r="BK150" s="218">
        <f>ROUND(I150*H150,2)</f>
        <v>0</v>
      </c>
      <c r="BL150" s="18" t="s">
        <v>130</v>
      </c>
      <c r="BM150" s="217" t="s">
        <v>491</v>
      </c>
    </row>
    <row r="151" spans="1:65" s="2" customFormat="1" ht="16.5" customHeight="1">
      <c r="A151" s="35"/>
      <c r="B151" s="36"/>
      <c r="C151" s="205" t="s">
        <v>189</v>
      </c>
      <c r="D151" s="205" t="s">
        <v>126</v>
      </c>
      <c r="E151" s="206" t="s">
        <v>492</v>
      </c>
      <c r="F151" s="207" t="s">
        <v>493</v>
      </c>
      <c r="G151" s="208" t="s">
        <v>263</v>
      </c>
      <c r="H151" s="209">
        <v>243.006</v>
      </c>
      <c r="I151" s="210"/>
      <c r="J151" s="211">
        <f>ROUND(I151*H151,2)</f>
        <v>0</v>
      </c>
      <c r="K151" s="212"/>
      <c r="L151" s="40"/>
      <c r="M151" s="213" t="s">
        <v>1</v>
      </c>
      <c r="N151" s="214" t="s">
        <v>40</v>
      </c>
      <c r="O151" s="72"/>
      <c r="P151" s="215">
        <f>O151*H151</f>
        <v>0</v>
      </c>
      <c r="Q151" s="215">
        <v>5.0000000000000001E-4</v>
      </c>
      <c r="R151" s="215">
        <f>Q151*H151</f>
        <v>0.121503</v>
      </c>
      <c r="S151" s="215">
        <v>0</v>
      </c>
      <c r="T151" s="21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7" t="s">
        <v>130</v>
      </c>
      <c r="AT151" s="217" t="s">
        <v>126</v>
      </c>
      <c r="AU151" s="217" t="s">
        <v>85</v>
      </c>
      <c r="AY151" s="18" t="s">
        <v>124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8" t="s">
        <v>83</v>
      </c>
      <c r="BK151" s="218">
        <f>ROUND(I151*H151,2)</f>
        <v>0</v>
      </c>
      <c r="BL151" s="18" t="s">
        <v>130</v>
      </c>
      <c r="BM151" s="217" t="s">
        <v>494</v>
      </c>
    </row>
    <row r="152" spans="1:65" s="2" customFormat="1" ht="21.75" customHeight="1">
      <c r="A152" s="35"/>
      <c r="B152" s="36"/>
      <c r="C152" s="205" t="s">
        <v>194</v>
      </c>
      <c r="D152" s="205" t="s">
        <v>126</v>
      </c>
      <c r="E152" s="206" t="s">
        <v>495</v>
      </c>
      <c r="F152" s="207" t="s">
        <v>496</v>
      </c>
      <c r="G152" s="208" t="s">
        <v>263</v>
      </c>
      <c r="H152" s="209">
        <v>243.006</v>
      </c>
      <c r="I152" s="210"/>
      <c r="J152" s="211">
        <f>ROUND(I152*H152,2)</f>
        <v>0</v>
      </c>
      <c r="K152" s="212"/>
      <c r="L152" s="40"/>
      <c r="M152" s="213" t="s">
        <v>1</v>
      </c>
      <c r="N152" s="214" t="s">
        <v>40</v>
      </c>
      <c r="O152" s="72"/>
      <c r="P152" s="215">
        <f>O152*H152</f>
        <v>0</v>
      </c>
      <c r="Q152" s="215">
        <v>1.16E-3</v>
      </c>
      <c r="R152" s="215">
        <f>Q152*H152</f>
        <v>0.28188696000000002</v>
      </c>
      <c r="S152" s="215">
        <v>0</v>
      </c>
      <c r="T152" s="21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7" t="s">
        <v>130</v>
      </c>
      <c r="AT152" s="217" t="s">
        <v>126</v>
      </c>
      <c r="AU152" s="217" t="s">
        <v>85</v>
      </c>
      <c r="AY152" s="18" t="s">
        <v>124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8" t="s">
        <v>83</v>
      </c>
      <c r="BK152" s="218">
        <f>ROUND(I152*H152,2)</f>
        <v>0</v>
      </c>
      <c r="BL152" s="18" t="s">
        <v>130</v>
      </c>
      <c r="BM152" s="217" t="s">
        <v>497</v>
      </c>
    </row>
    <row r="153" spans="1:65" s="2" customFormat="1" ht="21.75" customHeight="1">
      <c r="A153" s="35"/>
      <c r="B153" s="36"/>
      <c r="C153" s="205" t="s">
        <v>8</v>
      </c>
      <c r="D153" s="205" t="s">
        <v>126</v>
      </c>
      <c r="E153" s="206" t="s">
        <v>498</v>
      </c>
      <c r="F153" s="207" t="s">
        <v>499</v>
      </c>
      <c r="G153" s="208" t="s">
        <v>263</v>
      </c>
      <c r="H153" s="209">
        <v>124.416</v>
      </c>
      <c r="I153" s="210"/>
      <c r="J153" s="211">
        <f>ROUND(I153*H153,2)</f>
        <v>0</v>
      </c>
      <c r="K153" s="212"/>
      <c r="L153" s="40"/>
      <c r="M153" s="213" t="s">
        <v>1</v>
      </c>
      <c r="N153" s="214" t="s">
        <v>40</v>
      </c>
      <c r="O153" s="72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17" t="s">
        <v>130</v>
      </c>
      <c r="AT153" s="217" t="s">
        <v>126</v>
      </c>
      <c r="AU153" s="217" t="s">
        <v>85</v>
      </c>
      <c r="AY153" s="18" t="s">
        <v>124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8" t="s">
        <v>83</v>
      </c>
      <c r="BK153" s="218">
        <f>ROUND(I153*H153,2)</f>
        <v>0</v>
      </c>
      <c r="BL153" s="18" t="s">
        <v>130</v>
      </c>
      <c r="BM153" s="217" t="s">
        <v>500</v>
      </c>
    </row>
    <row r="154" spans="1:65" s="13" customFormat="1">
      <c r="B154" s="219"/>
      <c r="C154" s="220"/>
      <c r="D154" s="221" t="s">
        <v>132</v>
      </c>
      <c r="E154" s="222" t="s">
        <v>1</v>
      </c>
      <c r="F154" s="223" t="s">
        <v>501</v>
      </c>
      <c r="G154" s="220"/>
      <c r="H154" s="224">
        <v>124.416</v>
      </c>
      <c r="I154" s="225"/>
      <c r="J154" s="220"/>
      <c r="K154" s="220"/>
      <c r="L154" s="226"/>
      <c r="M154" s="227"/>
      <c r="N154" s="228"/>
      <c r="O154" s="228"/>
      <c r="P154" s="228"/>
      <c r="Q154" s="228"/>
      <c r="R154" s="228"/>
      <c r="S154" s="228"/>
      <c r="T154" s="229"/>
      <c r="AT154" s="230" t="s">
        <v>132</v>
      </c>
      <c r="AU154" s="230" t="s">
        <v>85</v>
      </c>
      <c r="AV154" s="13" t="s">
        <v>85</v>
      </c>
      <c r="AW154" s="13" t="s">
        <v>31</v>
      </c>
      <c r="AX154" s="13" t="s">
        <v>83</v>
      </c>
      <c r="AY154" s="230" t="s">
        <v>124</v>
      </c>
    </row>
    <row r="155" spans="1:65" s="12" customFormat="1" ht="25.95" customHeight="1">
      <c r="B155" s="189"/>
      <c r="C155" s="190"/>
      <c r="D155" s="191" t="s">
        <v>74</v>
      </c>
      <c r="E155" s="192" t="s">
        <v>437</v>
      </c>
      <c r="F155" s="192" t="s">
        <v>438</v>
      </c>
      <c r="G155" s="190"/>
      <c r="H155" s="190"/>
      <c r="I155" s="193"/>
      <c r="J155" s="194">
        <f>BK155</f>
        <v>0</v>
      </c>
      <c r="K155" s="190"/>
      <c r="L155" s="195"/>
      <c r="M155" s="196"/>
      <c r="N155" s="197"/>
      <c r="O155" s="197"/>
      <c r="P155" s="198">
        <f>P156</f>
        <v>0</v>
      </c>
      <c r="Q155" s="197"/>
      <c r="R155" s="198">
        <f>R156</f>
        <v>0.29160720000000001</v>
      </c>
      <c r="S155" s="197"/>
      <c r="T155" s="199">
        <f>T156</f>
        <v>0</v>
      </c>
      <c r="AR155" s="200" t="s">
        <v>85</v>
      </c>
      <c r="AT155" s="201" t="s">
        <v>74</v>
      </c>
      <c r="AU155" s="201" t="s">
        <v>75</v>
      </c>
      <c r="AY155" s="200" t="s">
        <v>124</v>
      </c>
      <c r="BK155" s="202">
        <f>BK156</f>
        <v>0</v>
      </c>
    </row>
    <row r="156" spans="1:65" s="12" customFormat="1" ht="22.95" customHeight="1">
      <c r="B156" s="189"/>
      <c r="C156" s="190"/>
      <c r="D156" s="191" t="s">
        <v>74</v>
      </c>
      <c r="E156" s="203" t="s">
        <v>502</v>
      </c>
      <c r="F156" s="203" t="s">
        <v>503</v>
      </c>
      <c r="G156" s="190"/>
      <c r="H156" s="190"/>
      <c r="I156" s="193"/>
      <c r="J156" s="204">
        <f>BK156</f>
        <v>0</v>
      </c>
      <c r="K156" s="190"/>
      <c r="L156" s="195"/>
      <c r="M156" s="196"/>
      <c r="N156" s="197"/>
      <c r="O156" s="197"/>
      <c r="P156" s="198">
        <f>SUM(P157:P159)</f>
        <v>0</v>
      </c>
      <c r="Q156" s="197"/>
      <c r="R156" s="198">
        <f>SUM(R157:R159)</f>
        <v>0.29160720000000001</v>
      </c>
      <c r="S156" s="197"/>
      <c r="T156" s="199">
        <f>SUM(T157:T159)</f>
        <v>0</v>
      </c>
      <c r="AR156" s="200" t="s">
        <v>85</v>
      </c>
      <c r="AT156" s="201" t="s">
        <v>74</v>
      </c>
      <c r="AU156" s="201" t="s">
        <v>83</v>
      </c>
      <c r="AY156" s="200" t="s">
        <v>124</v>
      </c>
      <c r="BK156" s="202">
        <f>SUM(BK157:BK159)</f>
        <v>0</v>
      </c>
    </row>
    <row r="157" spans="1:65" s="2" customFormat="1" ht="16.5" customHeight="1">
      <c r="A157" s="35"/>
      <c r="B157" s="36"/>
      <c r="C157" s="205" t="s">
        <v>212</v>
      </c>
      <c r="D157" s="205" t="s">
        <v>126</v>
      </c>
      <c r="E157" s="206" t="s">
        <v>504</v>
      </c>
      <c r="F157" s="207" t="s">
        <v>505</v>
      </c>
      <c r="G157" s="208" t="s">
        <v>263</v>
      </c>
      <c r="H157" s="209">
        <v>243.006</v>
      </c>
      <c r="I157" s="210"/>
      <c r="J157" s="211">
        <f>ROUND(I157*H157,2)</f>
        <v>0</v>
      </c>
      <c r="K157" s="212"/>
      <c r="L157" s="40"/>
      <c r="M157" s="213" t="s">
        <v>1</v>
      </c>
      <c r="N157" s="214" t="s">
        <v>40</v>
      </c>
      <c r="O157" s="72"/>
      <c r="P157" s="215">
        <f>O157*H157</f>
        <v>0</v>
      </c>
      <c r="Q157" s="215">
        <v>9.7999999999999997E-4</v>
      </c>
      <c r="R157" s="215">
        <f>Q157*H157</f>
        <v>0.23814588</v>
      </c>
      <c r="S157" s="215">
        <v>0</v>
      </c>
      <c r="T157" s="21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17" t="s">
        <v>212</v>
      </c>
      <c r="AT157" s="217" t="s">
        <v>126</v>
      </c>
      <c r="AU157" s="217" t="s">
        <v>85</v>
      </c>
      <c r="AY157" s="18" t="s">
        <v>124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8" t="s">
        <v>83</v>
      </c>
      <c r="BK157" s="218">
        <f>ROUND(I157*H157,2)</f>
        <v>0</v>
      </c>
      <c r="BL157" s="18" t="s">
        <v>212</v>
      </c>
      <c r="BM157" s="217" t="s">
        <v>506</v>
      </c>
    </row>
    <row r="158" spans="1:65" s="2" customFormat="1" ht="21.75" customHeight="1">
      <c r="A158" s="35"/>
      <c r="B158" s="36"/>
      <c r="C158" s="205" t="s">
        <v>217</v>
      </c>
      <c r="D158" s="205" t="s">
        <v>126</v>
      </c>
      <c r="E158" s="206" t="s">
        <v>507</v>
      </c>
      <c r="F158" s="207" t="s">
        <v>508</v>
      </c>
      <c r="G158" s="208" t="s">
        <v>263</v>
      </c>
      <c r="H158" s="209">
        <v>243.006</v>
      </c>
      <c r="I158" s="210"/>
      <c r="J158" s="211">
        <f>ROUND(I158*H158,2)</f>
        <v>0</v>
      </c>
      <c r="K158" s="212"/>
      <c r="L158" s="40"/>
      <c r="M158" s="213" t="s">
        <v>1</v>
      </c>
      <c r="N158" s="214" t="s">
        <v>40</v>
      </c>
      <c r="O158" s="72"/>
      <c r="P158" s="215">
        <f>O158*H158</f>
        <v>0</v>
      </c>
      <c r="Q158" s="215">
        <v>2.1000000000000001E-4</v>
      </c>
      <c r="R158" s="215">
        <f>Q158*H158</f>
        <v>5.1031260000000002E-2</v>
      </c>
      <c r="S158" s="215">
        <v>0</v>
      </c>
      <c r="T158" s="21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7" t="s">
        <v>212</v>
      </c>
      <c r="AT158" s="217" t="s">
        <v>126</v>
      </c>
      <c r="AU158" s="217" t="s">
        <v>85</v>
      </c>
      <c r="AY158" s="18" t="s">
        <v>124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8" t="s">
        <v>83</v>
      </c>
      <c r="BK158" s="218">
        <f>ROUND(I158*H158,2)</f>
        <v>0</v>
      </c>
      <c r="BL158" s="18" t="s">
        <v>212</v>
      </c>
      <c r="BM158" s="217" t="s">
        <v>509</v>
      </c>
    </row>
    <row r="159" spans="1:65" s="2" customFormat="1" ht="21.75" customHeight="1">
      <c r="A159" s="35"/>
      <c r="B159" s="36"/>
      <c r="C159" s="205" t="s">
        <v>222</v>
      </c>
      <c r="D159" s="205" t="s">
        <v>126</v>
      </c>
      <c r="E159" s="206" t="s">
        <v>510</v>
      </c>
      <c r="F159" s="207" t="s">
        <v>511</v>
      </c>
      <c r="G159" s="208" t="s">
        <v>263</v>
      </c>
      <c r="H159" s="209">
        <v>243.006</v>
      </c>
      <c r="I159" s="210"/>
      <c r="J159" s="211">
        <f>ROUND(I159*H159,2)</f>
        <v>0</v>
      </c>
      <c r="K159" s="212"/>
      <c r="L159" s="40"/>
      <c r="M159" s="274" t="s">
        <v>1</v>
      </c>
      <c r="N159" s="275" t="s">
        <v>40</v>
      </c>
      <c r="O159" s="276"/>
      <c r="P159" s="277">
        <f>O159*H159</f>
        <v>0</v>
      </c>
      <c r="Q159" s="277">
        <v>1.0000000000000001E-5</v>
      </c>
      <c r="R159" s="277">
        <f>Q159*H159</f>
        <v>2.4300600000000004E-3</v>
      </c>
      <c r="S159" s="277">
        <v>0</v>
      </c>
      <c r="T159" s="278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17" t="s">
        <v>212</v>
      </c>
      <c r="AT159" s="217" t="s">
        <v>126</v>
      </c>
      <c r="AU159" s="217" t="s">
        <v>85</v>
      </c>
      <c r="AY159" s="18" t="s">
        <v>124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8" t="s">
        <v>83</v>
      </c>
      <c r="BK159" s="218">
        <f>ROUND(I159*H159,2)</f>
        <v>0</v>
      </c>
      <c r="BL159" s="18" t="s">
        <v>212</v>
      </c>
      <c r="BM159" s="217" t="s">
        <v>512</v>
      </c>
    </row>
    <row r="160" spans="1:65" s="2" customFormat="1" ht="6.9" customHeight="1">
      <c r="A160" s="35"/>
      <c r="B160" s="55"/>
      <c r="C160" s="56"/>
      <c r="D160" s="56"/>
      <c r="E160" s="56"/>
      <c r="F160" s="56"/>
      <c r="G160" s="56"/>
      <c r="H160" s="56"/>
      <c r="I160" s="153"/>
      <c r="J160" s="56"/>
      <c r="K160" s="56"/>
      <c r="L160" s="40"/>
      <c r="M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</row>
  </sheetData>
  <sheetProtection algorithmName="SHA-512" hashValue="zQfKswQ4diOPGClGf2tZp4cGPhMZnR8FaiMz9x7eYvFAOguEhYw+u9pfII0lp2Pi5OxaKR3leqrRqFh5ffDb4w==" saltValue="h32wJggOdiIsoV7P32bfpUlbUanQz2pJ6MVb2/y6RIyGmYevDwdrIP6UZ6ET3VuzVWUDLMvsLYgg0FjP/s5sbQ==" spinCount="100000" sheet="1" objects="1" scenarios="1" formatColumns="0" formatRows="0" autoFilter="0"/>
  <autoFilter ref="C119:K159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5"/>
  <sheetViews>
    <sheetView showGridLines="0" zoomScaleNormal="100" workbookViewId="0">
      <selection activeCell="E18" sqref="E18:H18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9.140625" style="1" customWidth="1"/>
    <col min="8" max="8" width="11.42578125" style="1" customWidth="1"/>
    <col min="9" max="9" width="20.140625" style="109" customWidth="1"/>
    <col min="10" max="11" width="20.140625" style="1" customWidth="1"/>
    <col min="12" max="12" width="9.28515625" style="1" customWidth="1"/>
    <col min="13" max="13" width="10.85546875" style="1" hidden="1" customWidth="1"/>
    <col min="14" max="14" width="0" style="1" hidden="1" customWidth="1"/>
    <col min="15" max="20" width="14.140625" style="1" hidden="1" customWidth="1"/>
    <col min="21" max="21" width="16.28515625" style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56" width="0" style="1" hidden="1" customWidth="1"/>
    <col min="57" max="57" width="11.42578125" style="1" hidden="1" customWidth="1"/>
    <col min="58" max="62" width="0" style="1" hidden="1" customWidth="1"/>
    <col min="63" max="63" width="11.85546875" style="1" hidden="1" customWidth="1"/>
    <col min="64" max="65" width="0" style="1" hidden="1" customWidth="1"/>
  </cols>
  <sheetData>
    <row r="2" spans="1:46" s="1" customFormat="1" ht="36.9" customHeight="1">
      <c r="I2" s="109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AT2" s="18" t="s">
        <v>94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2"/>
      <c r="J3" s="111"/>
      <c r="K3" s="111"/>
      <c r="L3" s="21"/>
      <c r="AT3" s="18" t="s">
        <v>85</v>
      </c>
    </row>
    <row r="4" spans="1:46" s="1" customFormat="1" ht="24.9" customHeight="1">
      <c r="B4" s="21"/>
      <c r="D4" s="113" t="s">
        <v>95</v>
      </c>
      <c r="I4" s="109"/>
      <c r="L4" s="21"/>
      <c r="M4" s="114" t="s">
        <v>10</v>
      </c>
      <c r="AT4" s="18" t="s">
        <v>4</v>
      </c>
    </row>
    <row r="5" spans="1:46" s="1" customFormat="1" ht="6.9" customHeight="1">
      <c r="B5" s="21"/>
      <c r="I5" s="109"/>
      <c r="L5" s="21"/>
    </row>
    <row r="6" spans="1:46" s="1" customFormat="1" ht="12" customHeight="1">
      <c r="B6" s="21"/>
      <c r="D6" s="115" t="s">
        <v>16</v>
      </c>
      <c r="I6" s="109"/>
      <c r="L6" s="21"/>
    </row>
    <row r="7" spans="1:46" s="1" customFormat="1" ht="16.5" customHeight="1">
      <c r="B7" s="21"/>
      <c r="E7" s="337" t="str">
        <f>'Rekapitulace stavby'!K6</f>
        <v>FN Olomouc - stat.zajištění opěrné stěny na ulici Albertova</v>
      </c>
      <c r="F7" s="338"/>
      <c r="G7" s="338"/>
      <c r="H7" s="338"/>
      <c r="I7" s="109"/>
      <c r="L7" s="21"/>
    </row>
    <row r="8" spans="1:46" s="2" customFormat="1" ht="12" customHeight="1">
      <c r="A8" s="35"/>
      <c r="B8" s="40"/>
      <c r="C8" s="35"/>
      <c r="D8" s="115" t="s">
        <v>96</v>
      </c>
      <c r="E8" s="35"/>
      <c r="F8" s="35"/>
      <c r="G8" s="35"/>
      <c r="H8" s="35"/>
      <c r="I8" s="116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39" t="s">
        <v>513</v>
      </c>
      <c r="F9" s="340"/>
      <c r="G9" s="340"/>
      <c r="H9" s="340"/>
      <c r="I9" s="116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116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5" t="s">
        <v>18</v>
      </c>
      <c r="E11" s="35"/>
      <c r="F11" s="117" t="s">
        <v>1</v>
      </c>
      <c r="G11" s="35"/>
      <c r="H11" s="35"/>
      <c r="I11" s="118" t="s">
        <v>19</v>
      </c>
      <c r="J11" s="117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5" t="s">
        <v>20</v>
      </c>
      <c r="E12" s="35"/>
      <c r="F12" s="117" t="s">
        <v>21</v>
      </c>
      <c r="G12" s="35"/>
      <c r="H12" s="35"/>
      <c r="I12" s="118" t="s">
        <v>22</v>
      </c>
      <c r="J12" s="119" t="str">
        <f>'Rekapitulace stavby'!AN8</f>
        <v>Vyplň údaj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116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5" t="s">
        <v>23</v>
      </c>
      <c r="E14" s="35"/>
      <c r="F14" s="35"/>
      <c r="G14" s="35"/>
      <c r="H14" s="35"/>
      <c r="I14" s="118" t="s">
        <v>24</v>
      </c>
      <c r="J14" s="117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7" t="s">
        <v>25</v>
      </c>
      <c r="F15" s="35"/>
      <c r="G15" s="35"/>
      <c r="H15" s="35"/>
      <c r="I15" s="118" t="s">
        <v>26</v>
      </c>
      <c r="J15" s="117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116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5" t="s">
        <v>27</v>
      </c>
      <c r="E17" s="35"/>
      <c r="F17" s="35"/>
      <c r="G17" s="35"/>
      <c r="H17" s="35"/>
      <c r="I17" s="118" t="s">
        <v>24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41" t="str">
        <f>'Rekapitulace stavby'!E14</f>
        <v>Vyplň údaj</v>
      </c>
      <c r="F18" s="342"/>
      <c r="G18" s="342"/>
      <c r="H18" s="342"/>
      <c r="I18" s="118" t="s">
        <v>26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116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5" t="s">
        <v>29</v>
      </c>
      <c r="E20" s="35"/>
      <c r="F20" s="35"/>
      <c r="G20" s="35"/>
      <c r="H20" s="35"/>
      <c r="I20" s="118" t="s">
        <v>24</v>
      </c>
      <c r="J20" s="117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7" t="s">
        <v>30</v>
      </c>
      <c r="F21" s="35"/>
      <c r="G21" s="35"/>
      <c r="H21" s="35"/>
      <c r="I21" s="118" t="s">
        <v>26</v>
      </c>
      <c r="J21" s="117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116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5" t="s">
        <v>32</v>
      </c>
      <c r="E23" s="35"/>
      <c r="F23" s="35"/>
      <c r="G23" s="35"/>
      <c r="H23" s="35"/>
      <c r="I23" s="118" t="s">
        <v>24</v>
      </c>
      <c r="J23" s="117" t="str">
        <f>IF('Rekapitulace stavby'!AN19="","",'Rekapitulace stavby'!AN19)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7" t="str">
        <f>IF('Rekapitulace stavby'!E20="","",'Rekapitulace stavby'!E20)</f>
        <v xml:space="preserve"> </v>
      </c>
      <c r="F24" s="35"/>
      <c r="G24" s="35"/>
      <c r="H24" s="35"/>
      <c r="I24" s="118" t="s">
        <v>26</v>
      </c>
      <c r="J24" s="117" t="str">
        <f>IF('Rekapitulace stavby'!AN20="","",'Rekapitulace stavby'!AN20)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116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5" t="s">
        <v>34</v>
      </c>
      <c r="E26" s="35"/>
      <c r="F26" s="35"/>
      <c r="G26" s="35"/>
      <c r="H26" s="35"/>
      <c r="I26" s="116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43" t="s">
        <v>1</v>
      </c>
      <c r="F27" s="343"/>
      <c r="G27" s="343"/>
      <c r="H27" s="343"/>
      <c r="I27" s="122"/>
      <c r="J27" s="120"/>
      <c r="K27" s="120"/>
      <c r="L27" s="123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116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4"/>
      <c r="E29" s="124"/>
      <c r="F29" s="124"/>
      <c r="G29" s="124"/>
      <c r="H29" s="124"/>
      <c r="I29" s="125"/>
      <c r="J29" s="124"/>
      <c r="K29" s="124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35</v>
      </c>
      <c r="E30" s="35"/>
      <c r="F30" s="35"/>
      <c r="G30" s="35"/>
      <c r="H30" s="35"/>
      <c r="I30" s="116"/>
      <c r="J30" s="127">
        <f>ROUND(J121, 2)</f>
        <v>100000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4"/>
      <c r="E31" s="124"/>
      <c r="F31" s="124"/>
      <c r="G31" s="124"/>
      <c r="H31" s="124"/>
      <c r="I31" s="125"/>
      <c r="J31" s="124"/>
      <c r="K31" s="124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8" t="s">
        <v>37</v>
      </c>
      <c r="G32" s="35"/>
      <c r="H32" s="35"/>
      <c r="I32" s="129" t="s">
        <v>36</v>
      </c>
      <c r="J32" s="128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30" t="s">
        <v>39</v>
      </c>
      <c r="E33" s="115" t="s">
        <v>40</v>
      </c>
      <c r="F33" s="131">
        <f>ROUND((SUM(BE121:BE154)),  2)</f>
        <v>100000</v>
      </c>
      <c r="G33" s="35"/>
      <c r="H33" s="35"/>
      <c r="I33" s="132">
        <v>0.21</v>
      </c>
      <c r="J33" s="131">
        <f>ROUND(((SUM(BE121:BE154))*I33),  2)</f>
        <v>21000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5" t="s">
        <v>41</v>
      </c>
      <c r="F34" s="131">
        <f>ROUND((SUM(BF121:BF154)),  2)</f>
        <v>0</v>
      </c>
      <c r="G34" s="35"/>
      <c r="H34" s="35"/>
      <c r="I34" s="132">
        <v>0.15</v>
      </c>
      <c r="J34" s="131">
        <f>ROUND(((SUM(BF121:BF154))*I34),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5" t="s">
        <v>42</v>
      </c>
      <c r="F35" s="131">
        <f>ROUND((SUM(BG121:BG154)),  2)</f>
        <v>0</v>
      </c>
      <c r="G35" s="35"/>
      <c r="H35" s="35"/>
      <c r="I35" s="132">
        <v>0.21</v>
      </c>
      <c r="J35" s="131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5" t="s">
        <v>43</v>
      </c>
      <c r="F36" s="131">
        <f>ROUND((SUM(BH121:BH154)),  2)</f>
        <v>0</v>
      </c>
      <c r="G36" s="35"/>
      <c r="H36" s="35"/>
      <c r="I36" s="132">
        <v>0.15</v>
      </c>
      <c r="J36" s="131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5" t="s">
        <v>44</v>
      </c>
      <c r="F37" s="131">
        <f>ROUND((SUM(BI121:BI154)),  2)</f>
        <v>0</v>
      </c>
      <c r="G37" s="35"/>
      <c r="H37" s="35"/>
      <c r="I37" s="132">
        <v>0</v>
      </c>
      <c r="J37" s="131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116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3"/>
      <c r="D39" s="134" t="s">
        <v>45</v>
      </c>
      <c r="E39" s="135"/>
      <c r="F39" s="135"/>
      <c r="G39" s="136" t="s">
        <v>46</v>
      </c>
      <c r="H39" s="137" t="s">
        <v>47</v>
      </c>
      <c r="I39" s="138"/>
      <c r="J39" s="139">
        <f>SUM(J30:J37)</f>
        <v>121000</v>
      </c>
      <c r="K39" s="140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116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I41" s="109"/>
      <c r="L41" s="21"/>
    </row>
    <row r="42" spans="1:31" s="1" customFormat="1" ht="14.4" customHeight="1">
      <c r="B42" s="21"/>
      <c r="I42" s="109"/>
      <c r="L42" s="21"/>
    </row>
    <row r="43" spans="1:31" s="1" customFormat="1" ht="14.4" customHeight="1">
      <c r="B43" s="21"/>
      <c r="I43" s="109"/>
      <c r="L43" s="21"/>
    </row>
    <row r="44" spans="1:31" s="1" customFormat="1" ht="14.4" customHeight="1">
      <c r="B44" s="21"/>
      <c r="I44" s="109"/>
      <c r="L44" s="21"/>
    </row>
    <row r="45" spans="1:31" s="1" customFormat="1" ht="14.4" customHeight="1">
      <c r="B45" s="21"/>
      <c r="I45" s="109"/>
      <c r="L45" s="21"/>
    </row>
    <row r="46" spans="1:31" s="1" customFormat="1" ht="14.4" customHeight="1">
      <c r="B46" s="21"/>
      <c r="I46" s="109"/>
      <c r="L46" s="21"/>
    </row>
    <row r="47" spans="1:31" s="1" customFormat="1" ht="14.4" customHeight="1">
      <c r="B47" s="21"/>
      <c r="I47" s="109"/>
      <c r="L47" s="21"/>
    </row>
    <row r="48" spans="1:31" s="1" customFormat="1" ht="14.4" customHeight="1">
      <c r="B48" s="21"/>
      <c r="I48" s="109"/>
      <c r="L48" s="21"/>
    </row>
    <row r="49" spans="1:31" s="1" customFormat="1" ht="14.4" customHeight="1">
      <c r="B49" s="21"/>
      <c r="I49" s="109"/>
      <c r="L49" s="21"/>
    </row>
    <row r="50" spans="1:31" s="2" customFormat="1" ht="14.4" customHeight="1">
      <c r="B50" s="52"/>
      <c r="D50" s="141" t="s">
        <v>48</v>
      </c>
      <c r="E50" s="142"/>
      <c r="F50" s="142"/>
      <c r="G50" s="141" t="s">
        <v>49</v>
      </c>
      <c r="H50" s="142"/>
      <c r="I50" s="143"/>
      <c r="J50" s="142"/>
      <c r="K50" s="142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4" t="s">
        <v>50</v>
      </c>
      <c r="E61" s="145"/>
      <c r="F61" s="146" t="s">
        <v>51</v>
      </c>
      <c r="G61" s="144" t="s">
        <v>50</v>
      </c>
      <c r="H61" s="145"/>
      <c r="I61" s="147"/>
      <c r="J61" s="148" t="s">
        <v>51</v>
      </c>
      <c r="K61" s="145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52</v>
      </c>
      <c r="E65" s="149"/>
      <c r="F65" s="149"/>
      <c r="G65" s="141" t="s">
        <v>53</v>
      </c>
      <c r="H65" s="149"/>
      <c r="I65" s="150"/>
      <c r="J65" s="149"/>
      <c r="K65" s="14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4" t="s">
        <v>50</v>
      </c>
      <c r="E76" s="145"/>
      <c r="F76" s="146" t="s">
        <v>51</v>
      </c>
      <c r="G76" s="144" t="s">
        <v>50</v>
      </c>
      <c r="H76" s="145"/>
      <c r="I76" s="147"/>
      <c r="J76" s="148" t="s">
        <v>51</v>
      </c>
      <c r="K76" s="145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51"/>
      <c r="C77" s="152"/>
      <c r="D77" s="152"/>
      <c r="E77" s="152"/>
      <c r="F77" s="152"/>
      <c r="G77" s="152"/>
      <c r="H77" s="152"/>
      <c r="I77" s="153"/>
      <c r="J77" s="152"/>
      <c r="K77" s="15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4"/>
      <c r="C81" s="155"/>
      <c r="D81" s="155"/>
      <c r="E81" s="155"/>
      <c r="F81" s="155"/>
      <c r="G81" s="155"/>
      <c r="H81" s="155"/>
      <c r="I81" s="156"/>
      <c r="J81" s="155"/>
      <c r="K81" s="155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98</v>
      </c>
      <c r="D82" s="37"/>
      <c r="E82" s="37"/>
      <c r="F82" s="37"/>
      <c r="G82" s="37"/>
      <c r="H82" s="37"/>
      <c r="I82" s="116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116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16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35" t="str">
        <f>E7</f>
        <v>FN Olomouc - stat.zajištění opěrné stěny na ulici Albertova</v>
      </c>
      <c r="F85" s="336"/>
      <c r="G85" s="336"/>
      <c r="H85" s="336"/>
      <c r="I85" s="116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96</v>
      </c>
      <c r="D86" s="37"/>
      <c r="E86" s="37"/>
      <c r="F86" s="37"/>
      <c r="G86" s="37"/>
      <c r="H86" s="37"/>
      <c r="I86" s="116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12" t="str">
        <f>E9</f>
        <v>04 - Vedlejší rozpočtové náklady</v>
      </c>
      <c r="F87" s="334"/>
      <c r="G87" s="334"/>
      <c r="H87" s="334"/>
      <c r="I87" s="116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116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Olomouc, ul. Albertova</v>
      </c>
      <c r="G89" s="37"/>
      <c r="H89" s="37"/>
      <c r="I89" s="118" t="s">
        <v>22</v>
      </c>
      <c r="J89" s="67" t="str">
        <f>IF(J12="","",J12)</f>
        <v>Vyplň údaj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116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25.65" customHeight="1">
      <c r="A91" s="35"/>
      <c r="B91" s="36"/>
      <c r="C91" s="30" t="s">
        <v>23</v>
      </c>
      <c r="D91" s="37"/>
      <c r="E91" s="37"/>
      <c r="F91" s="28" t="str">
        <f>E15</f>
        <v>FN Olomouc</v>
      </c>
      <c r="G91" s="37"/>
      <c r="H91" s="37"/>
      <c r="I91" s="118" t="s">
        <v>29</v>
      </c>
      <c r="J91" s="33" t="str">
        <f>E21</f>
        <v>Statika Olomouc,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118" t="s">
        <v>32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116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7" t="s">
        <v>99</v>
      </c>
      <c r="D94" s="158"/>
      <c r="E94" s="158"/>
      <c r="F94" s="158"/>
      <c r="G94" s="158"/>
      <c r="H94" s="158"/>
      <c r="I94" s="159"/>
      <c r="J94" s="160" t="s">
        <v>100</v>
      </c>
      <c r="K94" s="158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6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61" t="s">
        <v>101</v>
      </c>
      <c r="D96" s="37"/>
      <c r="E96" s="37"/>
      <c r="F96" s="37"/>
      <c r="G96" s="37"/>
      <c r="H96" s="37"/>
      <c r="I96" s="116"/>
      <c r="J96" s="85">
        <f>J121</f>
        <v>100000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102</v>
      </c>
    </row>
    <row r="97" spans="1:31" s="9" customFormat="1" ht="24.9" customHeight="1">
      <c r="B97" s="162"/>
      <c r="C97" s="163"/>
      <c r="D97" s="164" t="s">
        <v>514</v>
      </c>
      <c r="E97" s="165"/>
      <c r="F97" s="165"/>
      <c r="G97" s="165"/>
      <c r="H97" s="165"/>
      <c r="I97" s="166"/>
      <c r="J97" s="167">
        <f>J122</f>
        <v>100000</v>
      </c>
      <c r="K97" s="163"/>
      <c r="L97" s="168"/>
    </row>
    <row r="98" spans="1:31" s="10" customFormat="1" ht="19.95" customHeight="1">
      <c r="B98" s="169"/>
      <c r="C98" s="170"/>
      <c r="D98" s="171" t="s">
        <v>515</v>
      </c>
      <c r="E98" s="172"/>
      <c r="F98" s="172"/>
      <c r="G98" s="172"/>
      <c r="H98" s="172"/>
      <c r="I98" s="173"/>
      <c r="J98" s="174">
        <f>J123</f>
        <v>0</v>
      </c>
      <c r="K98" s="170"/>
      <c r="L98" s="175"/>
    </row>
    <row r="99" spans="1:31" s="10" customFormat="1" ht="19.95" customHeight="1">
      <c r="B99" s="169"/>
      <c r="C99" s="170"/>
      <c r="D99" s="171" t="s">
        <v>516</v>
      </c>
      <c r="E99" s="172"/>
      <c r="F99" s="172"/>
      <c r="G99" s="172"/>
      <c r="H99" s="172"/>
      <c r="I99" s="173"/>
      <c r="J99" s="174">
        <f>J128</f>
        <v>0</v>
      </c>
      <c r="K99" s="170"/>
      <c r="L99" s="175"/>
    </row>
    <row r="100" spans="1:31" s="10" customFormat="1" ht="19.95" customHeight="1">
      <c r="B100" s="169"/>
      <c r="C100" s="170"/>
      <c r="D100" s="171" t="s">
        <v>517</v>
      </c>
      <c r="E100" s="172"/>
      <c r="F100" s="172"/>
      <c r="G100" s="172"/>
      <c r="H100" s="172"/>
      <c r="I100" s="173"/>
      <c r="J100" s="174">
        <f>J132</f>
        <v>0</v>
      </c>
      <c r="K100" s="170"/>
      <c r="L100" s="175"/>
    </row>
    <row r="101" spans="1:31" s="10" customFormat="1" ht="19.95" customHeight="1">
      <c r="B101" s="169"/>
      <c r="C101" s="170"/>
      <c r="D101" s="171" t="s">
        <v>518</v>
      </c>
      <c r="E101" s="172"/>
      <c r="F101" s="172"/>
      <c r="G101" s="172"/>
      <c r="H101" s="172"/>
      <c r="I101" s="173"/>
      <c r="J101" s="174">
        <f>J145</f>
        <v>100000</v>
      </c>
      <c r="K101" s="170"/>
      <c r="L101" s="175"/>
    </row>
    <row r="102" spans="1:31" s="2" customFormat="1" ht="21.75" customHeight="1">
      <c r="A102" s="35"/>
      <c r="B102" s="36"/>
      <c r="C102" s="37"/>
      <c r="D102" s="37"/>
      <c r="E102" s="37"/>
      <c r="F102" s="37"/>
      <c r="G102" s="37"/>
      <c r="H102" s="37"/>
      <c r="I102" s="116"/>
      <c r="J102" s="37"/>
      <c r="K102" s="37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31" s="2" customFormat="1" ht="6.9" customHeight="1">
      <c r="A103" s="35"/>
      <c r="B103" s="55"/>
      <c r="C103" s="56"/>
      <c r="D103" s="56"/>
      <c r="E103" s="56"/>
      <c r="F103" s="56"/>
      <c r="G103" s="56"/>
      <c r="H103" s="56"/>
      <c r="I103" s="153"/>
      <c r="J103" s="56"/>
      <c r="K103" s="56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pans="1:31" s="2" customFormat="1" ht="6.9" customHeight="1">
      <c r="A107" s="35"/>
      <c r="B107" s="57"/>
      <c r="C107" s="58"/>
      <c r="D107" s="58"/>
      <c r="E107" s="58"/>
      <c r="F107" s="58"/>
      <c r="G107" s="58"/>
      <c r="H107" s="58"/>
      <c r="I107" s="156"/>
      <c r="J107" s="58"/>
      <c r="K107" s="58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24.9" customHeight="1">
      <c r="A108" s="35"/>
      <c r="B108" s="36"/>
      <c r="C108" s="24" t="s">
        <v>109</v>
      </c>
      <c r="D108" s="37"/>
      <c r="E108" s="37"/>
      <c r="F108" s="37"/>
      <c r="G108" s="37"/>
      <c r="H108" s="37"/>
      <c r="I108" s="116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6.9" customHeight="1">
      <c r="A109" s="35"/>
      <c r="B109" s="36"/>
      <c r="C109" s="37"/>
      <c r="D109" s="37"/>
      <c r="E109" s="37"/>
      <c r="F109" s="37"/>
      <c r="G109" s="37"/>
      <c r="H109" s="37"/>
      <c r="I109" s="116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16</v>
      </c>
      <c r="D110" s="37"/>
      <c r="E110" s="37"/>
      <c r="F110" s="37"/>
      <c r="G110" s="37"/>
      <c r="H110" s="37"/>
      <c r="I110" s="116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335" t="str">
        <f>E7</f>
        <v>FN Olomouc - stat.zajištění opěrné stěny na ulici Albertova</v>
      </c>
      <c r="F111" s="336"/>
      <c r="G111" s="336"/>
      <c r="H111" s="336"/>
      <c r="I111" s="116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96</v>
      </c>
      <c r="D112" s="37"/>
      <c r="E112" s="37"/>
      <c r="F112" s="37"/>
      <c r="G112" s="37"/>
      <c r="H112" s="37"/>
      <c r="I112" s="116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12" t="str">
        <f>E9</f>
        <v>04 - Vedlejší rozpočtové náklady</v>
      </c>
      <c r="F113" s="334"/>
      <c r="G113" s="334"/>
      <c r="H113" s="334"/>
      <c r="I113" s="116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" customHeight="1">
      <c r="A114" s="35"/>
      <c r="B114" s="36"/>
      <c r="C114" s="37"/>
      <c r="D114" s="37"/>
      <c r="E114" s="37"/>
      <c r="F114" s="37"/>
      <c r="G114" s="37"/>
      <c r="H114" s="37"/>
      <c r="I114" s="116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20</v>
      </c>
      <c r="D115" s="37"/>
      <c r="E115" s="37"/>
      <c r="F115" s="28" t="str">
        <f>F12</f>
        <v>Olomouc, ul. Albertova</v>
      </c>
      <c r="G115" s="37"/>
      <c r="H115" s="37"/>
      <c r="I115" s="118" t="s">
        <v>22</v>
      </c>
      <c r="J115" s="67" t="str">
        <f>IF(J12="","",J12)</f>
        <v>Vyplň údaj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" customHeight="1">
      <c r="A116" s="35"/>
      <c r="B116" s="36"/>
      <c r="C116" s="37"/>
      <c r="D116" s="37"/>
      <c r="E116" s="37"/>
      <c r="F116" s="37"/>
      <c r="G116" s="37"/>
      <c r="H116" s="37"/>
      <c r="I116" s="116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25.65" customHeight="1">
      <c r="A117" s="35"/>
      <c r="B117" s="36"/>
      <c r="C117" s="30" t="s">
        <v>23</v>
      </c>
      <c r="D117" s="37"/>
      <c r="E117" s="37"/>
      <c r="F117" s="28" t="str">
        <f>E15</f>
        <v>FN Olomouc</v>
      </c>
      <c r="G117" s="37"/>
      <c r="H117" s="37"/>
      <c r="I117" s="118" t="s">
        <v>29</v>
      </c>
      <c r="J117" s="33" t="str">
        <f>E21</f>
        <v>Statika Olomouc, s.r.o.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15" customHeight="1">
      <c r="A118" s="35"/>
      <c r="B118" s="36"/>
      <c r="C118" s="30" t="s">
        <v>27</v>
      </c>
      <c r="D118" s="37"/>
      <c r="E118" s="37"/>
      <c r="F118" s="28" t="str">
        <f>IF(E18="","",E18)</f>
        <v>Vyplň údaj</v>
      </c>
      <c r="G118" s="37"/>
      <c r="H118" s="37"/>
      <c r="I118" s="118" t="s">
        <v>32</v>
      </c>
      <c r="J118" s="33" t="str">
        <f>E24</f>
        <v xml:space="preserve"> 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0.35" customHeight="1">
      <c r="A119" s="35"/>
      <c r="B119" s="36"/>
      <c r="C119" s="37"/>
      <c r="D119" s="37"/>
      <c r="E119" s="37"/>
      <c r="F119" s="37"/>
      <c r="G119" s="37"/>
      <c r="H119" s="37"/>
      <c r="I119" s="116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11" customFormat="1" ht="29.25" customHeight="1">
      <c r="A120" s="176"/>
      <c r="B120" s="177"/>
      <c r="C120" s="178" t="s">
        <v>110</v>
      </c>
      <c r="D120" s="179" t="s">
        <v>60</v>
      </c>
      <c r="E120" s="179" t="s">
        <v>56</v>
      </c>
      <c r="F120" s="179" t="s">
        <v>57</v>
      </c>
      <c r="G120" s="179" t="s">
        <v>111</v>
      </c>
      <c r="H120" s="179" t="s">
        <v>112</v>
      </c>
      <c r="I120" s="180" t="s">
        <v>113</v>
      </c>
      <c r="J120" s="181" t="s">
        <v>100</v>
      </c>
      <c r="K120" s="182" t="s">
        <v>114</v>
      </c>
      <c r="L120" s="183"/>
      <c r="M120" s="76" t="s">
        <v>1</v>
      </c>
      <c r="N120" s="77" t="s">
        <v>39</v>
      </c>
      <c r="O120" s="77" t="s">
        <v>115</v>
      </c>
      <c r="P120" s="77" t="s">
        <v>116</v>
      </c>
      <c r="Q120" s="77" t="s">
        <v>117</v>
      </c>
      <c r="R120" s="77" t="s">
        <v>118</v>
      </c>
      <c r="S120" s="77" t="s">
        <v>119</v>
      </c>
      <c r="T120" s="78" t="s">
        <v>120</v>
      </c>
      <c r="U120" s="176"/>
      <c r="V120" s="176"/>
      <c r="W120" s="176"/>
      <c r="X120" s="176"/>
      <c r="Y120" s="176"/>
      <c r="Z120" s="176"/>
      <c r="AA120" s="176"/>
      <c r="AB120" s="176"/>
      <c r="AC120" s="176"/>
      <c r="AD120" s="176"/>
      <c r="AE120" s="176"/>
    </row>
    <row r="121" spans="1:65" s="2" customFormat="1" ht="22.95" customHeight="1">
      <c r="A121" s="35"/>
      <c r="B121" s="36"/>
      <c r="C121" s="83" t="s">
        <v>121</v>
      </c>
      <c r="D121" s="37"/>
      <c r="E121" s="37"/>
      <c r="F121" s="37"/>
      <c r="G121" s="37"/>
      <c r="H121" s="37"/>
      <c r="I121" s="116"/>
      <c r="J121" s="184">
        <f>BK121</f>
        <v>100000</v>
      </c>
      <c r="K121" s="37"/>
      <c r="L121" s="40"/>
      <c r="M121" s="79"/>
      <c r="N121" s="185"/>
      <c r="O121" s="80"/>
      <c r="P121" s="186">
        <f>P122</f>
        <v>0</v>
      </c>
      <c r="Q121" s="80"/>
      <c r="R121" s="186">
        <f>R122</f>
        <v>0</v>
      </c>
      <c r="S121" s="80"/>
      <c r="T121" s="187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74</v>
      </c>
      <c r="AU121" s="18" t="s">
        <v>102</v>
      </c>
      <c r="BK121" s="188">
        <f>BK122</f>
        <v>100000</v>
      </c>
    </row>
    <row r="122" spans="1:65" s="12" customFormat="1" ht="25.95" customHeight="1">
      <c r="B122" s="189"/>
      <c r="C122" s="190"/>
      <c r="D122" s="191" t="s">
        <v>74</v>
      </c>
      <c r="E122" s="192" t="s">
        <v>519</v>
      </c>
      <c r="F122" s="192" t="s">
        <v>93</v>
      </c>
      <c r="G122" s="190"/>
      <c r="H122" s="190"/>
      <c r="I122" s="193"/>
      <c r="J122" s="194">
        <f>BK122</f>
        <v>100000</v>
      </c>
      <c r="K122" s="190"/>
      <c r="L122" s="195"/>
      <c r="M122" s="196"/>
      <c r="N122" s="197"/>
      <c r="O122" s="197"/>
      <c r="P122" s="198">
        <f>P123+P128+P132+P145</f>
        <v>0</v>
      </c>
      <c r="Q122" s="197"/>
      <c r="R122" s="198">
        <f>R123+R128+R132+R145</f>
        <v>0</v>
      </c>
      <c r="S122" s="197"/>
      <c r="T122" s="199">
        <f>T123+T128+T132+T145</f>
        <v>0</v>
      </c>
      <c r="AR122" s="200" t="s">
        <v>149</v>
      </c>
      <c r="AT122" s="201" t="s">
        <v>74</v>
      </c>
      <c r="AU122" s="201" t="s">
        <v>75</v>
      </c>
      <c r="AY122" s="200" t="s">
        <v>124</v>
      </c>
      <c r="BK122" s="202">
        <f>BK123+BK128+BK132+BK145</f>
        <v>100000</v>
      </c>
    </row>
    <row r="123" spans="1:65" s="12" customFormat="1" ht="22.95" customHeight="1">
      <c r="B123" s="189"/>
      <c r="C123" s="190"/>
      <c r="D123" s="191" t="s">
        <v>74</v>
      </c>
      <c r="E123" s="203" t="s">
        <v>520</v>
      </c>
      <c r="F123" s="203" t="s">
        <v>521</v>
      </c>
      <c r="G123" s="190"/>
      <c r="H123" s="190"/>
      <c r="I123" s="193"/>
      <c r="J123" s="204">
        <f>BK123</f>
        <v>0</v>
      </c>
      <c r="K123" s="190"/>
      <c r="L123" s="195"/>
      <c r="M123" s="196"/>
      <c r="N123" s="197"/>
      <c r="O123" s="197"/>
      <c r="P123" s="198">
        <f>SUM(P124:P127)</f>
        <v>0</v>
      </c>
      <c r="Q123" s="197"/>
      <c r="R123" s="198">
        <f>SUM(R124:R127)</f>
        <v>0</v>
      </c>
      <c r="S123" s="197"/>
      <c r="T123" s="199">
        <f>SUM(T124:T127)</f>
        <v>0</v>
      </c>
      <c r="AR123" s="200" t="s">
        <v>149</v>
      </c>
      <c r="AT123" s="201" t="s">
        <v>74</v>
      </c>
      <c r="AU123" s="201" t="s">
        <v>83</v>
      </c>
      <c r="AY123" s="200" t="s">
        <v>124</v>
      </c>
      <c r="BK123" s="202">
        <f>SUM(BK124:BK127)</f>
        <v>0</v>
      </c>
    </row>
    <row r="124" spans="1:65" s="2" customFormat="1" ht="16.5" customHeight="1">
      <c r="A124" s="35"/>
      <c r="B124" s="36"/>
      <c r="C124" s="205" t="s">
        <v>83</v>
      </c>
      <c r="D124" s="205" t="s">
        <v>126</v>
      </c>
      <c r="E124" s="206" t="s">
        <v>522</v>
      </c>
      <c r="F124" s="207" t="s">
        <v>521</v>
      </c>
      <c r="G124" s="208" t="s">
        <v>523</v>
      </c>
      <c r="H124" s="282"/>
      <c r="I124" s="210"/>
      <c r="J124" s="211">
        <f>ROUND(I124*H124,2)</f>
        <v>0</v>
      </c>
      <c r="K124" s="212"/>
      <c r="L124" s="40"/>
      <c r="M124" s="213" t="s">
        <v>1</v>
      </c>
      <c r="N124" s="214" t="s">
        <v>40</v>
      </c>
      <c r="O124" s="72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17" t="s">
        <v>524</v>
      </c>
      <c r="AT124" s="217" t="s">
        <v>126</v>
      </c>
      <c r="AU124" s="217" t="s">
        <v>85</v>
      </c>
      <c r="AY124" s="18" t="s">
        <v>124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8" t="s">
        <v>83</v>
      </c>
      <c r="BK124" s="218">
        <f>ROUND(I124*H124,2)</f>
        <v>0</v>
      </c>
      <c r="BL124" s="18" t="s">
        <v>524</v>
      </c>
      <c r="BM124" s="217" t="s">
        <v>525</v>
      </c>
    </row>
    <row r="125" spans="1:65" s="15" customFormat="1" ht="30.6">
      <c r="B125" s="253"/>
      <c r="C125" s="254"/>
      <c r="D125" s="221" t="s">
        <v>132</v>
      </c>
      <c r="E125" s="255" t="s">
        <v>1</v>
      </c>
      <c r="F125" s="287" t="s">
        <v>553</v>
      </c>
      <c r="G125" s="254"/>
      <c r="H125" s="255"/>
      <c r="I125" s="257"/>
      <c r="J125" s="254"/>
      <c r="K125" s="254"/>
      <c r="L125" s="258"/>
      <c r="M125" s="259"/>
      <c r="N125" s="260"/>
      <c r="O125" s="260"/>
      <c r="P125" s="260"/>
      <c r="Q125" s="260"/>
      <c r="R125" s="260"/>
      <c r="S125" s="260"/>
      <c r="T125" s="261"/>
      <c r="AT125" s="262" t="s">
        <v>132</v>
      </c>
      <c r="AU125" s="262" t="s">
        <v>85</v>
      </c>
      <c r="AV125" s="15" t="s">
        <v>83</v>
      </c>
      <c r="AW125" s="15" t="s">
        <v>31</v>
      </c>
      <c r="AX125" s="15" t="s">
        <v>75</v>
      </c>
      <c r="AY125" s="262" t="s">
        <v>124</v>
      </c>
    </row>
    <row r="126" spans="1:65" s="15" customFormat="1">
      <c r="B126" s="253"/>
      <c r="C126" s="254"/>
      <c r="D126" s="221" t="s">
        <v>132</v>
      </c>
      <c r="E126" s="255" t="s">
        <v>1</v>
      </c>
      <c r="F126" s="256"/>
      <c r="G126" s="254"/>
      <c r="H126" s="255"/>
      <c r="I126" s="257"/>
      <c r="J126" s="254"/>
      <c r="K126" s="254"/>
      <c r="L126" s="258"/>
      <c r="M126" s="259"/>
      <c r="N126" s="260"/>
      <c r="O126" s="260"/>
      <c r="P126" s="260"/>
      <c r="Q126" s="260"/>
      <c r="R126" s="260"/>
      <c r="S126" s="260"/>
      <c r="T126" s="261"/>
      <c r="AT126" s="262" t="s">
        <v>132</v>
      </c>
      <c r="AU126" s="262" t="s">
        <v>85</v>
      </c>
      <c r="AV126" s="15" t="s">
        <v>83</v>
      </c>
      <c r="AW126" s="15" t="s">
        <v>31</v>
      </c>
      <c r="AX126" s="15" t="s">
        <v>75</v>
      </c>
      <c r="AY126" s="262" t="s">
        <v>124</v>
      </c>
    </row>
    <row r="127" spans="1:65" s="13" customFormat="1">
      <c r="B127" s="219"/>
      <c r="C127" s="220"/>
      <c r="D127" s="221" t="s">
        <v>132</v>
      </c>
      <c r="E127" s="222" t="s">
        <v>1</v>
      </c>
      <c r="F127" s="223"/>
      <c r="G127" s="220"/>
      <c r="H127" s="224"/>
      <c r="I127" s="225"/>
      <c r="J127" s="220"/>
      <c r="K127" s="220"/>
      <c r="L127" s="226"/>
      <c r="M127" s="227"/>
      <c r="N127" s="228"/>
      <c r="O127" s="228"/>
      <c r="P127" s="228"/>
      <c r="Q127" s="228"/>
      <c r="R127" s="228"/>
      <c r="S127" s="228"/>
      <c r="T127" s="229"/>
      <c r="AT127" s="230" t="s">
        <v>132</v>
      </c>
      <c r="AU127" s="230" t="s">
        <v>85</v>
      </c>
      <c r="AV127" s="13" t="s">
        <v>85</v>
      </c>
      <c r="AW127" s="13" t="s">
        <v>31</v>
      </c>
      <c r="AX127" s="13" t="s">
        <v>83</v>
      </c>
      <c r="AY127" s="230" t="s">
        <v>124</v>
      </c>
    </row>
    <row r="128" spans="1:65" s="12" customFormat="1" ht="22.95" customHeight="1">
      <c r="B128" s="189"/>
      <c r="C128" s="190"/>
      <c r="D128" s="191" t="s">
        <v>74</v>
      </c>
      <c r="E128" s="203" t="s">
        <v>526</v>
      </c>
      <c r="F128" s="203" t="s">
        <v>527</v>
      </c>
      <c r="G128" s="190"/>
      <c r="H128" s="190"/>
      <c r="I128" s="193"/>
      <c r="J128" s="204">
        <f>BK128</f>
        <v>0</v>
      </c>
      <c r="K128" s="190"/>
      <c r="L128" s="195"/>
      <c r="M128" s="196"/>
      <c r="N128" s="197"/>
      <c r="O128" s="197"/>
      <c r="P128" s="198">
        <f>SUM(P129:P131)</f>
        <v>0</v>
      </c>
      <c r="Q128" s="197"/>
      <c r="R128" s="198">
        <f>SUM(R129:R131)</f>
        <v>0</v>
      </c>
      <c r="S128" s="197"/>
      <c r="T128" s="199">
        <f>SUM(T129:T131)</f>
        <v>0</v>
      </c>
      <c r="AR128" s="200" t="s">
        <v>149</v>
      </c>
      <c r="AT128" s="201" t="s">
        <v>74</v>
      </c>
      <c r="AU128" s="201" t="s">
        <v>83</v>
      </c>
      <c r="AY128" s="200" t="s">
        <v>124</v>
      </c>
      <c r="BK128" s="202">
        <f>SUM(BK129:BK131)</f>
        <v>0</v>
      </c>
    </row>
    <row r="129" spans="1:65" s="2" customFormat="1" ht="16.5" customHeight="1">
      <c r="A129" s="35"/>
      <c r="B129" s="36"/>
      <c r="C129" s="205" t="s">
        <v>85</v>
      </c>
      <c r="D129" s="205" t="s">
        <v>126</v>
      </c>
      <c r="E129" s="206" t="s">
        <v>528</v>
      </c>
      <c r="F129" s="207" t="s">
        <v>527</v>
      </c>
      <c r="G129" s="208" t="s">
        <v>523</v>
      </c>
      <c r="H129" s="282"/>
      <c r="I129" s="210"/>
      <c r="J129" s="211">
        <f>ROUND(I129*H129,2)</f>
        <v>0</v>
      </c>
      <c r="K129" s="212"/>
      <c r="L129" s="40"/>
      <c r="M129" s="213" t="s">
        <v>1</v>
      </c>
      <c r="N129" s="214" t="s">
        <v>40</v>
      </c>
      <c r="O129" s="72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7" t="s">
        <v>524</v>
      </c>
      <c r="AT129" s="217" t="s">
        <v>126</v>
      </c>
      <c r="AU129" s="217" t="s">
        <v>85</v>
      </c>
      <c r="AY129" s="18" t="s">
        <v>124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8" t="s">
        <v>83</v>
      </c>
      <c r="BK129" s="218">
        <f>ROUND(I129*H129,2)</f>
        <v>0</v>
      </c>
      <c r="BL129" s="18" t="s">
        <v>524</v>
      </c>
      <c r="BM129" s="217" t="s">
        <v>529</v>
      </c>
    </row>
    <row r="130" spans="1:65" s="15" customFormat="1" ht="20.399999999999999">
      <c r="B130" s="253"/>
      <c r="C130" s="254"/>
      <c r="D130" s="221" t="s">
        <v>132</v>
      </c>
      <c r="E130" s="255" t="s">
        <v>1</v>
      </c>
      <c r="F130" s="287" t="s">
        <v>549</v>
      </c>
      <c r="G130" s="254"/>
      <c r="H130" s="255"/>
      <c r="I130" s="257"/>
      <c r="J130" s="254"/>
      <c r="K130" s="254"/>
      <c r="L130" s="258"/>
      <c r="M130" s="259"/>
      <c r="N130" s="260"/>
      <c r="O130" s="260"/>
      <c r="P130" s="260"/>
      <c r="Q130" s="260"/>
      <c r="R130" s="260"/>
      <c r="S130" s="260"/>
      <c r="T130" s="261"/>
      <c r="AT130" s="262" t="s">
        <v>132</v>
      </c>
      <c r="AU130" s="262" t="s">
        <v>85</v>
      </c>
      <c r="AV130" s="15" t="s">
        <v>83</v>
      </c>
      <c r="AW130" s="15" t="s">
        <v>31</v>
      </c>
      <c r="AX130" s="15" t="s">
        <v>75</v>
      </c>
      <c r="AY130" s="262" t="s">
        <v>124</v>
      </c>
    </row>
    <row r="131" spans="1:65" s="13" customFormat="1">
      <c r="B131" s="219"/>
      <c r="C131" s="220"/>
      <c r="D131" s="221" t="s">
        <v>132</v>
      </c>
      <c r="E131" s="222" t="s">
        <v>1</v>
      </c>
      <c r="F131" s="223"/>
      <c r="G131" s="220"/>
      <c r="H131" s="224"/>
      <c r="I131" s="225"/>
      <c r="J131" s="220"/>
      <c r="K131" s="220"/>
      <c r="L131" s="226"/>
      <c r="M131" s="227"/>
      <c r="N131" s="228"/>
      <c r="O131" s="228"/>
      <c r="P131" s="228"/>
      <c r="Q131" s="228"/>
      <c r="R131" s="228"/>
      <c r="S131" s="228"/>
      <c r="T131" s="229"/>
      <c r="AT131" s="230" t="s">
        <v>132</v>
      </c>
      <c r="AU131" s="230" t="s">
        <v>85</v>
      </c>
      <c r="AV131" s="13" t="s">
        <v>85</v>
      </c>
      <c r="AW131" s="13" t="s">
        <v>31</v>
      </c>
      <c r="AX131" s="13" t="s">
        <v>83</v>
      </c>
      <c r="AY131" s="230" t="s">
        <v>124</v>
      </c>
    </row>
    <row r="132" spans="1:65" s="12" customFormat="1" ht="22.95" customHeight="1">
      <c r="B132" s="189"/>
      <c r="C132" s="190"/>
      <c r="D132" s="191" t="s">
        <v>74</v>
      </c>
      <c r="E132" s="203" t="s">
        <v>530</v>
      </c>
      <c r="F132" s="203" t="s">
        <v>531</v>
      </c>
      <c r="G132" s="190"/>
      <c r="H132" s="190"/>
      <c r="I132" s="193"/>
      <c r="J132" s="204">
        <f>BK132</f>
        <v>0</v>
      </c>
      <c r="K132" s="190"/>
      <c r="L132" s="195"/>
      <c r="M132" s="196"/>
      <c r="N132" s="197"/>
      <c r="O132" s="197"/>
      <c r="P132" s="199">
        <f>SUM(P133:P144)</f>
        <v>0</v>
      </c>
      <c r="Q132" s="197"/>
      <c r="R132" s="199">
        <f>SUM(R133:R144)</f>
        <v>0</v>
      </c>
      <c r="S132" s="197"/>
      <c r="T132" s="199">
        <f>SUM(T133:T144)</f>
        <v>0</v>
      </c>
      <c r="AR132" s="200" t="s">
        <v>149</v>
      </c>
      <c r="AT132" s="201" t="s">
        <v>74</v>
      </c>
      <c r="AU132" s="201" t="s">
        <v>83</v>
      </c>
      <c r="AY132" s="200" t="s">
        <v>124</v>
      </c>
      <c r="BK132" s="202">
        <f>SUM(BK133:BK142)</f>
        <v>0</v>
      </c>
    </row>
    <row r="133" spans="1:65" s="2" customFormat="1" ht="16.5" customHeight="1">
      <c r="A133" s="35"/>
      <c r="B133" s="36"/>
      <c r="C133" s="205" t="s">
        <v>139</v>
      </c>
      <c r="D133" s="205" t="s">
        <v>126</v>
      </c>
      <c r="E133" s="206" t="s">
        <v>532</v>
      </c>
      <c r="F133" s="207" t="s">
        <v>531</v>
      </c>
      <c r="G133" s="208" t="s">
        <v>523</v>
      </c>
      <c r="H133" s="282"/>
      <c r="I133" s="210"/>
      <c r="J133" s="211">
        <f>ROUND(I133*H133,2)</f>
        <v>0</v>
      </c>
      <c r="K133" s="212"/>
      <c r="L133" s="40"/>
      <c r="M133" s="213" t="s">
        <v>1</v>
      </c>
      <c r="N133" s="214" t="s">
        <v>40</v>
      </c>
      <c r="O133" s="72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7" t="s">
        <v>524</v>
      </c>
      <c r="AT133" s="217" t="s">
        <v>126</v>
      </c>
      <c r="AU133" s="217" t="s">
        <v>85</v>
      </c>
      <c r="AY133" s="18" t="s">
        <v>124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8" t="s">
        <v>83</v>
      </c>
      <c r="BK133" s="218">
        <f>ROUND(I133*H133,2)</f>
        <v>0</v>
      </c>
      <c r="BL133" s="18" t="s">
        <v>524</v>
      </c>
      <c r="BM133" s="217" t="s">
        <v>533</v>
      </c>
    </row>
    <row r="134" spans="1:65" s="15" customFormat="1" ht="20.399999999999999">
      <c r="B134" s="253"/>
      <c r="C134" s="254"/>
      <c r="D134" s="221" t="s">
        <v>132</v>
      </c>
      <c r="E134" s="255" t="s">
        <v>1</v>
      </c>
      <c r="F134" s="256" t="s">
        <v>534</v>
      </c>
      <c r="G134" s="254"/>
      <c r="H134" s="255"/>
      <c r="I134" s="257"/>
      <c r="J134" s="254"/>
      <c r="K134" s="254"/>
      <c r="L134" s="258"/>
      <c r="M134" s="259"/>
      <c r="N134" s="260"/>
      <c r="O134" s="260"/>
      <c r="P134" s="260"/>
      <c r="Q134" s="260"/>
      <c r="R134" s="260"/>
      <c r="S134" s="260"/>
      <c r="T134" s="261"/>
      <c r="AT134" s="262" t="s">
        <v>132</v>
      </c>
      <c r="AU134" s="262" t="s">
        <v>85</v>
      </c>
      <c r="AV134" s="15" t="s">
        <v>83</v>
      </c>
      <c r="AW134" s="15" t="s">
        <v>31</v>
      </c>
      <c r="AX134" s="15" t="s">
        <v>75</v>
      </c>
      <c r="AY134" s="262" t="s">
        <v>124</v>
      </c>
    </row>
    <row r="135" spans="1:65" s="13" customFormat="1">
      <c r="B135" s="219"/>
      <c r="C135" s="220"/>
      <c r="D135" s="221" t="s">
        <v>132</v>
      </c>
      <c r="E135" s="222" t="s">
        <v>1</v>
      </c>
      <c r="F135" s="223"/>
      <c r="G135" s="220"/>
      <c r="H135" s="224"/>
      <c r="I135" s="225"/>
      <c r="J135" s="220"/>
      <c r="K135" s="220"/>
      <c r="L135" s="226"/>
      <c r="M135" s="227"/>
      <c r="N135" s="228"/>
      <c r="O135" s="228"/>
      <c r="P135" s="228"/>
      <c r="Q135" s="228"/>
      <c r="R135" s="228"/>
      <c r="S135" s="228"/>
      <c r="T135" s="229"/>
      <c r="AT135" s="230" t="s">
        <v>132</v>
      </c>
      <c r="AU135" s="230" t="s">
        <v>85</v>
      </c>
      <c r="AV135" s="13" t="s">
        <v>85</v>
      </c>
      <c r="AW135" s="13" t="s">
        <v>31</v>
      </c>
      <c r="AX135" s="13" t="s">
        <v>83</v>
      </c>
      <c r="AY135" s="230" t="s">
        <v>124</v>
      </c>
    </row>
    <row r="136" spans="1:65" s="2" customFormat="1" ht="22.8">
      <c r="A136" s="283"/>
      <c r="B136" s="36"/>
      <c r="C136" s="205" t="s">
        <v>130</v>
      </c>
      <c r="D136" s="205" t="s">
        <v>126</v>
      </c>
      <c r="E136" s="206" t="s">
        <v>535</v>
      </c>
      <c r="F136" s="286" t="s">
        <v>547</v>
      </c>
      <c r="G136" s="208" t="s">
        <v>523</v>
      </c>
      <c r="H136" s="282"/>
      <c r="I136" s="210"/>
      <c r="J136" s="211">
        <f>ROUND(I136*H136,2)</f>
        <v>0</v>
      </c>
      <c r="K136" s="212"/>
      <c r="L136" s="40"/>
      <c r="M136" s="213" t="s">
        <v>1</v>
      </c>
      <c r="N136" s="214" t="s">
        <v>40</v>
      </c>
      <c r="O136" s="72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283"/>
      <c r="V136" s="283"/>
      <c r="W136" s="283"/>
      <c r="X136" s="283"/>
      <c r="Y136" s="283"/>
      <c r="Z136" s="283"/>
      <c r="AA136" s="283"/>
      <c r="AB136" s="283"/>
      <c r="AC136" s="283"/>
      <c r="AD136" s="283"/>
      <c r="AE136" s="283"/>
      <c r="AR136" s="217" t="s">
        <v>524</v>
      </c>
      <c r="AT136" s="217" t="s">
        <v>126</v>
      </c>
      <c r="AU136" s="217" t="s">
        <v>85</v>
      </c>
      <c r="AY136" s="18" t="s">
        <v>124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8" t="s">
        <v>83</v>
      </c>
      <c r="BK136" s="218">
        <f>ROUND(I136*H136,2)</f>
        <v>0</v>
      </c>
      <c r="BL136" s="18" t="s">
        <v>524</v>
      </c>
      <c r="BM136" s="217" t="s">
        <v>536</v>
      </c>
    </row>
    <row r="137" spans="1:65" s="13" customFormat="1">
      <c r="B137" s="219"/>
      <c r="C137" s="220"/>
      <c r="D137" s="221" t="s">
        <v>132</v>
      </c>
      <c r="E137" s="222" t="s">
        <v>1</v>
      </c>
      <c r="F137" s="223"/>
      <c r="G137" s="220"/>
      <c r="H137" s="224"/>
      <c r="I137" s="225"/>
      <c r="J137" s="220"/>
      <c r="K137" s="220"/>
      <c r="L137" s="226"/>
      <c r="M137" s="227"/>
      <c r="N137" s="228"/>
      <c r="O137" s="228"/>
      <c r="P137" s="228"/>
      <c r="Q137" s="228"/>
      <c r="R137" s="228"/>
      <c r="S137" s="228"/>
      <c r="T137" s="229"/>
      <c r="AT137" s="230" t="s">
        <v>132</v>
      </c>
      <c r="AU137" s="230" t="s">
        <v>85</v>
      </c>
      <c r="AV137" s="13" t="s">
        <v>85</v>
      </c>
      <c r="AW137" s="13" t="s">
        <v>31</v>
      </c>
      <c r="AX137" s="13" t="s">
        <v>83</v>
      </c>
      <c r="AY137" s="230" t="s">
        <v>124</v>
      </c>
    </row>
    <row r="138" spans="1:65" s="13" customFormat="1">
      <c r="B138" s="219"/>
      <c r="C138" s="220"/>
      <c r="D138" s="221"/>
      <c r="E138" s="222"/>
      <c r="F138" s="223"/>
      <c r="G138" s="220"/>
      <c r="H138" s="224"/>
      <c r="I138" s="225"/>
      <c r="J138" s="220"/>
      <c r="K138" s="220"/>
      <c r="L138" s="226"/>
      <c r="M138" s="227"/>
      <c r="N138" s="228"/>
      <c r="O138" s="228"/>
      <c r="P138" s="228"/>
      <c r="Q138" s="228"/>
      <c r="R138" s="228"/>
      <c r="S138" s="228"/>
      <c r="T138" s="229"/>
      <c r="AT138" s="230"/>
      <c r="AU138" s="230"/>
      <c r="AY138" s="230"/>
    </row>
    <row r="139" spans="1:65" s="2" customFormat="1" ht="22.8">
      <c r="A139" s="35"/>
      <c r="B139" s="36"/>
      <c r="C139" s="205">
        <v>5</v>
      </c>
      <c r="D139" s="205" t="s">
        <v>126</v>
      </c>
      <c r="E139" s="288" t="s">
        <v>550</v>
      </c>
      <c r="F139" s="286" t="s">
        <v>548</v>
      </c>
      <c r="G139" s="208" t="s">
        <v>523</v>
      </c>
      <c r="H139" s="282"/>
      <c r="I139" s="210"/>
      <c r="J139" s="211">
        <f>ROUND(I139*H139,2)</f>
        <v>0</v>
      </c>
      <c r="K139" s="212"/>
      <c r="L139" s="40"/>
      <c r="M139" s="213" t="s">
        <v>1</v>
      </c>
      <c r="N139" s="214" t="s">
        <v>40</v>
      </c>
      <c r="O139" s="72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7" t="s">
        <v>524</v>
      </c>
      <c r="AT139" s="217" t="s">
        <v>126</v>
      </c>
      <c r="AU139" s="217" t="s">
        <v>85</v>
      </c>
      <c r="AY139" s="18" t="s">
        <v>124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8" t="s">
        <v>83</v>
      </c>
      <c r="BK139" s="218">
        <f>ROUND(I139*H139,2)</f>
        <v>0</v>
      </c>
      <c r="BL139" s="18" t="s">
        <v>524</v>
      </c>
      <c r="BM139" s="217" t="s">
        <v>536</v>
      </c>
    </row>
    <row r="140" spans="1:65" s="13" customFormat="1">
      <c r="B140" s="219"/>
      <c r="C140" s="220"/>
      <c r="D140" s="221" t="s">
        <v>132</v>
      </c>
      <c r="E140" s="222" t="s">
        <v>1</v>
      </c>
      <c r="F140" s="223"/>
      <c r="G140" s="220"/>
      <c r="H140" s="224"/>
      <c r="I140" s="225"/>
      <c r="J140" s="220"/>
      <c r="K140" s="220"/>
      <c r="L140" s="226"/>
      <c r="M140" s="227"/>
      <c r="N140" s="228"/>
      <c r="O140" s="228"/>
      <c r="P140" s="228"/>
      <c r="Q140" s="228"/>
      <c r="R140" s="228"/>
      <c r="S140" s="228"/>
      <c r="T140" s="229"/>
      <c r="AT140" s="230" t="s">
        <v>132</v>
      </c>
      <c r="AU140" s="230" t="s">
        <v>85</v>
      </c>
      <c r="AV140" s="13" t="s">
        <v>85</v>
      </c>
      <c r="AW140" s="13" t="s">
        <v>31</v>
      </c>
      <c r="AX140" s="13" t="s">
        <v>83</v>
      </c>
      <c r="AY140" s="230" t="s">
        <v>124</v>
      </c>
    </row>
    <row r="141" spans="1:65" s="13" customFormat="1">
      <c r="B141" s="219"/>
      <c r="C141" s="220"/>
      <c r="D141" s="221"/>
      <c r="E141" s="222"/>
      <c r="F141" s="223"/>
      <c r="G141" s="220"/>
      <c r="H141" s="224"/>
      <c r="I141" s="225"/>
      <c r="J141" s="220"/>
      <c r="K141" s="220"/>
      <c r="L141" s="226"/>
      <c r="M141" s="227"/>
      <c r="N141" s="228"/>
      <c r="O141" s="228"/>
      <c r="P141" s="228"/>
      <c r="Q141" s="228"/>
      <c r="R141" s="228"/>
      <c r="S141" s="228"/>
      <c r="T141" s="229"/>
      <c r="AT141" s="230"/>
      <c r="AU141" s="230"/>
      <c r="AY141" s="230"/>
    </row>
    <row r="142" spans="1:65" s="2" customFormat="1" ht="16.5" customHeight="1">
      <c r="A142" s="283"/>
      <c r="B142" s="36"/>
      <c r="C142" s="205">
        <v>6</v>
      </c>
      <c r="D142" s="205" t="s">
        <v>126</v>
      </c>
      <c r="E142" s="288" t="s">
        <v>551</v>
      </c>
      <c r="F142" s="286" t="s">
        <v>552</v>
      </c>
      <c r="G142" s="208" t="s">
        <v>523</v>
      </c>
      <c r="H142" s="282"/>
      <c r="I142" s="210"/>
      <c r="J142" s="211">
        <f>ROUND(I142*H142,2)</f>
        <v>0</v>
      </c>
      <c r="K142" s="212"/>
      <c r="L142" s="40"/>
      <c r="M142" s="213" t="s">
        <v>1</v>
      </c>
      <c r="N142" s="214" t="s">
        <v>40</v>
      </c>
      <c r="O142" s="72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283"/>
      <c r="V142" s="283"/>
      <c r="W142" s="283"/>
      <c r="X142" s="283"/>
      <c r="Y142" s="283"/>
      <c r="Z142" s="283"/>
      <c r="AA142" s="283"/>
      <c r="AB142" s="283"/>
      <c r="AC142" s="283"/>
      <c r="AD142" s="283"/>
      <c r="AE142" s="283"/>
      <c r="AR142" s="217" t="s">
        <v>524</v>
      </c>
      <c r="AT142" s="217" t="s">
        <v>126</v>
      </c>
      <c r="AU142" s="217" t="s">
        <v>85</v>
      </c>
      <c r="AY142" s="18" t="s">
        <v>124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8" t="s">
        <v>83</v>
      </c>
      <c r="BK142" s="218">
        <f>ROUND(I142*H142,2)</f>
        <v>0</v>
      </c>
      <c r="BL142" s="18" t="s">
        <v>524</v>
      </c>
      <c r="BM142" s="217" t="s">
        <v>533</v>
      </c>
    </row>
    <row r="143" spans="1:65" s="15" customFormat="1" ht="40.799999999999997">
      <c r="B143" s="253"/>
      <c r="C143" s="254"/>
      <c r="D143" s="221" t="s">
        <v>132</v>
      </c>
      <c r="E143" s="255" t="s">
        <v>1</v>
      </c>
      <c r="F143" s="287" t="s">
        <v>561</v>
      </c>
      <c r="G143" s="254"/>
      <c r="H143" s="255"/>
      <c r="I143" s="257"/>
      <c r="J143" s="254"/>
      <c r="K143" s="254"/>
      <c r="L143" s="258"/>
      <c r="M143" s="259"/>
      <c r="N143" s="260"/>
      <c r="O143" s="260"/>
      <c r="P143" s="260"/>
      <c r="Q143" s="260"/>
      <c r="R143" s="260"/>
      <c r="S143" s="260"/>
      <c r="T143" s="261"/>
      <c r="AT143" s="262" t="s">
        <v>132</v>
      </c>
      <c r="AU143" s="262" t="s">
        <v>85</v>
      </c>
      <c r="AV143" s="15" t="s">
        <v>83</v>
      </c>
      <c r="AW143" s="15" t="s">
        <v>31</v>
      </c>
      <c r="AX143" s="15" t="s">
        <v>75</v>
      </c>
      <c r="AY143" s="262" t="s">
        <v>124</v>
      </c>
    </row>
    <row r="144" spans="1:65" s="15" customFormat="1">
      <c r="B144" s="253"/>
      <c r="C144" s="254"/>
      <c r="D144" s="221"/>
      <c r="E144" s="255"/>
      <c r="F144" s="287"/>
      <c r="G144" s="254"/>
      <c r="H144" s="255"/>
      <c r="I144" s="257"/>
      <c r="J144" s="254"/>
      <c r="K144" s="254"/>
      <c r="L144" s="258"/>
      <c r="M144" s="259"/>
      <c r="N144" s="260"/>
      <c r="O144" s="260"/>
      <c r="P144" s="260"/>
      <c r="Q144" s="260"/>
      <c r="R144" s="260"/>
      <c r="S144" s="260"/>
      <c r="T144" s="261"/>
      <c r="AT144" s="262"/>
      <c r="AU144" s="262"/>
      <c r="AY144" s="262"/>
    </row>
    <row r="145" spans="1:65" s="12" customFormat="1" ht="22.95" customHeight="1">
      <c r="B145" s="189"/>
      <c r="C145" s="190"/>
      <c r="D145" s="191" t="s">
        <v>74</v>
      </c>
      <c r="E145" s="203" t="s">
        <v>537</v>
      </c>
      <c r="F145" s="203" t="s">
        <v>538</v>
      </c>
      <c r="G145" s="190"/>
      <c r="H145" s="190"/>
      <c r="I145" s="193"/>
      <c r="J145" s="204">
        <f>BK145</f>
        <v>100000</v>
      </c>
      <c r="K145" s="190"/>
      <c r="L145" s="195"/>
      <c r="M145" s="196"/>
      <c r="N145" s="197"/>
      <c r="O145" s="197"/>
      <c r="P145" s="198">
        <f>SUM(P146:P154)</f>
        <v>0</v>
      </c>
      <c r="Q145" s="197"/>
      <c r="R145" s="198">
        <f>SUM(R146:R154)</f>
        <v>0</v>
      </c>
      <c r="S145" s="197"/>
      <c r="T145" s="199">
        <f>SUM(T146:T154)</f>
        <v>0</v>
      </c>
      <c r="AR145" s="200" t="s">
        <v>149</v>
      </c>
      <c r="AT145" s="201" t="s">
        <v>74</v>
      </c>
      <c r="AU145" s="201" t="s">
        <v>83</v>
      </c>
      <c r="AY145" s="200" t="s">
        <v>124</v>
      </c>
      <c r="BK145" s="202">
        <f>SUM(BK146:BK154)</f>
        <v>100000</v>
      </c>
    </row>
    <row r="146" spans="1:65" s="2" customFormat="1" ht="16.5" customHeight="1">
      <c r="A146" s="35"/>
      <c r="B146" s="36"/>
      <c r="C146" s="205">
        <v>7</v>
      </c>
      <c r="D146" s="205" t="s">
        <v>126</v>
      </c>
      <c r="E146" s="206" t="s">
        <v>539</v>
      </c>
      <c r="F146" s="286" t="s">
        <v>540</v>
      </c>
      <c r="G146" s="208" t="s">
        <v>523</v>
      </c>
      <c r="H146" s="282"/>
      <c r="I146" s="210"/>
      <c r="J146" s="211">
        <f>ROUND(I146*H146,2)</f>
        <v>0</v>
      </c>
      <c r="K146" s="212"/>
      <c r="L146" s="40"/>
      <c r="M146" s="213" t="s">
        <v>1</v>
      </c>
      <c r="N146" s="214" t="s">
        <v>40</v>
      </c>
      <c r="O146" s="72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7" t="s">
        <v>524</v>
      </c>
      <c r="AT146" s="217" t="s">
        <v>126</v>
      </c>
      <c r="AU146" s="217" t="s">
        <v>85</v>
      </c>
      <c r="AY146" s="18" t="s">
        <v>124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8" t="s">
        <v>83</v>
      </c>
      <c r="BK146" s="218">
        <f>ROUND(I146*H146,2)</f>
        <v>0</v>
      </c>
      <c r="BL146" s="18" t="s">
        <v>524</v>
      </c>
      <c r="BM146" s="217" t="s">
        <v>541</v>
      </c>
    </row>
    <row r="147" spans="1:65" s="15" customFormat="1" ht="20.399999999999999">
      <c r="B147" s="253"/>
      <c r="C147" s="254"/>
      <c r="D147" s="221" t="s">
        <v>132</v>
      </c>
      <c r="E147" s="255" t="s">
        <v>1</v>
      </c>
      <c r="F147" s="287" t="s">
        <v>562</v>
      </c>
      <c r="G147" s="254"/>
      <c r="H147" s="255"/>
      <c r="I147" s="257"/>
      <c r="J147" s="254"/>
      <c r="K147" s="254"/>
      <c r="L147" s="258"/>
      <c r="M147" s="259"/>
      <c r="N147" s="260"/>
      <c r="O147" s="260"/>
      <c r="P147" s="260"/>
      <c r="Q147" s="260"/>
      <c r="R147" s="260"/>
      <c r="S147" s="260"/>
      <c r="T147" s="261"/>
      <c r="AT147" s="262" t="s">
        <v>132</v>
      </c>
      <c r="AU147" s="262" t="s">
        <v>85</v>
      </c>
      <c r="AV147" s="15" t="s">
        <v>83</v>
      </c>
      <c r="AW147" s="15" t="s">
        <v>31</v>
      </c>
      <c r="AX147" s="15" t="s">
        <v>75</v>
      </c>
      <c r="AY147" s="262" t="s">
        <v>124</v>
      </c>
    </row>
    <row r="148" spans="1:65" s="15" customFormat="1">
      <c r="B148" s="253"/>
      <c r="C148" s="254"/>
      <c r="D148" s="221"/>
      <c r="E148" s="255"/>
      <c r="F148" s="287"/>
      <c r="G148" s="254"/>
      <c r="H148" s="255"/>
      <c r="I148" s="257"/>
      <c r="J148" s="254"/>
      <c r="K148" s="254"/>
      <c r="L148" s="258"/>
      <c r="M148" s="259"/>
      <c r="N148" s="260"/>
      <c r="O148" s="260"/>
      <c r="P148" s="260"/>
      <c r="Q148" s="260"/>
      <c r="R148" s="260"/>
      <c r="S148" s="260"/>
      <c r="T148" s="261"/>
      <c r="AT148" s="262"/>
      <c r="AU148" s="262"/>
      <c r="AY148" s="262"/>
    </row>
    <row r="149" spans="1:65" s="15" customFormat="1" ht="11.4">
      <c r="B149" s="253"/>
      <c r="C149" s="205">
        <v>8</v>
      </c>
      <c r="D149" s="205" t="s">
        <v>126</v>
      </c>
      <c r="E149" s="206" t="s">
        <v>542</v>
      </c>
      <c r="F149" s="207" t="s">
        <v>543</v>
      </c>
      <c r="G149" s="208" t="s">
        <v>544</v>
      </c>
      <c r="H149" s="209">
        <v>1</v>
      </c>
      <c r="I149" s="211">
        <v>100000</v>
      </c>
      <c r="J149" s="211">
        <f>ROUND(I149*H149,2)</f>
        <v>100000</v>
      </c>
      <c r="K149" s="285" t="s">
        <v>1</v>
      </c>
      <c r="L149" s="258"/>
      <c r="M149" s="289" t="s">
        <v>1</v>
      </c>
      <c r="N149" s="214" t="s">
        <v>40</v>
      </c>
      <c r="O149" s="72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AR149" s="217" t="s">
        <v>524</v>
      </c>
      <c r="AS149" s="2"/>
      <c r="AT149" s="217" t="s">
        <v>126</v>
      </c>
      <c r="AU149" s="217" t="s">
        <v>85</v>
      </c>
      <c r="AV149" s="2"/>
      <c r="AW149" s="2"/>
      <c r="AX149" s="2"/>
      <c r="AY149" s="18" t="s">
        <v>124</v>
      </c>
      <c r="AZ149" s="2"/>
      <c r="BA149" s="2"/>
      <c r="BB149" s="2"/>
      <c r="BC149" s="2"/>
      <c r="BD149" s="2"/>
      <c r="BE149" s="218">
        <f>IF(N149="základní",J149,0)</f>
        <v>100000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8" t="s">
        <v>83</v>
      </c>
      <c r="BK149" s="218">
        <f>ROUND(I149*H149,2)</f>
        <v>100000</v>
      </c>
      <c r="BL149" s="18" t="s">
        <v>524</v>
      </c>
      <c r="BM149" s="217" t="s">
        <v>541</v>
      </c>
    </row>
    <row r="150" spans="1:65" s="15" customFormat="1" ht="30.6">
      <c r="B150" s="253"/>
      <c r="C150" s="254"/>
      <c r="D150" s="221" t="s">
        <v>132</v>
      </c>
      <c r="E150" s="255" t="s">
        <v>1</v>
      </c>
      <c r="F150" s="256" t="s">
        <v>545</v>
      </c>
      <c r="G150" s="254"/>
      <c r="H150" s="255" t="s">
        <v>1</v>
      </c>
      <c r="I150" s="254"/>
      <c r="J150" s="254"/>
      <c r="L150" s="258"/>
      <c r="M150" s="259"/>
      <c r="N150" s="260"/>
      <c r="O150" s="260"/>
      <c r="P150" s="260"/>
      <c r="Q150" s="260"/>
      <c r="R150" s="260"/>
      <c r="S150" s="260"/>
      <c r="T150" s="261"/>
      <c r="AT150" s="262" t="s">
        <v>132</v>
      </c>
      <c r="AU150" s="262" t="s">
        <v>85</v>
      </c>
      <c r="AV150" s="15" t="s">
        <v>83</v>
      </c>
      <c r="AW150" s="15" t="s">
        <v>31</v>
      </c>
      <c r="AX150" s="15" t="s">
        <v>75</v>
      </c>
      <c r="AY150" s="262" t="s">
        <v>124</v>
      </c>
    </row>
    <row r="151" spans="1:65" s="15" customFormat="1" ht="30.6">
      <c r="B151" s="253"/>
      <c r="C151" s="254"/>
      <c r="D151" s="221" t="s">
        <v>132</v>
      </c>
      <c r="E151" s="255" t="s">
        <v>1</v>
      </c>
      <c r="F151" s="256" t="s">
        <v>546</v>
      </c>
      <c r="G151" s="254"/>
      <c r="H151" s="255" t="s">
        <v>1</v>
      </c>
      <c r="I151" s="254"/>
      <c r="J151" s="254"/>
      <c r="L151" s="258"/>
      <c r="M151" s="259"/>
      <c r="N151" s="260"/>
      <c r="O151" s="260"/>
      <c r="P151" s="260"/>
      <c r="Q151" s="260"/>
      <c r="R151" s="260"/>
      <c r="S151" s="260"/>
      <c r="T151" s="261"/>
      <c r="AT151" s="262"/>
      <c r="AU151" s="262"/>
      <c r="AY151" s="262"/>
    </row>
    <row r="152" spans="1:65" s="15" customFormat="1">
      <c r="B152" s="253"/>
      <c r="C152" s="220"/>
      <c r="D152" s="221" t="s">
        <v>132</v>
      </c>
      <c r="E152" s="222" t="s">
        <v>1</v>
      </c>
      <c r="F152" s="223" t="s">
        <v>83</v>
      </c>
      <c r="G152" s="220"/>
      <c r="H152" s="224">
        <v>1</v>
      </c>
      <c r="I152" s="220"/>
      <c r="J152" s="220"/>
      <c r="K152" s="13"/>
      <c r="L152" s="258"/>
      <c r="M152" s="259"/>
      <c r="N152" s="260"/>
      <c r="O152" s="260"/>
      <c r="P152" s="260"/>
      <c r="Q152" s="260"/>
      <c r="R152" s="260"/>
      <c r="S152" s="260"/>
      <c r="T152" s="261"/>
      <c r="AT152" s="262"/>
      <c r="AU152" s="262"/>
      <c r="AY152" s="262"/>
    </row>
    <row r="153" spans="1:65" s="15" customFormat="1">
      <c r="B153" s="253"/>
      <c r="C153" s="243"/>
      <c r="D153" s="221" t="s">
        <v>132</v>
      </c>
      <c r="E153" s="244" t="s">
        <v>1</v>
      </c>
      <c r="F153" s="245" t="s">
        <v>179</v>
      </c>
      <c r="G153" s="243"/>
      <c r="H153" s="246">
        <v>1</v>
      </c>
      <c r="I153" s="243"/>
      <c r="J153" s="243"/>
      <c r="K153" s="14"/>
      <c r="L153" s="258"/>
      <c r="M153" s="259"/>
      <c r="N153" s="260"/>
      <c r="O153" s="260"/>
      <c r="P153" s="260"/>
      <c r="Q153" s="260"/>
      <c r="R153" s="260"/>
      <c r="S153" s="260"/>
      <c r="T153" s="261"/>
      <c r="AT153" s="262"/>
      <c r="AU153" s="262"/>
      <c r="AY153" s="262"/>
    </row>
    <row r="154" spans="1:65" s="13" customFormat="1">
      <c r="B154" s="219"/>
      <c r="C154" s="220"/>
      <c r="D154" s="221" t="s">
        <v>132</v>
      </c>
      <c r="E154" s="222" t="s">
        <v>1</v>
      </c>
      <c r="F154" s="223"/>
      <c r="G154" s="220"/>
      <c r="H154" s="224"/>
      <c r="I154" s="220"/>
      <c r="J154" s="220"/>
      <c r="K154" s="220"/>
      <c r="L154" s="226"/>
      <c r="M154" s="279"/>
      <c r="N154" s="280"/>
      <c r="O154" s="280"/>
      <c r="P154" s="280"/>
      <c r="Q154" s="280"/>
      <c r="R154" s="280"/>
      <c r="S154" s="280"/>
      <c r="T154" s="281"/>
      <c r="AT154" s="230" t="s">
        <v>132</v>
      </c>
      <c r="AU154" s="230" t="s">
        <v>85</v>
      </c>
      <c r="AV154" s="13" t="s">
        <v>85</v>
      </c>
      <c r="AW154" s="13" t="s">
        <v>31</v>
      </c>
      <c r="AX154" s="13" t="s">
        <v>83</v>
      </c>
      <c r="AY154" s="230" t="s">
        <v>124</v>
      </c>
    </row>
    <row r="155" spans="1:65" s="2" customFormat="1" ht="6.9" customHeight="1">
      <c r="A155" s="35"/>
      <c r="B155" s="55"/>
      <c r="C155" s="56"/>
      <c r="D155" s="56"/>
      <c r="E155" s="56"/>
      <c r="F155" s="56"/>
      <c r="G155" s="56"/>
      <c r="H155" s="56"/>
      <c r="I155" s="153"/>
      <c r="J155" s="56"/>
      <c r="K155" s="56"/>
      <c r="L155" s="40"/>
      <c r="M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</row>
  </sheetData>
  <sheetProtection password="CDDD" sheet="1" objects="1" scenarios="1" formatColumns="0" formatRows="0" autoFilter="0"/>
  <autoFilter ref="C120:K154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01 - Mikropiloty a kotvy</vt:lpstr>
      <vt:lpstr>02 - Základové věnce</vt:lpstr>
      <vt:lpstr>03 - Sanace pohledové části </vt:lpstr>
      <vt:lpstr>04 - Vedlejší rozpočtové ...</vt:lpstr>
      <vt:lpstr>'01 - Mikropiloty a kotvy'!Názvy_tisku</vt:lpstr>
      <vt:lpstr>'02 - Základové věnce'!Názvy_tisku</vt:lpstr>
      <vt:lpstr>'03 - Sanace pohledové části '!Názvy_tisku</vt:lpstr>
      <vt:lpstr>'04 - Vedlejší rozpočtové ...'!Názvy_tisku</vt:lpstr>
      <vt:lpstr>'Rekapitulace stavby'!Názvy_tisku</vt:lpstr>
      <vt:lpstr>'01 - Mikropiloty a kotvy'!Oblast_tisku</vt:lpstr>
      <vt:lpstr>'02 - Základové věnce'!Oblast_tisku</vt:lpstr>
      <vt:lpstr>'03 - Sanace pohledové části '!Oblast_tisku</vt:lpstr>
      <vt:lpstr>'04 - Vedlejší rozpočtové 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PC-VALCIKOVA\valcikova</dc:creator>
  <cp:lastModifiedBy>Staňková Blanka</cp:lastModifiedBy>
  <dcterms:created xsi:type="dcterms:W3CDTF">2020-02-12T09:43:11Z</dcterms:created>
  <dcterms:modified xsi:type="dcterms:W3CDTF">2020-12-07T11:08:18Z</dcterms:modified>
</cp:coreProperties>
</file>