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Dana\Osobní veci\Vita_Javurek\"/>
    </mc:Choice>
  </mc:AlternateContent>
  <bookViews>
    <workbookView xWindow="0" yWindow="0" windowWidth="0" windowHeight="0"/>
  </bookViews>
  <sheets>
    <sheet name="Rekapitulace stavby" sheetId="1" r:id="rId1"/>
    <sheet name="SO 01 - Demolice stávajíc..." sheetId="2" r:id="rId2"/>
    <sheet name="SO 02 - Čistírna odpadníc..." sheetId="3" r:id="rId3"/>
    <sheet name="IO 01 - Propojovací potru..." sheetId="4" r:id="rId4"/>
    <sheet name="IO 02 - Přípojka NN" sheetId="5" r:id="rId5"/>
    <sheet name="VRN - Vedlejší rozpočtové..." sheetId="6" r:id="rId6"/>
    <sheet name="Seznam figur" sheetId="7" r:id="rId7"/>
    <sheet name="Pokyny pro vyplnění" sheetId="8" r:id="rId8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'SO 01 - Demolice stávajíc...'!$C$85:$K$127</definedName>
    <definedName name="_xlnm.Print_Area" localSheetId="1">'SO 01 - Demolice stávajíc...'!$C$4:$J$39,'SO 01 - Demolice stávajíc...'!$C$45:$J$67,'SO 01 - Demolice stávajíc...'!$C$73:$K$127</definedName>
    <definedName name="_xlnm.Print_Titles" localSheetId="1">'SO 01 - Demolice stávajíc...'!$85:$85</definedName>
    <definedName name="_xlnm._FilterDatabase" localSheetId="2" hidden="1">'SO 02 - Čistírna odpadníc...'!$C$90:$K$240</definedName>
    <definedName name="_xlnm.Print_Area" localSheetId="2">'SO 02 - Čistírna odpadníc...'!$C$4:$J$39,'SO 02 - Čistírna odpadníc...'!$C$45:$J$72,'SO 02 - Čistírna odpadníc...'!$C$78:$K$240</definedName>
    <definedName name="_xlnm.Print_Titles" localSheetId="2">'SO 02 - Čistírna odpadníc...'!$90:$90</definedName>
    <definedName name="_xlnm._FilterDatabase" localSheetId="3" hidden="1">'IO 01 - Propojovací potru...'!$C$87:$K$261</definedName>
    <definedName name="_xlnm.Print_Area" localSheetId="3">'IO 01 - Propojovací potru...'!$C$4:$J$39,'IO 01 - Propojovací potru...'!$C$45:$J$69,'IO 01 - Propojovací potru...'!$C$75:$K$261</definedName>
    <definedName name="_xlnm.Print_Titles" localSheetId="3">'IO 01 - Propojovací potru...'!$87:$87</definedName>
    <definedName name="_xlnm._FilterDatabase" localSheetId="4" hidden="1">'IO 02 - Přípojka NN'!$C$82:$K$107</definedName>
    <definedName name="_xlnm.Print_Area" localSheetId="4">'IO 02 - Přípojka NN'!$C$4:$J$39,'IO 02 - Přípojka NN'!$C$45:$J$64,'IO 02 - Přípojka NN'!$C$70:$K$107</definedName>
    <definedName name="_xlnm.Print_Titles" localSheetId="4">'IO 02 - Přípojka NN'!$82:$82</definedName>
    <definedName name="_xlnm._FilterDatabase" localSheetId="5" hidden="1">'VRN - Vedlejší rozpočtové...'!$C$82:$K$97</definedName>
    <definedName name="_xlnm.Print_Area" localSheetId="5">'VRN - Vedlejší rozpočtové...'!$C$4:$J$39,'VRN - Vedlejší rozpočtové...'!$C$45:$J$64,'VRN - Vedlejší rozpočtové...'!$C$70:$K$97</definedName>
    <definedName name="_xlnm.Print_Titles" localSheetId="5">'VRN - Vedlejší rozpočtové...'!$82:$82</definedName>
    <definedName name="_xlnm.Print_Area" localSheetId="6">'Seznam figur'!$C$4:$G$121</definedName>
    <definedName name="_xlnm.Print_Titles" localSheetId="6">'Seznam figur'!$9:$9</definedName>
    <definedName name="_xlnm.Print_Area" localSheetId="7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7" l="1" r="D7"/>
  <c i="6" r="J37"/>
  <c r="J36"/>
  <c i="1" r="AY59"/>
  <c i="6" r="J35"/>
  <c i="1" r="AX59"/>
  <c i="6" r="BI97"/>
  <c r="BH97"/>
  <c r="BG97"/>
  <c r="BF97"/>
  <c r="T97"/>
  <c r="T96"/>
  <c r="R97"/>
  <c r="R96"/>
  <c r="P97"/>
  <c r="P96"/>
  <c r="BI93"/>
  <c r="BH93"/>
  <c r="BG93"/>
  <c r="BF93"/>
  <c r="T93"/>
  <c r="T92"/>
  <c r="R93"/>
  <c r="R92"/>
  <c r="P93"/>
  <c r="P92"/>
  <c r="BI90"/>
  <c r="BH90"/>
  <c r="BG90"/>
  <c r="BF90"/>
  <c r="T90"/>
  <c r="R90"/>
  <c r="P90"/>
  <c r="BI89"/>
  <c r="BH89"/>
  <c r="BG89"/>
  <c r="BF89"/>
  <c r="T89"/>
  <c r="R89"/>
  <c r="P89"/>
  <c r="BI86"/>
  <c r="BH86"/>
  <c r="BG86"/>
  <c r="BF86"/>
  <c r="T86"/>
  <c r="R86"/>
  <c r="P86"/>
  <c r="J79"/>
  <c r="F79"/>
  <c r="F77"/>
  <c r="E75"/>
  <c r="J54"/>
  <c r="F54"/>
  <c r="F52"/>
  <c r="E50"/>
  <c r="J24"/>
  <c r="E24"/>
  <c r="J80"/>
  <c r="J23"/>
  <c r="J18"/>
  <c r="E18"/>
  <c r="F80"/>
  <c r="J17"/>
  <c r="J12"/>
  <c r="J77"/>
  <c r="E7"/>
  <c r="E73"/>
  <c i="5" r="J37"/>
  <c r="J36"/>
  <c i="1" r="AY58"/>
  <c i="5" r="J35"/>
  <c i="1" r="AX58"/>
  <c i="5"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4"/>
  <c r="BH94"/>
  <c r="BG94"/>
  <c r="BF94"/>
  <c r="T94"/>
  <c r="R94"/>
  <c r="P94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6"/>
  <c r="BH86"/>
  <c r="BG86"/>
  <c r="BF86"/>
  <c r="T86"/>
  <c r="T85"/>
  <c r="R86"/>
  <c r="R85"/>
  <c r="P86"/>
  <c r="P85"/>
  <c r="J79"/>
  <c r="F79"/>
  <c r="F77"/>
  <c r="E75"/>
  <c r="J54"/>
  <c r="F54"/>
  <c r="F52"/>
  <c r="E50"/>
  <c r="J24"/>
  <c r="E24"/>
  <c r="J80"/>
  <c r="J23"/>
  <c r="J18"/>
  <c r="E18"/>
  <c r="F55"/>
  <c r="J17"/>
  <c r="J12"/>
  <c r="J52"/>
  <c r="E7"/>
  <c r="E48"/>
  <c i="4" r="J37"/>
  <c r="J36"/>
  <c i="1" r="AY57"/>
  <c i="4" r="J35"/>
  <c i="1" r="AX57"/>
  <c i="4" r="BI261"/>
  <c r="BH261"/>
  <c r="BG261"/>
  <c r="BF261"/>
  <c r="T261"/>
  <c r="R261"/>
  <c r="P261"/>
  <c r="BI259"/>
  <c r="BH259"/>
  <c r="BG259"/>
  <c r="BF259"/>
  <c r="T259"/>
  <c r="R259"/>
  <c r="P259"/>
  <c r="BI255"/>
  <c r="BH255"/>
  <c r="BG255"/>
  <c r="BF255"/>
  <c r="T255"/>
  <c r="R255"/>
  <c r="P255"/>
  <c r="BI253"/>
  <c r="BH253"/>
  <c r="BG253"/>
  <c r="BF253"/>
  <c r="T253"/>
  <c r="R253"/>
  <c r="P253"/>
  <c r="BI249"/>
  <c r="BH249"/>
  <c r="BG249"/>
  <c r="BF249"/>
  <c r="T249"/>
  <c r="R249"/>
  <c r="P249"/>
  <c r="BI246"/>
  <c r="BH246"/>
  <c r="BG246"/>
  <c r="BF246"/>
  <c r="T246"/>
  <c r="T245"/>
  <c r="R246"/>
  <c r="R245"/>
  <c r="P246"/>
  <c r="P245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5"/>
  <c r="BH235"/>
  <c r="BG235"/>
  <c r="BF235"/>
  <c r="T235"/>
  <c r="R235"/>
  <c r="P235"/>
  <c r="BI232"/>
  <c r="BH232"/>
  <c r="BG232"/>
  <c r="BF232"/>
  <c r="T232"/>
  <c r="R232"/>
  <c r="P232"/>
  <c r="BI229"/>
  <c r="BH229"/>
  <c r="BG229"/>
  <c r="BF229"/>
  <c r="T229"/>
  <c r="R229"/>
  <c r="P229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5"/>
  <c r="BH165"/>
  <c r="BG165"/>
  <c r="BF165"/>
  <c r="T165"/>
  <c r="R165"/>
  <c r="P165"/>
  <c r="BI162"/>
  <c r="BH162"/>
  <c r="BG162"/>
  <c r="BF162"/>
  <c r="T162"/>
  <c r="R162"/>
  <c r="P162"/>
  <c r="BI158"/>
  <c r="BH158"/>
  <c r="BG158"/>
  <c r="BF158"/>
  <c r="T158"/>
  <c r="R158"/>
  <c r="P158"/>
  <c r="BI155"/>
  <c r="BH155"/>
  <c r="BG155"/>
  <c r="BF155"/>
  <c r="T155"/>
  <c r="R155"/>
  <c r="P155"/>
  <c r="BI151"/>
  <c r="BH151"/>
  <c r="BG151"/>
  <c r="BF151"/>
  <c r="T151"/>
  <c r="T150"/>
  <c r="R151"/>
  <c r="R150"/>
  <c r="P151"/>
  <c r="P150"/>
  <c r="BI147"/>
  <c r="BH147"/>
  <c r="BG147"/>
  <c r="BF147"/>
  <c r="T147"/>
  <c r="R147"/>
  <c r="P147"/>
  <c r="BI145"/>
  <c r="BH145"/>
  <c r="BG145"/>
  <c r="BF145"/>
  <c r="T145"/>
  <c r="R145"/>
  <c r="P145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0"/>
  <c r="BH130"/>
  <c r="BG130"/>
  <c r="BF130"/>
  <c r="T130"/>
  <c r="R130"/>
  <c r="P130"/>
  <c r="BI127"/>
  <c r="BH127"/>
  <c r="BG127"/>
  <c r="BF127"/>
  <c r="T127"/>
  <c r="R127"/>
  <c r="P127"/>
  <c r="BI117"/>
  <c r="BH117"/>
  <c r="BG117"/>
  <c r="BF117"/>
  <c r="T117"/>
  <c r="R117"/>
  <c r="P117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J84"/>
  <c r="F84"/>
  <c r="F82"/>
  <c r="E80"/>
  <c r="J54"/>
  <c r="F54"/>
  <c r="F52"/>
  <c r="E50"/>
  <c r="J24"/>
  <c r="E24"/>
  <c r="J85"/>
  <c r="J23"/>
  <c r="J18"/>
  <c r="E18"/>
  <c r="F85"/>
  <c r="J17"/>
  <c r="J12"/>
  <c r="J82"/>
  <c r="E7"/>
  <c r="E78"/>
  <c i="3" r="J37"/>
  <c r="J36"/>
  <c i="1" r="AY56"/>
  <c i="3" r="J35"/>
  <c i="1" r="AX56"/>
  <c i="3" r="BI237"/>
  <c r="BH237"/>
  <c r="BG237"/>
  <c r="BF237"/>
  <c r="T237"/>
  <c r="R237"/>
  <c r="P237"/>
  <c r="BI236"/>
  <c r="BH236"/>
  <c r="BG236"/>
  <c r="BF236"/>
  <c r="T236"/>
  <c r="R236"/>
  <c r="P236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212"/>
  <c r="BH212"/>
  <c r="BG212"/>
  <c r="BF212"/>
  <c r="T212"/>
  <c r="R212"/>
  <c r="P212"/>
  <c r="BI208"/>
  <c r="BH208"/>
  <c r="BG208"/>
  <c r="BF208"/>
  <c r="T208"/>
  <c r="R208"/>
  <c r="P208"/>
  <c r="BI205"/>
  <c r="BH205"/>
  <c r="BG205"/>
  <c r="BF205"/>
  <c r="T205"/>
  <c r="T204"/>
  <c r="R205"/>
  <c r="R204"/>
  <c r="P205"/>
  <c r="P204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1"/>
  <c r="BH161"/>
  <c r="BG161"/>
  <c r="BF161"/>
  <c r="T161"/>
  <c r="T160"/>
  <c r="R161"/>
  <c r="R160"/>
  <c r="P161"/>
  <c r="P160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T145"/>
  <c r="R146"/>
  <c r="R145"/>
  <c r="P146"/>
  <c r="P145"/>
  <c r="BI142"/>
  <c r="BH142"/>
  <c r="BG142"/>
  <c r="BF142"/>
  <c r="T142"/>
  <c r="T141"/>
  <c r="R142"/>
  <c r="R141"/>
  <c r="P142"/>
  <c r="P141"/>
  <c r="BI138"/>
  <c r="BH138"/>
  <c r="BG138"/>
  <c r="BF138"/>
  <c r="T138"/>
  <c r="R138"/>
  <c r="P138"/>
  <c r="BI135"/>
  <c r="BH135"/>
  <c r="BG135"/>
  <c r="BF135"/>
  <c r="T135"/>
  <c r="R135"/>
  <c r="P135"/>
  <c r="BI131"/>
  <c r="BH131"/>
  <c r="BG131"/>
  <c r="BF131"/>
  <c r="T131"/>
  <c r="R131"/>
  <c r="P131"/>
  <c r="BI126"/>
  <c r="BH126"/>
  <c r="BG126"/>
  <c r="BF126"/>
  <c r="T126"/>
  <c r="R126"/>
  <c r="P126"/>
  <c r="BI123"/>
  <c r="BH123"/>
  <c r="BG123"/>
  <c r="BF123"/>
  <c r="T123"/>
  <c r="R123"/>
  <c r="P12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7"/>
  <c r="BH97"/>
  <c r="BG97"/>
  <c r="BF97"/>
  <c r="T97"/>
  <c r="R97"/>
  <c r="P97"/>
  <c r="BI94"/>
  <c r="BH94"/>
  <c r="BG94"/>
  <c r="BF94"/>
  <c r="T94"/>
  <c r="R94"/>
  <c r="P94"/>
  <c r="J87"/>
  <c r="F87"/>
  <c r="F85"/>
  <c r="E83"/>
  <c r="J54"/>
  <c r="F54"/>
  <c r="F52"/>
  <c r="E50"/>
  <c r="J24"/>
  <c r="E24"/>
  <c r="J88"/>
  <c r="J23"/>
  <c r="J18"/>
  <c r="E18"/>
  <c r="F88"/>
  <c r="J17"/>
  <c r="J12"/>
  <c r="J85"/>
  <c r="E7"/>
  <c r="E81"/>
  <c i="2" r="J37"/>
  <c r="J36"/>
  <c i="1" r="AY55"/>
  <c i="2" r="J35"/>
  <c i="1" r="AX55"/>
  <c i="2" r="BI125"/>
  <c r="BH125"/>
  <c r="BG125"/>
  <c r="BF125"/>
  <c r="T125"/>
  <c r="T124"/>
  <c r="R125"/>
  <c r="R124"/>
  <c r="P125"/>
  <c r="P124"/>
  <c r="BI121"/>
  <c r="BH121"/>
  <c r="BG121"/>
  <c r="BF121"/>
  <c r="T121"/>
  <c r="T120"/>
  <c r="T119"/>
  <c r="R121"/>
  <c r="R120"/>
  <c r="R119"/>
  <c r="P121"/>
  <c r="P120"/>
  <c r="P119"/>
  <c r="BI116"/>
  <c r="BH116"/>
  <c r="BG116"/>
  <c r="BF116"/>
  <c r="T116"/>
  <c r="R116"/>
  <c r="P116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4"/>
  <c r="BH104"/>
  <c r="BG104"/>
  <c r="BF104"/>
  <c r="T104"/>
  <c r="R104"/>
  <c r="P104"/>
  <c r="BI101"/>
  <c r="BH101"/>
  <c r="BG101"/>
  <c r="BF101"/>
  <c r="T101"/>
  <c r="R101"/>
  <c r="P101"/>
  <c r="BI92"/>
  <c r="BH92"/>
  <c r="BG92"/>
  <c r="BF92"/>
  <c r="T92"/>
  <c r="R92"/>
  <c r="P92"/>
  <c r="BI89"/>
  <c r="BH89"/>
  <c r="BG89"/>
  <c r="BF89"/>
  <c r="T89"/>
  <c r="R89"/>
  <c r="P89"/>
  <c r="J82"/>
  <c r="F82"/>
  <c r="F80"/>
  <c r="E78"/>
  <c r="J54"/>
  <c r="F54"/>
  <c r="F52"/>
  <c r="E50"/>
  <c r="J24"/>
  <c r="E24"/>
  <c r="J83"/>
  <c r="J23"/>
  <c r="J18"/>
  <c r="E18"/>
  <c r="F55"/>
  <c r="J17"/>
  <c r="J12"/>
  <c r="J52"/>
  <c r="E7"/>
  <c r="E76"/>
  <c i="1" r="L50"/>
  <c r="AM50"/>
  <c r="AM49"/>
  <c r="L49"/>
  <c r="AM47"/>
  <c r="L47"/>
  <c r="L45"/>
  <c r="L44"/>
  <c i="6" r="BK93"/>
  <c r="J90"/>
  <c r="J89"/>
  <c i="5" r="J105"/>
  <c r="J98"/>
  <c r="BK95"/>
  <c r="BK88"/>
  <c i="4" r="J255"/>
  <c r="BK249"/>
  <c r="BK241"/>
  <c r="BK238"/>
  <c r="J225"/>
  <c r="BK218"/>
  <c r="J207"/>
  <c r="J196"/>
  <c r="J189"/>
  <c r="J177"/>
  <c r="BK172"/>
  <c r="BK135"/>
  <c r="J117"/>
  <c r="J110"/>
  <c r="BK104"/>
  <c r="J97"/>
  <c r="J91"/>
  <c i="3" r="BK231"/>
  <c r="J222"/>
  <c r="BK214"/>
  <c r="BK205"/>
  <c r="J192"/>
  <c r="BK180"/>
  <c r="BK166"/>
  <c r="BK94"/>
  <c i="2" r="J121"/>
  <c r="J110"/>
  <c r="J101"/>
  <c i="1" r="AS54"/>
  <c i="5" r="J103"/>
  <c r="J101"/>
  <c r="J90"/>
  <c r="BK86"/>
  <c i="4" r="J259"/>
  <c r="J249"/>
  <c r="J241"/>
  <c r="BK236"/>
  <c r="J229"/>
  <c r="BK225"/>
  <c r="J215"/>
  <c r="BK207"/>
  <c r="BK196"/>
  <c r="J186"/>
  <c r="BK177"/>
  <c r="BK165"/>
  <c r="BK155"/>
  <c r="BK145"/>
  <c r="J135"/>
  <c r="BK116"/>
  <c r="J94"/>
  <c i="3" r="J231"/>
  <c r="BK222"/>
  <c r="J205"/>
  <c r="BK192"/>
  <c r="BK174"/>
  <c r="J161"/>
  <c r="J149"/>
  <c r="J142"/>
  <c r="BK131"/>
  <c r="J110"/>
  <c r="J101"/>
  <c i="2" r="BK121"/>
  <c r="BK110"/>
  <c r="BK101"/>
  <c i="5" r="J102"/>
  <c r="J94"/>
  <c i="4" r="J235"/>
  <c r="BK212"/>
  <c r="BK189"/>
  <c r="J165"/>
  <c r="BK147"/>
  <c r="J130"/>
  <c r="BK110"/>
  <c i="3" r="BK237"/>
  <c r="J214"/>
  <c r="BK198"/>
  <c r="BK186"/>
  <c r="J174"/>
  <c r="BK155"/>
  <c r="BK142"/>
  <c r="J131"/>
  <c r="BK110"/>
  <c r="J97"/>
  <c i="2" r="BK104"/>
  <c i="6" r="J97"/>
  <c r="J93"/>
  <c r="BK89"/>
  <c r="J86"/>
  <c i="5" r="BK101"/>
  <c r="BK94"/>
  <c r="BK89"/>
  <c i="4" r="BK259"/>
  <c r="J246"/>
  <c r="BK239"/>
  <c r="BK228"/>
  <c r="J219"/>
  <c r="BK215"/>
  <c r="BK203"/>
  <c r="BK193"/>
  <c r="BK186"/>
  <c r="J175"/>
  <c r="BK162"/>
  <c r="J145"/>
  <c r="BK127"/>
  <c r="J113"/>
  <c r="BK107"/>
  <c r="BK94"/>
  <c i="3" r="J233"/>
  <c r="BK225"/>
  <c r="BK219"/>
  <c r="J212"/>
  <c r="J198"/>
  <c r="J186"/>
  <c r="BK171"/>
  <c r="J155"/>
  <c i="2" r="J125"/>
  <c r="BK113"/>
  <c r="J108"/>
  <c r="BK92"/>
  <c i="6" r="F36"/>
  <c i="5" r="J88"/>
  <c i="4" r="J261"/>
  <c r="J253"/>
  <c r="BK244"/>
  <c r="J238"/>
  <c r="BK235"/>
  <c r="J228"/>
  <c r="J218"/>
  <c r="BK211"/>
  <c r="J203"/>
  <c r="J190"/>
  <c r="BK180"/>
  <c r="J169"/>
  <c r="J158"/>
  <c r="J147"/>
  <c r="J138"/>
  <c r="BK130"/>
  <c r="J104"/>
  <c r="BK91"/>
  <c i="3" r="BK233"/>
  <c r="J225"/>
  <c r="J219"/>
  <c r="J195"/>
  <c r="BK183"/>
  <c r="J169"/>
  <c r="BK152"/>
  <c r="J146"/>
  <c r="J135"/>
  <c r="BK123"/>
  <c r="BK107"/>
  <c r="J94"/>
  <c i="2" r="J112"/>
  <c r="BK108"/>
  <c i="5" r="BK103"/>
  <c r="BK98"/>
  <c r="BK90"/>
  <c i="4" r="BK229"/>
  <c r="J193"/>
  <c r="J172"/>
  <c r="BK158"/>
  <c r="J141"/>
  <c r="BK117"/>
  <c r="J107"/>
  <c i="3" r="J236"/>
  <c r="BK208"/>
  <c r="BK189"/>
  <c r="J180"/>
  <c r="BK161"/>
  <c r="J152"/>
  <c r="BK138"/>
  <c r="J126"/>
  <c r="J107"/>
  <c r="BK104"/>
  <c i="2" r="BK116"/>
  <c r="J109"/>
  <c i="6" r="BK97"/>
  <c r="BK90"/>
  <c r="BK86"/>
  <c i="5" r="BK104"/>
  <c r="J91"/>
  <c r="J86"/>
  <c i="4" r="BK253"/>
  <c r="J244"/>
  <c r="J232"/>
  <c r="BK222"/>
  <c r="J211"/>
  <c r="J199"/>
  <c r="BK190"/>
  <c r="J183"/>
  <c r="BK169"/>
  <c r="J155"/>
  <c r="J116"/>
  <c r="J100"/>
  <c i="3" r="BK236"/>
  <c r="J228"/>
  <c r="BK217"/>
  <c r="J208"/>
  <c r="J183"/>
  <c r="BK169"/>
  <c r="BK97"/>
  <c i="2" r="J116"/>
  <c r="J104"/>
  <c r="J89"/>
  <c i="5" r="BK105"/>
  <c r="J104"/>
  <c r="BK102"/>
  <c r="BK91"/>
  <c r="J89"/>
  <c i="4" r="BK261"/>
  <c r="BK255"/>
  <c r="BK246"/>
  <c r="J239"/>
  <c r="BK232"/>
  <c r="BK219"/>
  <c r="J212"/>
  <c r="BK199"/>
  <c r="BK183"/>
  <c r="BK175"/>
  <c r="J162"/>
  <c r="J151"/>
  <c r="BK141"/>
  <c r="J127"/>
  <c r="BK100"/>
  <c i="3" r="J237"/>
  <c r="BK228"/>
  <c r="J217"/>
  <c r="J189"/>
  <c r="J166"/>
  <c r="BK149"/>
  <c r="J138"/>
  <c r="BK126"/>
  <c r="J104"/>
  <c i="2" r="BK125"/>
  <c r="BK109"/>
  <c r="J92"/>
  <c i="5" r="J95"/>
  <c i="4" r="J236"/>
  <c r="J222"/>
  <c r="J180"/>
  <c r="BK151"/>
  <c r="BK138"/>
  <c r="BK113"/>
  <c r="BK97"/>
  <c i="3" r="BK212"/>
  <c r="BK195"/>
  <c r="J171"/>
  <c r="BK146"/>
  <c r="BK135"/>
  <c r="J123"/>
  <c r="BK101"/>
  <c i="2" r="J113"/>
  <c r="BK112"/>
  <c r="BK89"/>
  <c l="1" r="R88"/>
  <c r="R100"/>
  <c r="P107"/>
  <c i="3" r="T93"/>
  <c r="BK148"/>
  <c r="J148"/>
  <c r="J64"/>
  <c r="BK165"/>
  <c r="J165"/>
  <c r="J66"/>
  <c r="P165"/>
  <c r="R207"/>
  <c r="R206"/>
  <c r="P221"/>
  <c r="P220"/>
  <c i="4" r="P90"/>
  <c r="P168"/>
  <c r="P237"/>
  <c r="P248"/>
  <c r="P247"/>
  <c i="5" r="R87"/>
  <c i="2" r="BK88"/>
  <c r="J88"/>
  <c r="J61"/>
  <c r="P88"/>
  <c r="BK100"/>
  <c r="J100"/>
  <c r="J62"/>
  <c r="BK107"/>
  <c r="J107"/>
  <c r="J63"/>
  <c r="R107"/>
  <c i="3" r="BK93"/>
  <c r="J93"/>
  <c r="J61"/>
  <c r="R93"/>
  <c r="P148"/>
  <c r="T148"/>
  <c r="T165"/>
  <c r="BK207"/>
  <c r="J207"/>
  <c r="J69"/>
  <c r="T207"/>
  <c r="T206"/>
  <c r="BK221"/>
  <c r="J221"/>
  <c r="J71"/>
  <c r="R221"/>
  <c r="R220"/>
  <c i="4" r="T90"/>
  <c r="BK168"/>
  <c r="J168"/>
  <c r="J64"/>
  <c r="T168"/>
  <c r="R237"/>
  <c r="BK248"/>
  <c r="J248"/>
  <c r="J68"/>
  <c r="T248"/>
  <c r="T247"/>
  <c i="5" r="BK87"/>
  <c r="J87"/>
  <c r="J62"/>
  <c r="T87"/>
  <c r="P97"/>
  <c r="R97"/>
  <c i="2" r="T88"/>
  <c r="P100"/>
  <c r="T100"/>
  <c r="T107"/>
  <c i="3" r="P93"/>
  <c r="P92"/>
  <c r="R148"/>
  <c r="R165"/>
  <c r="P207"/>
  <c r="P206"/>
  <c r="T221"/>
  <c r="T220"/>
  <c i="4" r="BK90"/>
  <c r="J90"/>
  <c r="J61"/>
  <c r="R90"/>
  <c r="BK154"/>
  <c r="J154"/>
  <c r="J63"/>
  <c r="P154"/>
  <c r="R154"/>
  <c r="T154"/>
  <c r="R168"/>
  <c r="BK237"/>
  <c r="J237"/>
  <c r="J65"/>
  <c r="T237"/>
  <c r="R248"/>
  <c r="R247"/>
  <c i="5" r="P87"/>
  <c r="P84"/>
  <c r="P83"/>
  <c i="1" r="AU58"/>
  <c i="5" r="BK97"/>
  <c r="J97"/>
  <c r="J63"/>
  <c r="T97"/>
  <c i="6" r="BK85"/>
  <c r="P85"/>
  <c r="P84"/>
  <c r="P83"/>
  <c i="1" r="AU59"/>
  <c i="6" r="R85"/>
  <c r="R84"/>
  <c r="R83"/>
  <c r="T85"/>
  <c r="T84"/>
  <c r="T83"/>
  <c i="2" r="J55"/>
  <c r="J80"/>
  <c r="F83"/>
  <c r="BK124"/>
  <c r="J124"/>
  <c r="J66"/>
  <c i="3" r="J52"/>
  <c r="J55"/>
  <c r="BE101"/>
  <c r="BE110"/>
  <c r="BE131"/>
  <c r="BE142"/>
  <c r="BE169"/>
  <c r="BE180"/>
  <c r="BE205"/>
  <c r="BE236"/>
  <c r="BK145"/>
  <c r="J145"/>
  <c r="J63"/>
  <c i="4" r="F55"/>
  <c r="BE100"/>
  <c r="BE116"/>
  <c r="BE127"/>
  <c r="BE135"/>
  <c r="BE162"/>
  <c r="BE169"/>
  <c r="BE177"/>
  <c r="BE190"/>
  <c r="BE207"/>
  <c r="BE219"/>
  <c r="BE232"/>
  <c r="BE241"/>
  <c r="BK150"/>
  <c r="J150"/>
  <c r="J62"/>
  <c r="BK245"/>
  <c r="J245"/>
  <c r="J66"/>
  <c i="5" r="J55"/>
  <c r="J77"/>
  <c r="F80"/>
  <c r="BE91"/>
  <c i="2" r="E48"/>
  <c r="BE89"/>
  <c r="BE92"/>
  <c r="BE108"/>
  <c r="BE109"/>
  <c r="BE110"/>
  <c r="BE116"/>
  <c r="BE121"/>
  <c r="BK120"/>
  <c r="J120"/>
  <c r="J65"/>
  <c i="3" r="E48"/>
  <c r="BE97"/>
  <c r="BE104"/>
  <c r="BE107"/>
  <c r="BE123"/>
  <c r="BE126"/>
  <c r="BE135"/>
  <c r="BE138"/>
  <c r="BE146"/>
  <c r="BE155"/>
  <c r="BE171"/>
  <c r="BE174"/>
  <c r="BE183"/>
  <c r="BE186"/>
  <c r="BE192"/>
  <c r="BE198"/>
  <c r="BE219"/>
  <c r="BE225"/>
  <c r="BE228"/>
  <c r="BE233"/>
  <c r="BE237"/>
  <c i="4" r="E48"/>
  <c r="J52"/>
  <c r="BE91"/>
  <c r="BE97"/>
  <c r="BE117"/>
  <c r="BE130"/>
  <c r="BE141"/>
  <c r="BE155"/>
  <c r="BE165"/>
  <c r="BE183"/>
  <c r="BE189"/>
  <c r="BE196"/>
  <c r="BE199"/>
  <c r="BE211"/>
  <c r="BE212"/>
  <c r="BE225"/>
  <c r="BE228"/>
  <c r="BE236"/>
  <c r="BE238"/>
  <c r="BE239"/>
  <c r="BE244"/>
  <c r="BE249"/>
  <c r="BE253"/>
  <c r="BE259"/>
  <c r="BE261"/>
  <c i="5" r="E73"/>
  <c r="BE86"/>
  <c r="BE88"/>
  <c r="BE89"/>
  <c r="BE90"/>
  <c r="BE95"/>
  <c r="BE102"/>
  <c r="BE103"/>
  <c i="1" r="BC59"/>
  <c i="2" r="BE101"/>
  <c r="BE104"/>
  <c r="BE112"/>
  <c r="BE113"/>
  <c r="BE125"/>
  <c i="3" r="F55"/>
  <c r="BE94"/>
  <c r="BE149"/>
  <c r="BE152"/>
  <c r="BE161"/>
  <c r="BE166"/>
  <c r="BE189"/>
  <c r="BE195"/>
  <c r="BE208"/>
  <c r="BE212"/>
  <c r="BE214"/>
  <c r="BE217"/>
  <c r="BE222"/>
  <c r="BE231"/>
  <c r="BK141"/>
  <c r="J141"/>
  <c r="J62"/>
  <c r="BK160"/>
  <c r="J160"/>
  <c r="J65"/>
  <c r="BK204"/>
  <c r="J204"/>
  <c r="J67"/>
  <c i="4" r="J55"/>
  <c r="BE94"/>
  <c r="BE104"/>
  <c r="BE107"/>
  <c r="BE110"/>
  <c r="BE113"/>
  <c r="BE138"/>
  <c r="BE145"/>
  <c r="BE147"/>
  <c r="BE151"/>
  <c r="BE158"/>
  <c r="BE172"/>
  <c r="BE175"/>
  <c r="BE180"/>
  <c r="BE186"/>
  <c r="BE193"/>
  <c r="BE203"/>
  <c r="BE215"/>
  <c r="BE218"/>
  <c r="BE222"/>
  <c r="BE229"/>
  <c r="BE235"/>
  <c r="BE246"/>
  <c r="BE255"/>
  <c i="5" r="BE94"/>
  <c r="BE98"/>
  <c r="BE101"/>
  <c r="BE104"/>
  <c r="BE105"/>
  <c r="BK85"/>
  <c r="J85"/>
  <c r="J61"/>
  <c i="6" r="E48"/>
  <c r="J52"/>
  <c r="F55"/>
  <c r="J55"/>
  <c r="BE86"/>
  <c r="BE89"/>
  <c r="BE90"/>
  <c r="BE93"/>
  <c r="BE97"/>
  <c r="BK92"/>
  <c r="J92"/>
  <c r="J62"/>
  <c r="BK96"/>
  <c r="J96"/>
  <c r="J63"/>
  <c i="3" r="F35"/>
  <c i="1" r="BB56"/>
  <c i="5" r="F37"/>
  <c i="1" r="BD58"/>
  <c i="2" r="F37"/>
  <c i="1" r="BD55"/>
  <c i="3" r="F34"/>
  <c i="1" r="BA56"/>
  <c i="4" r="F37"/>
  <c i="1" r="BD57"/>
  <c i="5" r="F34"/>
  <c i="1" r="BA58"/>
  <c i="2" r="F35"/>
  <c i="1" r="BB55"/>
  <c i="3" r="F37"/>
  <c i="1" r="BD56"/>
  <c i="5" r="J34"/>
  <c i="1" r="AW58"/>
  <c i="5" r="F36"/>
  <c i="1" r="BC58"/>
  <c i="6" r="J34"/>
  <c i="1" r="AW59"/>
  <c i="6" r="F37"/>
  <c i="1" r="BD59"/>
  <c i="2" r="F36"/>
  <c i="1" r="BC55"/>
  <c i="4" r="F35"/>
  <c i="1" r="BB57"/>
  <c i="2" r="J34"/>
  <c i="1" r="AW55"/>
  <c i="3" r="F36"/>
  <c i="1" r="BC56"/>
  <c i="4" r="F34"/>
  <c i="1" r="BA57"/>
  <c i="5" r="F35"/>
  <c i="1" r="BB58"/>
  <c i="2" r="F34"/>
  <c i="1" r="BA55"/>
  <c i="3" r="J34"/>
  <c i="1" r="AW56"/>
  <c i="4" r="J34"/>
  <c i="1" r="AW57"/>
  <c i="4" r="F36"/>
  <c i="1" r="BC57"/>
  <c i="6" r="F34"/>
  <c i="1" r="BA59"/>
  <c i="6" r="F35"/>
  <c i="1" r="BB59"/>
  <c i="5" l="1" r="T84"/>
  <c r="T83"/>
  <c r="R84"/>
  <c r="R83"/>
  <c i="6" r="BK84"/>
  <c r="J84"/>
  <c r="J60"/>
  <c i="4" r="R89"/>
  <c r="R88"/>
  <c i="3" r="P91"/>
  <c i="1" r="AU56"/>
  <c i="2" r="T87"/>
  <c r="T86"/>
  <c i="4" r="T89"/>
  <c r="T88"/>
  <c i="3" r="R92"/>
  <c r="R91"/>
  <c i="2" r="P87"/>
  <c r="P86"/>
  <c i="1" r="AU55"/>
  <c i="4" r="P89"/>
  <c r="P88"/>
  <c i="1" r="AU57"/>
  <c i="3" r="T92"/>
  <c r="T91"/>
  <c i="2" r="R87"/>
  <c r="R86"/>
  <c r="BK87"/>
  <c r="J87"/>
  <c r="J60"/>
  <c r="BK119"/>
  <c r="J119"/>
  <c r="J64"/>
  <c i="5" r="BK84"/>
  <c r="J84"/>
  <c r="J60"/>
  <c i="4" r="BK89"/>
  <c r="J89"/>
  <c r="J60"/>
  <c i="6" r="J85"/>
  <c r="J61"/>
  <c i="3" r="BK92"/>
  <c r="J92"/>
  <c r="J60"/>
  <c r="BK206"/>
  <c r="J206"/>
  <c r="J68"/>
  <c r="BK220"/>
  <c r="J220"/>
  <c r="J70"/>
  <c i="4" r="BK247"/>
  <c r="J247"/>
  <c r="J67"/>
  <c i="2" r="J33"/>
  <c i="1" r="AV55"/>
  <c r="AT55"/>
  <c i="4" r="F33"/>
  <c i="1" r="AZ57"/>
  <c r="BC54"/>
  <c r="W32"/>
  <c i="3" r="J33"/>
  <c i="1" r="AV56"/>
  <c r="AT56"/>
  <c i="5" r="J33"/>
  <c i="1" r="AV58"/>
  <c r="AT58"/>
  <c i="6" r="J33"/>
  <c i="1" r="AV59"/>
  <c r="AT59"/>
  <c r="BD54"/>
  <c r="W33"/>
  <c i="5" r="F33"/>
  <c i="1" r="AZ58"/>
  <c r="BA54"/>
  <c r="AW54"/>
  <c r="AK30"/>
  <c r="BB54"/>
  <c r="W31"/>
  <c i="2" r="F33"/>
  <c i="1" r="AZ55"/>
  <c i="3" r="F33"/>
  <c i="1" r="AZ56"/>
  <c i="4" r="J33"/>
  <c i="1" r="AV57"/>
  <c r="AT57"/>
  <c i="6" r="F33"/>
  <c i="1" r="AZ59"/>
  <c i="3" l="1" r="BK91"/>
  <c r="J91"/>
  <c i="2" r="BK86"/>
  <c r="J86"/>
  <c i="4" r="BK88"/>
  <c r="J88"/>
  <c i="5" r="BK83"/>
  <c r="J83"/>
  <c r="J59"/>
  <c i="6" r="BK83"/>
  <c r="J83"/>
  <c i="1" r="AU54"/>
  <c r="AZ54"/>
  <c r="AV54"/>
  <c r="AK29"/>
  <c r="AY54"/>
  <c i="2" r="J30"/>
  <c i="1" r="AG55"/>
  <c r="AN55"/>
  <c i="6" r="J30"/>
  <c i="1" r="AG59"/>
  <c r="AN59"/>
  <c r="AX54"/>
  <c i="3" r="J30"/>
  <c i="1" r="AG56"/>
  <c r="AN56"/>
  <c r="W30"/>
  <c i="4" r="J30"/>
  <c i="1" r="AG57"/>
  <c r="AN57"/>
  <c i="2" l="1" r="J59"/>
  <c i="3" r="J39"/>
  <c r="J59"/>
  <c i="4" r="J59"/>
  <c i="6" r="J59"/>
  <c i="2" r="J39"/>
  <c i="4" r="J39"/>
  <c i="6" r="J39"/>
  <c i="1" r="W29"/>
  <c r="AT54"/>
  <c i="5" r="J30"/>
  <c i="1" r="AG58"/>
  <c r="AN58"/>
  <c i="5" l="1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<sst xmlns="http://schemas.openxmlformats.org/spreadsheetml/2006/main">
  <si>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</si>
  <si>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</si>
  <si>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</si>
  <si>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</si>
  <si>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</si>
  <si>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{389a1039-1ef1-426a-bde0-e9c1b0482c48}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</si>
  <si>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</si>
  <si>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</si>
  <si>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</si>
  <si>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</si>
  <si>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</si>
  <si>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</si>
  <si>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</si>
  <si>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</si>
  <si>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200325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</si>
  <si>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</si>
  <si>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</si>
  <si>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ČOV pro rekreační areál Sázava - Sedliště, okres Benešov</t>
  </si>
  <si>
    <t>KSO:</t>
  </si>
  <si>
    <t/>
  </si>
  <si>
    <t>CC-CZ:</t>
  </si>
  <si>
    <t>Místo:</t>
  </si>
  <si>
    <t>Sedliště, okr.Benešov</t>
  </si>
  <si>
    <t>Datum:</t>
  </si>
  <si>
    <t>25. 3. 2020</t>
  </si>
  <si>
    <t>Zadavatel:</t>
  </si>
  <si>
    <t>IČ:</t>
  </si>
  <si>
    <t>Česká republika - Městský soud v Praze, Praha 2</t>
  </si>
  <si>
    <t>DIČ:</t>
  </si>
  <si>
    <t>Uchazeč:</t>
  </si>
  <si>
    <t>Vyplň údaj</t>
  </si>
  <si>
    <t>Projektant:</t>
  </si>
  <si>
    <t>Ing. Vít Javůrek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</si>
  <si>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</si>
  <si>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</si>
  <si>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</si>
  <si>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</si>
  <si>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</si>
  <si>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</si>
  <si>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</si>
  <si>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</si>
  <si>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</si>
  <si>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</si>
  <si>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</si>
  <si>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</si>
  <si>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</si>
  <si>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</si>
  <si>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</si>
  <si>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</si>
  <si>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</si>
  <si>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</si>
  <si>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</si>
  <si>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</si>
  <si>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</si>
  <si>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</si>
  <si>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</si>
  <si>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</si>
  <si>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</si>
  <si>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</si>
  <si>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</si>
  <si>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</si>
  <si>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</si>
  <si>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</si>
  <si>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</si>
  <si>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</si>
  <si>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</si>
  <si>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</si>
  <si>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</si>
  <si>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</si>
  <si>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</si>
  <si>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</si>
  <si>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</si>
  <si>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</si>
  <si>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</si>
  <si>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</si>
  <si>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</si>
  <si>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</si>
  <si>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</si>
  <si>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 xml:space="preserve">Demolice stávající čistírny odpadních vod </t>
  </si>
  <si>
    <t>STA</t>
  </si>
  <si>
    <t>1</t>
  </si>
  <si>
    <t>{a3e79d73-ff08-4d20-ad44-f6282e528692}</t>
  </si>
  <si>
    <t>2</t>
  </si>
  <si>
    <t>SO 02</t>
  </si>
  <si>
    <t>Čistírna odpadních vod</t>
  </si>
  <si>
    <t>{682fc21c-1bb8-4e9f-b958-4dd458d3ba31}</t>
  </si>
  <si>
    <t>IO 01</t>
  </si>
  <si>
    <t>Propojovací potrubí kanalizace</t>
  </si>
  <si>
    <t>ING</t>
  </si>
  <si>
    <t>{0b3a23a9-5181-4073-88ad-2e760f151081}</t>
  </si>
  <si>
    <t>IO 02</t>
  </si>
  <si>
    <t>Přípojka NN</t>
  </si>
  <si>
    <t>{cfa676ad-f4ae-4d63-9eb3-a2f33b1a207a}</t>
  </si>
  <si>
    <t>VRN</t>
  </si>
  <si>
    <t>Vedlejší rozpočtové náklady a ostatní náklady</t>
  </si>
  <si>
    <t>VON</t>
  </si>
  <si>
    <t>{495297fe-0422-4de8-8fa3-db2b636d7337}</t>
  </si>
  <si>
    <t>KRYCÍ LIST SOUPISU PRACÍ</t>
  </si>
  <si>
    <t>Objekt:</t>
  </si>
  <si>
    <t xml:space="preserve">SO 01 - Demolice stávající čistírny odpadních vod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</si>
  <si>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</si>
  <si>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</si>
  <si>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</si>
  <si>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</si>
  <si>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</si>
  <si>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</si>
  <si>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</si>
  <si>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</si>
  <si>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PSV - Práce a dodávky PSV</t>
  </si>
  <si>
    <t xml:space="preserve">    762 - Konstrukce tesařské</t>
  </si>
  <si>
    <t xml:space="preserve">    764 - Konstrukce klempířské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</si>
  <si>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</si>
  <si>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</si>
  <si>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</si>
  <si>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</si>
  <si>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</si>
  <si>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</si>
  <si>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</si>
  <si>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</si>
  <si>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</si>
  <si>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</si>
  <si>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</si>
  <si>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</si>
  <si>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</si>
  <si>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</si>
  <si>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</si>
  <si>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</si>
  <si>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</si>
  <si>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</si>
  <si>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174151101</t>
  </si>
  <si>
    <t>Zásyp sypaninou z jakékoliv horniny strojně s uložením výkopku ve vrstvách se zhutněním jam, šachet, rýh nebo kolem objektů v těchto vykopávkách</t>
  </si>
  <si>
    <t>m3</t>
  </si>
  <si>
    <t>CS ÚRS 2020 01</t>
  </si>
  <si>
    <t>4</t>
  </si>
  <si>
    <t>-721081740</t>
  </si>
  <si>
    <t>VV</t>
  </si>
  <si>
    <t>"zásyp jámy po vybouraných konstrukcích"160</t>
  </si>
  <si>
    <t>Součet</t>
  </si>
  <si>
    <t>M</t>
  </si>
  <si>
    <t>10364100</t>
  </si>
  <si>
    <t>zemina pro terénní úpravy - tříděná</t>
  </si>
  <si>
    <t>t</t>
  </si>
  <si>
    <t>8</t>
  </si>
  <si>
    <t>-1107575660</t>
  </si>
  <si>
    <t>"dovoz zeminy do zásypu stavební jámy po vybourání základových konstrukcí"</t>
  </si>
  <si>
    <t>160*1,8</t>
  </si>
  <si>
    <t>Mezisoučet</t>
  </si>
  <si>
    <t>3</t>
  </si>
  <si>
    <t>"odecet prebývající zeminy z objektu SO 02 COV - vytlacená konstrukce"-19,9</t>
  </si>
  <si>
    <t>"odecet prebývající zeminy z objektu IO 01 Porpojovací potrubí - vytlacená konstrukce"-7,60</t>
  </si>
  <si>
    <t>9</t>
  </si>
  <si>
    <t>Ostatní konstrukce a práce, bourání</t>
  </si>
  <si>
    <t>981511111</t>
  </si>
  <si>
    <t>Demolice konstrukcí objektů postupným rozebíráním zdiva na maltu vápennou nebo vápenocementovou z cihel, tvárnic, kamene, zdiva smíšeného nebo hrázděného</t>
  </si>
  <si>
    <t>-11032343</t>
  </si>
  <si>
    <t>"rozebrání obvodového zdiva ručně na další použití"15</t>
  </si>
  <si>
    <t>981513114</t>
  </si>
  <si>
    <t>Demolice konstrukcí objektů těžkými mechanizačními prostředky konstrukcí ze železobetonu</t>
  </si>
  <si>
    <t>646229956</t>
  </si>
  <si>
    <t>"vybourání betonu"50</t>
  </si>
  <si>
    <t>997</t>
  </si>
  <si>
    <t>Přesun sutě</t>
  </si>
  <si>
    <t>5</t>
  </si>
  <si>
    <t>997006007</t>
  </si>
  <si>
    <t>Drcení stavebního odpadu z demolic s dopravou na vzdálenost do 100 m a naložením do drtícího zařízení ze zdiva železobetonového</t>
  </si>
  <si>
    <t>-1294865652</t>
  </si>
  <si>
    <t>6</t>
  </si>
  <si>
    <t>997006512</t>
  </si>
  <si>
    <t>Vodorovná doprava suti na skládku s naložením na dopravní prostředek a složením přes 100 m do 1 km</t>
  </si>
  <si>
    <t>-157520488</t>
  </si>
  <si>
    <t>7</t>
  </si>
  <si>
    <t>997006519</t>
  </si>
  <si>
    <t>Vodorovná doprava suti na skládku s naložením na dopravní prostředek a složením Příplatek k ceně za každý další i započatý 1 km</t>
  </si>
  <si>
    <t>-1067909717</t>
  </si>
  <si>
    <t>147,8*29 'Přepočtené koeficientem množství</t>
  </si>
  <si>
    <t>997006551</t>
  </si>
  <si>
    <t>Hrubé urovnání suti na skládce bez zhutnění</t>
  </si>
  <si>
    <t>521625167</t>
  </si>
  <si>
    <t>997013607</t>
  </si>
  <si>
    <t>Poplatek za uložení stavebního odpadu na skládce (skládkovné) z tašek a keramických výrobků zatříděného do Katalogu odpadů pod kódem 17 01 03</t>
  </si>
  <si>
    <t>765125077</t>
  </si>
  <si>
    <t>"cihelná sut"27,075</t>
  </si>
  <si>
    <t>10</t>
  </si>
  <si>
    <t>997013862</t>
  </si>
  <si>
    <t>Poplatek za uložení stavebního odpadu na recyklační skládce (skládkovné) z armovaného betonu zatříděného do Katalogu odpadů pod kódem 17 01 01</t>
  </si>
  <si>
    <t>-945110928</t>
  </si>
  <si>
    <t>"suť z armovaného betonu"120,5</t>
  </si>
  <si>
    <t>PSV</t>
  </si>
  <si>
    <t>Práce a dodávky PSV</t>
  </si>
  <si>
    <t>762</t>
  </si>
  <si>
    <t>Konstrukce tesařské</t>
  </si>
  <si>
    <t>11</t>
  </si>
  <si>
    <t>Demontáž střešní dřevěné konstrukce (krov, latě, záklop)</t>
  </si>
  <si>
    <t>kpl</t>
  </si>
  <si>
    <t>16</t>
  </si>
  <si>
    <t>1498079351</t>
  </si>
  <si>
    <t>"dřevo se následně využije"1</t>
  </si>
  <si>
    <t>764</t>
  </si>
  <si>
    <t>Konstrukce klempířské</t>
  </si>
  <si>
    <t>12</t>
  </si>
  <si>
    <t>764001843</t>
  </si>
  <si>
    <t>Demontáž klempířských konstrukcí krytiny ze šablon k dalšímu použití</t>
  </si>
  <si>
    <t>m2</t>
  </si>
  <si>
    <t>2102959356</t>
  </si>
  <si>
    <t>"střecha z plechu"72</t>
  </si>
  <si>
    <t>bedp</t>
  </si>
  <si>
    <t>bednění pilířku</t>
  </si>
  <si>
    <t>2,08</t>
  </si>
  <si>
    <t>hlj3</t>
  </si>
  <si>
    <t>hloubení jámy v hornině 3</t>
  </si>
  <si>
    <t>102,5</t>
  </si>
  <si>
    <t>pažj</t>
  </si>
  <si>
    <t>pažení jam</t>
  </si>
  <si>
    <t>84</t>
  </si>
  <si>
    <t>pd</t>
  </si>
  <si>
    <t>podkladní deska</t>
  </si>
  <si>
    <t>2,007</t>
  </si>
  <si>
    <t>vk</t>
  </si>
  <si>
    <t>vytlačená kubatura</t>
  </si>
  <si>
    <t>-19,294</t>
  </si>
  <si>
    <t>zás</t>
  </si>
  <si>
    <t>zásyp kolem objektu</t>
  </si>
  <si>
    <t>83,206</t>
  </si>
  <si>
    <t>zel</t>
  </si>
  <si>
    <t>zeleň</t>
  </si>
  <si>
    <t>25</t>
  </si>
  <si>
    <t>SO 02 - Čistírna odpadních vod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</si>
  <si>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</si>
  <si>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</si>
  <si>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</si>
  <si>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</si>
  <si>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8 - Trubní vedení</t>
  </si>
  <si>
    <t xml:space="preserve">    998 - Přesun hmot</t>
  </si>
  <si>
    <t xml:space="preserve">    711 - Izolace proti vodě, vlhkosti a plynům</t>
  </si>
  <si>
    <t>M - Práce a dodávky M</t>
  </si>
  <si>
    <t xml:space="preserve">    46-M - Zemní práce při extr.mont.pracích</t>
  </si>
  <si>
    <t>111301111</t>
  </si>
  <si>
    <t>Sejmutí drnu tl. do 100 mm, v jakékoliv ploše</t>
  </si>
  <si>
    <t>-1240048401</t>
  </si>
  <si>
    <t>"sejmutí drnu v ploše výkopu ČOV"5*5</t>
  </si>
  <si>
    <t>131251104</t>
  </si>
  <si>
    <t>Hloubení nezapažených jam a zářezů strojně s urovnáním dna do předepsaného profilu a spádu v hornině třídy těžitelnosti I skupiny 3 přes 100 do 500 m3</t>
  </si>
  <si>
    <t>-2047642804</t>
  </si>
  <si>
    <t>"hloubení jámy pro osazení ČOV" 5*5*4,20</t>
  </si>
  <si>
    <t>"odecet sejmutí drnu"-zel*0,1</t>
  </si>
  <si>
    <t>151101202</t>
  </si>
  <si>
    <t>Zřízení pažení stěn výkopu bez rozepření nebo vzepření příložné, hloubky do 8 m</t>
  </si>
  <si>
    <t>319028081</t>
  </si>
  <si>
    <t>"zapažení výkopu stavební jámy ČOV"5*4*4,20</t>
  </si>
  <si>
    <t>151101212</t>
  </si>
  <si>
    <t>Odstranění pažení stěn výkopu bez rozepření nebo vzepření s uložením pažin na vzdálenost do 3 m od okraje výkopu příložné, hloubky do 8 m</t>
  </si>
  <si>
    <t>1386651937</t>
  </si>
  <si>
    <t>162202111</t>
  </si>
  <si>
    <t>Vodorovné přemístění drnu na suchu na vzdálenost přes 50 do 100 m</t>
  </si>
  <si>
    <t>-1227401426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</si>
  <si>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</si>
  <si>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</si>
  <si>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-127399531</t>
  </si>
  <si>
    <t>"přemístění vytlačené kubatury do 50 m na meziskládku"</t>
  </si>
  <si>
    <t>"celý výkopek"hlj3</t>
  </si>
  <si>
    <t>"vytlacená kubatura"</t>
  </si>
  <si>
    <t>"podkladní deska"-pd</t>
  </si>
  <si>
    <t>"konstrukce nádrže"-(5,81*2,63)</t>
  </si>
  <si>
    <t>"vstupní komíny"-(0,79*2*1,27)</t>
  </si>
  <si>
    <t>"zpět na zásyp kolem jámy"</t>
  </si>
  <si>
    <t>hlj3+vk</t>
  </si>
  <si>
    <t>167102111</t>
  </si>
  <si>
    <t>Nakládání drnu ze skládky</t>
  </si>
  <si>
    <t>-485181543</t>
  </si>
  <si>
    <t>167151101</t>
  </si>
  <si>
    <t>Nakládání, skládání a překládání neulehlého výkopku nebo sypaniny strojně nakládání, množství do 100 m3, z horniny třídy těžitelnosti I, skupiny 1 až 3</t>
  </si>
  <si>
    <t>-2099282731</t>
  </si>
  <si>
    <t>"nakládání výkopku z meziskládky na zásyp a rozhrnutí zbylé zeminy"</t>
  </si>
  <si>
    <t>-vk</t>
  </si>
  <si>
    <t>171251201</t>
  </si>
  <si>
    <t>Uložení sypaniny na skládky nebo meziskládky bez hutnění s upravením uložené sypaniny do předepsaného tvaru</t>
  </si>
  <si>
    <t>735383402</t>
  </si>
  <si>
    <t>"uložení vytlacené kubatury na meziskládku"</t>
  </si>
  <si>
    <t>174111101</t>
  </si>
  <si>
    <t>Zásyp sypaninou z jakékoliv horniny ručně s uložením výkopku ve vrstvách se zhutněním jam, šachet, rýh nebo kolem objektů v těchto vykopávkách</t>
  </si>
  <si>
    <t>-534824758</t>
  </si>
  <si>
    <t>"zásyp jámy"zás</t>
  </si>
  <si>
    <t>181111111</t>
  </si>
  <si>
    <t>Plošná úprava terénu v zemině tř. 1 až 4 s urovnáním povrchu bez doplnění ornice souvislé plochy do 500 m2 při nerovnostech terénu přes 50 do 100 mm v rovině nebo na svahu do 1:5</t>
  </si>
  <si>
    <t>-2143471517</t>
  </si>
  <si>
    <t>Zakládání</t>
  </si>
  <si>
    <t>272353112</t>
  </si>
  <si>
    <t>Bednění kotevních otvorů a prostupů v základových konstrukcích v klenbách včetně polohového zajištění a odbednění, popř. ztraceného bednění z pletiva apod. průřezu přes 0,01 do 0,02 m2, hl. přes 0,50 do 1,00 m</t>
  </si>
  <si>
    <t>kus</t>
  </si>
  <si>
    <t>-1882586274</t>
  </si>
  <si>
    <t>" pruchodky prumer 110 mm pro rozvod vzduchu - 2 ks" 2</t>
  </si>
  <si>
    <t>Svislé a kompletní konstrukce</t>
  </si>
  <si>
    <t>13</t>
  </si>
  <si>
    <t>386-R001</t>
  </si>
  <si>
    <t>ČOV - AS MONO comp 30 P/PB/SV je aktivační aerobní čistírna odpadních vod principu SBR. Dvouplášťová nádrž s výztuží pro obetonování - dodávka, montáž a doprava_x000d_
Jedná se o referenční výrobek, který je možno zaměnit za výrobek se stejnými, nebo lepšími vlastnostmi a parametry.</t>
  </si>
  <si>
    <t>2060025050</t>
  </si>
  <si>
    <t>P</t>
  </si>
  <si>
    <t>Poznámka k položce:_x000d_
Kompletní dodávka čistírny zahrnuje:_x000d_
1.dodávku a montáž dvouplášťové nádrže _x000d_
2.dodávku a montáž samostatně stojícího pilíře 20-50 pro ovládání ČOV a rozvaděče ČOV MONOcomp 20-50. Pilíř 500x300x1100 mm obsahuje řídící jednotku, rozvaděč, rozdělovač vzduchu a zamykatelná dvířka_x000d_
3. Skříňka na dmychadla 20-30. Zemní kontejner pro dmychadla ČOV MONOcomp 20-30. Skříňka 600x600x350 mm obsahuje 2x elektr. zásuvku 230 V a odvětraný poklop se dvěma komínky 650x650 mm._x000d_
4.AS-AS-GSM - Monitoring čistíren odpadních vod typu MONO comp20-50 verze GSM. Pro zajištění správně fungujících procesů čistíren odpadních vod, která budou upozorˇbovat provozovatele na vzniklé problémy a ingormovat o stavu ČOV._x000d_
5. Uvedení do provozu. Doprava technika na místo stavby, montáž vystrojení ČOV, propojení ČOV s řídící jednotkou, zprovoznění ČOV.</t>
  </si>
  <si>
    <t>Vodorovné konstrukce</t>
  </si>
  <si>
    <t>14</t>
  </si>
  <si>
    <t>452311151</t>
  </si>
  <si>
    <t>Podkladní a zajišťovací konstrukce z betonu prostého v otevřeném výkopu desky pod potrubí, stoky a drobné objekty z betonu tř. C 20/25</t>
  </si>
  <si>
    <t>757132653</t>
  </si>
  <si>
    <t>"podkladní deska pod COV prumer 2,92 m"6,69*0,3</t>
  </si>
  <si>
    <t>452351101</t>
  </si>
  <si>
    <t>Bednění podkladních a zajišťovacích konstrukcí v otevřeném výkopu desek nebo sedlových loží pod potrubí, stoky a drobné objekty</t>
  </si>
  <si>
    <t>963820612</t>
  </si>
  <si>
    <t>2,92*3,14*0,3</t>
  </si>
  <si>
    <t>452368211</t>
  </si>
  <si>
    <t>Výztuž podkladních desek, bloků nebo pražců v otevřeném výkopu ze svařovaných sítí typu Kari</t>
  </si>
  <si>
    <t>-667857529</t>
  </si>
  <si>
    <t>"výztuž kari sítí prumer 8 mm, oka 150/150 mm, pri horním a spodním povrchu"</t>
  </si>
  <si>
    <t>"podkladní deska pod COV:2,92*2,92*0,3= 2,558 m3"</t>
  </si>
  <si>
    <t>(6,69*1,2*0,001)*2</t>
  </si>
  <si>
    <t>Úpravy povrchů, podlahy a osazování výplní</t>
  </si>
  <si>
    <t>17</t>
  </si>
  <si>
    <t>632450134</t>
  </si>
  <si>
    <t>Potěr cementový vyrovnávací ze suchých směsí v ploše o průměrné (střední) tl. přes 40 do 50 mm</t>
  </si>
  <si>
    <t>365633049</t>
  </si>
  <si>
    <t>"betonový potěr tl. 50 mm C8/10 k ochraně hydroizolace"</t>
  </si>
  <si>
    <t>"Izolace plochy shora COV" 10,86-2,64</t>
  </si>
  <si>
    <t>Trubní vedení</t>
  </si>
  <si>
    <t>18</t>
  </si>
  <si>
    <t>871263121</t>
  </si>
  <si>
    <t>Montáž kanalizačního potrubí z plastů z tvrdého PVC těsněných gumovým kroužkem v otevřeném výkopu ve sklonu do 20 % DN 110</t>
  </si>
  <si>
    <t>m</t>
  </si>
  <si>
    <t>1401199410</t>
  </si>
  <si>
    <t>"potrubí DN100 do ČOV - chránička, přívod vzduchu"1,0</t>
  </si>
  <si>
    <t>19</t>
  </si>
  <si>
    <t>28611113</t>
  </si>
  <si>
    <t>trubka kanalizační PVC DN 110x1000mm SN4</t>
  </si>
  <si>
    <t>2099693963</t>
  </si>
  <si>
    <t>1*1,03 'Přepočtené koeficientem množství</t>
  </si>
  <si>
    <t>20</t>
  </si>
  <si>
    <t>871265211</t>
  </si>
  <si>
    <t>Kanalizační potrubí z tvrdého PVC v otevřeném výkopu ve sklonu do 20 %, hladkého plnostěnného jednovrstvého, tuhost třídy SN 4 DN 110</t>
  </si>
  <si>
    <t>-1208155176</t>
  </si>
  <si>
    <t xml:space="preserve">"pruchodka prumer 110  mm -potrubí pro rozvody vzduchu"1*2</t>
  </si>
  <si>
    <t>894201293</t>
  </si>
  <si>
    <t>Ostatní konstrukce na trubním vedení z prostého betonu stěny šachet tloušťky přes 200 mm Příplatek k ceně za tloušťku stěny do 200 mm</t>
  </si>
  <si>
    <t>-1166030022</t>
  </si>
  <si>
    <t>"dobetonování stěn, stropu a dna dvouplášťové nádrže ČOV"</t>
  </si>
  <si>
    <t>"mezistěny dvouplášťové nádrže: (průměr 2,72 mm=P=5,81 m2)-(průměr 2,43m=P2:4,63 m2"(5,81-4,63)*2,63</t>
  </si>
  <si>
    <t>"dno P=5,81 m2*0,155 m"5,81*0,155</t>
  </si>
  <si>
    <t>"dno P=5,81 m2*0,155 m - odecet plochy vstupních komínu 1,20 m*2 ks"(5,81-(1,20*2))*0,155</t>
  </si>
  <si>
    <t>22</t>
  </si>
  <si>
    <t>894411311</t>
  </si>
  <si>
    <t>Osazení betonových nebo železobetonových dílců pro šachty skruží rovných</t>
  </si>
  <si>
    <t>922746730</t>
  </si>
  <si>
    <t>"COV 2 vstupní komíny"2</t>
  </si>
  <si>
    <t>23</t>
  </si>
  <si>
    <t>59224051</t>
  </si>
  <si>
    <t>skruž pro kanalizační šachty se zabudovanými stupadly 100x50x12cm</t>
  </si>
  <si>
    <t>1452974164</t>
  </si>
  <si>
    <t>24</t>
  </si>
  <si>
    <t>894412411</t>
  </si>
  <si>
    <t>Osazení betonových nebo železobetonových dílců pro šachty skruží přechodových</t>
  </si>
  <si>
    <t>-455995259</t>
  </si>
  <si>
    <t>59224168</t>
  </si>
  <si>
    <t>skruž betonová přechodová 62,5/100x60x12cm, stupadla poplastovaná kapsová</t>
  </si>
  <si>
    <t>499508788</t>
  </si>
  <si>
    <t>26</t>
  </si>
  <si>
    <t>899103112</t>
  </si>
  <si>
    <t>Osazení poklopů litinových a ocelových včetně rámů pro třídu zatížení B125, C250</t>
  </si>
  <si>
    <t>1476717152</t>
  </si>
  <si>
    <t>27</t>
  </si>
  <si>
    <t>28661933</t>
  </si>
  <si>
    <t>poklop šachtový litinový dno DN 600 pro třídu zatížení B125</t>
  </si>
  <si>
    <t>-525929253</t>
  </si>
  <si>
    <t>28</t>
  </si>
  <si>
    <t>894201232</t>
  </si>
  <si>
    <t>Ostatní konstrukce na trubním vedení z prostého betonu stěny šachet tloušťky přes 200 mm z betonu bez zvýšených nároků na prostředí tř. C 35/45</t>
  </si>
  <si>
    <t>-1676128063</t>
  </si>
  <si>
    <t>998</t>
  </si>
  <si>
    <t>Přesun hmot</t>
  </si>
  <si>
    <t>29</t>
  </si>
  <si>
    <t>998276101</t>
  </si>
  <si>
    <t>Přesun hmot pro trubní vedení hloubené z trub z plastických hmot nebo sklolaminátových pro vodovody nebo kanalizace v otevřeném výkopu dopravní vzdálenost do 15 m</t>
  </si>
  <si>
    <t>-8693834</t>
  </si>
  <si>
    <t>711</t>
  </si>
  <si>
    <t>Izolace proti vodě, vlhkosti a plynům</t>
  </si>
  <si>
    <t>30</t>
  </si>
  <si>
    <t>711511101</t>
  </si>
  <si>
    <t>Provedení izolace potrubí, nádrží, stok a kanalizačních šachet natěradly a tmely za studena nátěrem penetračním</t>
  </si>
  <si>
    <t>-206467881</t>
  </si>
  <si>
    <t>"provedení asfaltové penetrace pod izolaci Glastek"</t>
  </si>
  <si>
    <t>31</t>
  </si>
  <si>
    <t>11163150</t>
  </si>
  <si>
    <t>lak penetrační asfaltový</t>
  </si>
  <si>
    <t>32</t>
  </si>
  <si>
    <t>439525549</t>
  </si>
  <si>
    <t>8,22*0,00035 'Přepočtené koeficientem množství</t>
  </si>
  <si>
    <t>711541164</t>
  </si>
  <si>
    <t>Provedení izolace potrubí, nádrží, stok a kanalizačních šachet pásy přitavením NAIP</t>
  </si>
  <si>
    <t>471804879</t>
  </si>
  <si>
    <t>"Izolace plochy shora ČOV" 10,86-2,64</t>
  </si>
  <si>
    <t>33</t>
  </si>
  <si>
    <t>DEK.1010301469</t>
  </si>
  <si>
    <t>GLASTEK AL 40 MINERAL (role/7,5m2)</t>
  </si>
  <si>
    <t>491094174</t>
  </si>
  <si>
    <t>8,22*1,2 'Přepočtené koeficientem množství</t>
  </si>
  <si>
    <t>34</t>
  </si>
  <si>
    <t>998711101</t>
  </si>
  <si>
    <t>Přesun hmot pro izolace proti vodě, vlhkosti a plynům stanovený z hmotnosti přesunovaného materiálu vodorovná dopravní vzdálenost do 50 m v objektech výšky do 6 m</t>
  </si>
  <si>
    <t>-1117957349</t>
  </si>
  <si>
    <t>Práce a dodávky M</t>
  </si>
  <si>
    <t>46-M</t>
  </si>
  <si>
    <t>Zemní práce při extr.mont.pracích</t>
  </si>
  <si>
    <t>35</t>
  </si>
  <si>
    <t>460070163</t>
  </si>
  <si>
    <t>Hloubení nezapažených jam ručně pro ostatní konstrukce s přemístěním výkopku do vzdálenosti 3 m od okraje jámy nebo naložením na dopravní prostředek, včetně zásypu, zhutnění a urovnání povrchu pro základy venkovních rozvaděčů (RP) 1 a 2 k reléovému domku, v hornině třídy 3</t>
  </si>
  <si>
    <t>64</t>
  </si>
  <si>
    <t>-270014867</t>
  </si>
  <si>
    <t>"hloubení jámy pro pilířek elektro"1</t>
  </si>
  <si>
    <t>36</t>
  </si>
  <si>
    <t>460080034</t>
  </si>
  <si>
    <t>Základové konstrukce základ bez bednění do rostlé zeminy z monolitického železobetonu bez výztuže tř. C 20/25</t>
  </si>
  <si>
    <t>472110354</t>
  </si>
  <si>
    <t>"základ pro samostatně stojící pilíř"0,8*0,5*0,8</t>
  </si>
  <si>
    <t>37</t>
  </si>
  <si>
    <t>460080201</t>
  </si>
  <si>
    <t>Základové konstrukce zřízení bednění základových konstrukcí s případnými vzpěrami nezabudovaného</t>
  </si>
  <si>
    <t>1271092355</t>
  </si>
  <si>
    <t>"bednění základu pro pilířek elektro"(0,8+0,5)*2*0,8</t>
  </si>
  <si>
    <t>38</t>
  </si>
  <si>
    <t>460080301</t>
  </si>
  <si>
    <t>Základové konstrukce odstranění bednění základových konstrukcí s případnými vzpěrami nezabudovaného</t>
  </si>
  <si>
    <t>369737673</t>
  </si>
  <si>
    <t>39</t>
  </si>
  <si>
    <t>460510084</t>
  </si>
  <si>
    <t>Kabelové prostupy, kanály a multikanály kabelové prostupy z trub plastových včetně osazení, utěsnění a spárování do otvoru ve zdivu včetně vybourání, zazdění a začištění, vnitřního průměru do 15 cm</t>
  </si>
  <si>
    <t>2142076072</t>
  </si>
  <si>
    <t>"prostup průměr 50 mm betonovou stěnou ČOV pro kabely elektro"1</t>
  </si>
  <si>
    <t>40</t>
  </si>
  <si>
    <t>34571351</t>
  </si>
  <si>
    <t>trubka elektroinstalační ohebná dvouplášťová korugovaná (chránička) D 41/50mm, HDPE+LDPE</t>
  </si>
  <si>
    <t>128</t>
  </si>
  <si>
    <t>-1995728158</t>
  </si>
  <si>
    <t>41</t>
  </si>
  <si>
    <t>46MR001</t>
  </si>
  <si>
    <t>Propojovací vedení mezi pilířem, podzemní skříňkou a ČOV - dodávka a montáž (dodávka stavby)</t>
  </si>
  <si>
    <t>342634630</t>
  </si>
  <si>
    <t xml:space="preserve">Poznámka k položce:_x000d_
Položka zahrnuje: _x000d_
- 10 m kabelu CYKY 3Cx1,5 mm2_x000d_
-10 m kabelové chráičky průměr 110 mm_x000d_
- 5 m kabelové chráničky průměr 50 mm_x000d_
- 20 m vyztužené hadice na vzduch 3/4" 20 bar_x000d_
</t>
  </si>
  <si>
    <t>paž2</t>
  </si>
  <si>
    <t>pažení do hloubky 2 m</t>
  </si>
  <si>
    <t>46,26</t>
  </si>
  <si>
    <t>paž4</t>
  </si>
  <si>
    <t>pažení do hloubky 4 m</t>
  </si>
  <si>
    <t>12,1</t>
  </si>
  <si>
    <t>pods</t>
  </si>
  <si>
    <t>podsyp po potrubí a šachty</t>
  </si>
  <si>
    <t>2,09</t>
  </si>
  <si>
    <t>-7,59</t>
  </si>
  <si>
    <t>zásyp</t>
  </si>
  <si>
    <t>zásyp rýh a kolem objektů</t>
  </si>
  <si>
    <t>39,39</t>
  </si>
  <si>
    <t>IO 01 - Propojovací potrubí kanalizace</t>
  </si>
  <si>
    <t>2005818118</t>
  </si>
  <si>
    <t>1,10*10</t>
  </si>
  <si>
    <t>115101201</t>
  </si>
  <si>
    <t>Čerpání vody na dopravní výšku do 10 m s uvažovaným průměrným přítokem do 500 l/min</t>
  </si>
  <si>
    <t>hod</t>
  </si>
  <si>
    <t>1499823800</t>
  </si>
  <si>
    <t xml:space="preserve">"čerpání vody v  výkopu případě desťů"7*24</t>
  </si>
  <si>
    <t>115101301</t>
  </si>
  <si>
    <t>Pohotovost záložní čerpací soupravy pro dopravní výšku do 10 m s uvažovaným průměrným přítokem do 500 l/min</t>
  </si>
  <si>
    <t>den</t>
  </si>
  <si>
    <t>-1648678085</t>
  </si>
  <si>
    <t xml:space="preserve">"cerpání vody v  výkopu prípade destu"7</t>
  </si>
  <si>
    <t>132251252</t>
  </si>
  <si>
    <t>Hloubení nezapažených rýh šířky přes 800 do 2 000 mm strojně s urovnáním dna do předepsaného profilu a spádu v hornině třídy těžitelnosti I skupiny 3 přes 20 do 50 m3</t>
  </si>
  <si>
    <t>-642488938</t>
  </si>
  <si>
    <t>33,6</t>
  </si>
  <si>
    <t>"odecet sejmutí drnu"-(10*1,10*0,10+7*0,1)</t>
  </si>
  <si>
    <t>hr3</t>
  </si>
  <si>
    <t>151101101</t>
  </si>
  <si>
    <t>Zřízení pažení a rozepření stěn rýh pro podzemní vedení příložné pro jakoukoliv mezerovitost, hloubky do 2 m</t>
  </si>
  <si>
    <t>-48604164</t>
  </si>
  <si>
    <t xml:space="preserve">"pažení  do hl. 2 m -dle tabulky výkopů"46,26</t>
  </si>
  <si>
    <t>151101102</t>
  </si>
  <si>
    <t>Zřízení pažení a rozepření stěn rýh pro podzemní vedení příložné pro jakoukoliv mezerovitost, hloubky do 4 m</t>
  </si>
  <si>
    <t>-1499234294</t>
  </si>
  <si>
    <t>"pažení do hl. 4 m"12,1</t>
  </si>
  <si>
    <t>151101111</t>
  </si>
  <si>
    <t>Odstranění pažení a rozepření stěn rýh pro podzemní vedení s uložením materiálu na vzdálenost do 3 m od kraje výkopu příložné, hloubky do 2 m</t>
  </si>
  <si>
    <t>1656737168</t>
  </si>
  <si>
    <t>151101112</t>
  </si>
  <si>
    <t>Odstranění pažení a rozepření stěn rýh pro podzemní vedení s uložením materiálu na vzdálenost do 3 m od kraje výkopu příložné, hloubky přes 2 do 4 m</t>
  </si>
  <si>
    <t>1965624382</t>
  </si>
  <si>
    <t>1983326834</t>
  </si>
  <si>
    <t>-1181489728</t>
  </si>
  <si>
    <t>"celý výkopek"hr3</t>
  </si>
  <si>
    <t>"odvoz vytlacené kubatury (nepotrebné zeminy) na meziskládku"-(pods+5,50)</t>
  </si>
  <si>
    <t>"zpet na zásyp rýh"hr3+7,59</t>
  </si>
  <si>
    <t>-1028278719</t>
  </si>
  <si>
    <t>-1071161647</t>
  </si>
  <si>
    <t>-2119487820</t>
  </si>
  <si>
    <t>"uložení vytlacené celého výkopku na meziskládku"hr3</t>
  </si>
  <si>
    <t>1885969589</t>
  </si>
  <si>
    <t>"zásyp rýh a kolem šachet"hr3+vk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</si>
  <si>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</si>
  <si>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</si>
  <si>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-1992790785</t>
  </si>
  <si>
    <t>"obsyp potrubí stoky PP"10*1,10*0,5</t>
  </si>
  <si>
    <t>"odecet potrubí DN200"-(10*0,0314)</t>
  </si>
  <si>
    <t>obs</t>
  </si>
  <si>
    <t>58337331</t>
  </si>
  <si>
    <t>štěrkopísek frakce 0/22</t>
  </si>
  <si>
    <t>-1677646294</t>
  </si>
  <si>
    <t>5,186*2 'Přepočtené koeficientem množství</t>
  </si>
  <si>
    <t>-105347296</t>
  </si>
  <si>
    <t>212751104</t>
  </si>
  <si>
    <t>Trativody z drenážních a melioračních trubek pro meliorace, dočasné nebo odlehčovací drenáže se zřízením štěrkového lože pod trubky a s jejich obsypem v otevřeném výkopu trubka flexibilní PVC-U SN 4 celoperforovaná 360° DN 100</t>
  </si>
  <si>
    <t>1656239690</t>
  </si>
  <si>
    <t>"trativod do výkopu"10</t>
  </si>
  <si>
    <t>451573111</t>
  </si>
  <si>
    <t>Lože pod potrubí, stoky a drobné objekty v otevřeném výkopu z písku a štěrkopísku do 63 mm</t>
  </si>
  <si>
    <t>549711335</t>
  </si>
  <si>
    <t>"podkladní lože pod potrubí a šachty"1,32+0,77</t>
  </si>
  <si>
    <t>452112111</t>
  </si>
  <si>
    <t>Osazení betonových dílců prstenců nebo rámů pod poklopy a mříže, výšky do 100 mm</t>
  </si>
  <si>
    <t>1852391556</t>
  </si>
  <si>
    <t>"S1 výška 100 mm"1</t>
  </si>
  <si>
    <t>"S2 výška 60 mm"1</t>
  </si>
  <si>
    <t>59224187</t>
  </si>
  <si>
    <t>prstenec šachtový vyrovnávací betonový 625x120x100mm</t>
  </si>
  <si>
    <t>2023582556</t>
  </si>
  <si>
    <t>59224185</t>
  </si>
  <si>
    <t>prstenec šachtový vyrovnávací betonový 625x120x60mm</t>
  </si>
  <si>
    <t>1124821462</t>
  </si>
  <si>
    <t>830361811</t>
  </si>
  <si>
    <t>Bourání stávajícího potrubí z kameninových trub v otevřeném výkopu DN přes 150 do 250</t>
  </si>
  <si>
    <t>1031279835</t>
  </si>
  <si>
    <t>"Vybourání stávajícího potrubí splaškové kanalizace"2</t>
  </si>
  <si>
    <t>871353121</t>
  </si>
  <si>
    <t>Montáž kanalizačního potrubí z plastů z tvrdého PVC těsněných gumovým kroužkem v otevřeném výkopu ve sklonu do 20 % DN 200</t>
  </si>
  <si>
    <t>1541501376</t>
  </si>
  <si>
    <t>"stoka PP" 6,60+3,50</t>
  </si>
  <si>
    <t>splp200</t>
  </si>
  <si>
    <t>28611169</t>
  </si>
  <si>
    <t>trubka kanalizační PVC DN 200x5000mm SN8</t>
  </si>
  <si>
    <t>-1645462014</t>
  </si>
  <si>
    <t>10,1*1,03 'Přepočtené koeficientem množství</t>
  </si>
  <si>
    <t>890311811</t>
  </si>
  <si>
    <t>Bourání šachet a jímek ručně velikosti obestavěného prostoru do 1,5 m3 ze železobetonu</t>
  </si>
  <si>
    <t>1528251942</t>
  </si>
  <si>
    <t>"vybourání stávající kanalizační šachty"1,5</t>
  </si>
  <si>
    <t>891352222</t>
  </si>
  <si>
    <t>Montáž kanalizačních armatur na potrubí šoupátek uzavíracích v šachtách s ručním kolečkem DN 200</t>
  </si>
  <si>
    <t>396411142</t>
  </si>
  <si>
    <t xml:space="preserve">"vřetenové šoupátko  DN 200 pro Š2"1</t>
  </si>
  <si>
    <t>422R002</t>
  </si>
  <si>
    <t>Vřetenové šoupátko DN200 osazení na stěnu</t>
  </si>
  <si>
    <t>-1643696154</t>
  </si>
  <si>
    <t xml:space="preserve">"vretenové šoupátko  DN 200  s kruhovým dnem pro Š2"1</t>
  </si>
  <si>
    <t>891355111</t>
  </si>
  <si>
    <t>Montáž vodovodních armatur na potrubí koncových klapek (žabích) hrdlových DN 200</t>
  </si>
  <si>
    <t>919499688</t>
  </si>
  <si>
    <t>"žabí klapka DN200 Š1"1</t>
  </si>
  <si>
    <t>42283518</t>
  </si>
  <si>
    <t>klapka zpětná litinová L10 117 616 PN16 DN 200x500mm</t>
  </si>
  <si>
    <t>-562959184</t>
  </si>
  <si>
    <t>891362222</t>
  </si>
  <si>
    <t>Montáž kanalizačních armatur na potrubí šoupátek uzavíracích v šachtách s ručním kolečkem DN 250</t>
  </si>
  <si>
    <t>-1919774453</t>
  </si>
  <si>
    <t xml:space="preserve">"vretenové šoupátko  DN 250 pro Š2"1</t>
  </si>
  <si>
    <t>422R003</t>
  </si>
  <si>
    <t>Vřetenové šoupátko DN250 osazení na stěnu</t>
  </si>
  <si>
    <t>1006897534</t>
  </si>
  <si>
    <t xml:space="preserve">"vretenové šoupátko  DN 250  s kruhovým dnem pro Š2"1</t>
  </si>
  <si>
    <t>42291075</t>
  </si>
  <si>
    <t>souprava zemní pro šoupátka DN 200mm Rd 1,5m</t>
  </si>
  <si>
    <t>-1547923867</t>
  </si>
  <si>
    <t>"zemní souprava pro vřetenová šoupátka"2</t>
  </si>
  <si>
    <t>892352121</t>
  </si>
  <si>
    <t>Tlakové zkoušky vzduchem těsnícími vaky ucpávkovými DN 200</t>
  </si>
  <si>
    <t>úsek</t>
  </si>
  <si>
    <t>238130663</t>
  </si>
  <si>
    <t>"tlaková zkouška stoky PP od ŠS1-COV"1</t>
  </si>
  <si>
    <t>"tlaková zkouška stoky PP od COV-ŠS2"1</t>
  </si>
  <si>
    <t>-414617667</t>
  </si>
  <si>
    <t>"S1"1</t>
  </si>
  <si>
    <t>"S2"1</t>
  </si>
  <si>
    <t>8740983</t>
  </si>
  <si>
    <t>1602969386</t>
  </si>
  <si>
    <t>-1891362607</t>
  </si>
  <si>
    <t>894414111</t>
  </si>
  <si>
    <t>Osazení betonových nebo železobetonových dílců pro šachty skruží základových (dno)</t>
  </si>
  <si>
    <t>-132999381</t>
  </si>
  <si>
    <t>"šachtové dno průměr vnitřní 1000 mm"2</t>
  </si>
  <si>
    <t>PFB.1130001G</t>
  </si>
  <si>
    <t>Dno výšky 600 mm přímé TBZ-Q.1 100/60 V max 40</t>
  </si>
  <si>
    <t>-2144460150</t>
  </si>
  <si>
    <t>894414211</t>
  </si>
  <si>
    <t>Osazení betonových nebo železobetonových dílců pro šachty desek zákrytových</t>
  </si>
  <si>
    <t>564958022</t>
  </si>
  <si>
    <t>42</t>
  </si>
  <si>
    <t>592R001</t>
  </si>
  <si>
    <t>Deska zákrytová ke kanalizační šachty TBK-Q 330/120</t>
  </si>
  <si>
    <t>349490585</t>
  </si>
  <si>
    <t>"Š2"1</t>
  </si>
  <si>
    <t>43</t>
  </si>
  <si>
    <t>-235215148</t>
  </si>
  <si>
    <t>"S1+S2"1+1</t>
  </si>
  <si>
    <t>44</t>
  </si>
  <si>
    <t>1982225749</t>
  </si>
  <si>
    <t>45</t>
  </si>
  <si>
    <t>899103211</t>
  </si>
  <si>
    <t>Demontáž poklopů litinových a ocelových včetně rámů, hmotnosti jednotlivě přes 100 do 150 Kg</t>
  </si>
  <si>
    <t>921598049</t>
  </si>
  <si>
    <t>"demontáž poklopu ze stávající šachty"1</t>
  </si>
  <si>
    <t>46</t>
  </si>
  <si>
    <t>899121102</t>
  </si>
  <si>
    <t>Osazení poklopů plastových šoupátkových</t>
  </si>
  <si>
    <t>1352816381</t>
  </si>
  <si>
    <t>"poklop šoupátkový k vřetenovým šoupátkům"2</t>
  </si>
  <si>
    <t>47</t>
  </si>
  <si>
    <t>56230632</t>
  </si>
  <si>
    <t>poklop uliční plastový PA šoupatový</t>
  </si>
  <si>
    <t>1421317851</t>
  </si>
  <si>
    <t>48</t>
  </si>
  <si>
    <t>56230636</t>
  </si>
  <si>
    <t>deska podkladová uličního poklopu plastového ventilkového a šoupatového</t>
  </si>
  <si>
    <t>-1859342428</t>
  </si>
  <si>
    <t>49</t>
  </si>
  <si>
    <t>997013501</t>
  </si>
  <si>
    <t>Odvoz suti a vybouraných hmot na skládku nebo meziskládku se složením, na vzdálenost do 1 km</t>
  </si>
  <si>
    <t>295613564</t>
  </si>
  <si>
    <t>50</t>
  </si>
  <si>
    <t>997013509</t>
  </si>
  <si>
    <t>Odvoz suti a vybouraných hmot na skládku nebo meziskládku se složením, na vzdálenost Příplatek k ceně za každý další i započatý 1 km přes 1 km</t>
  </si>
  <si>
    <t>252349597</t>
  </si>
  <si>
    <t>3,16*29 'Přepočtené koeficientem množství</t>
  </si>
  <si>
    <t>51</t>
  </si>
  <si>
    <t>997013602</t>
  </si>
  <si>
    <t>Poplatek za uložení stavebního odpadu na skládce (skládkovné) z armovaného betonu zatříděného do Katalogu odpadů pod kódem 17 01 01</t>
  </si>
  <si>
    <t>355059417</t>
  </si>
  <si>
    <t>"ŽB ze stávající šachty"2,88</t>
  </si>
  <si>
    <t>52</t>
  </si>
  <si>
    <t>-230137934</t>
  </si>
  <si>
    <t>53</t>
  </si>
  <si>
    <t>-930982237</t>
  </si>
  <si>
    <t>54</t>
  </si>
  <si>
    <t>614956228</t>
  </si>
  <si>
    <t>"provedení nátěru vnější stěny kanalizačních šachet Š1 a Š2"</t>
  </si>
  <si>
    <t>3,14*2,25</t>
  </si>
  <si>
    <t>55</t>
  </si>
  <si>
    <t>-862639072</t>
  </si>
  <si>
    <t>7,065*0,00035 'Přepočtené koeficientem množství</t>
  </si>
  <si>
    <t>56</t>
  </si>
  <si>
    <t>711511102</t>
  </si>
  <si>
    <t>Provedení izolace potrubí, nádrží, stok a kanalizačních šachet natěradly a tmely za studena nátěrem lakem asfaltovým</t>
  </si>
  <si>
    <t>643235265</t>
  </si>
  <si>
    <t xml:space="preserve">"provedení náteru vnejší steny kanalizacních šachet Š1 a Š2"  dvojnásobný</t>
  </si>
  <si>
    <t>3,14*2,25*2</t>
  </si>
  <si>
    <t>57</t>
  </si>
  <si>
    <t>11163152</t>
  </si>
  <si>
    <t>lak hydroizolační asfaltový</t>
  </si>
  <si>
    <t>476461887</t>
  </si>
  <si>
    <t>14,13*0,00035 'Přepočtené koeficientem množství</t>
  </si>
  <si>
    <t>58</t>
  </si>
  <si>
    <t>1240710662</t>
  </si>
  <si>
    <t>IO 02 - Přípojka NN</t>
  </si>
  <si>
    <t xml:space="preserve">    D1 - Dodávky</t>
  </si>
  <si>
    <t xml:space="preserve">    D2 - Elektromontáže</t>
  </si>
  <si>
    <t>D1</t>
  </si>
  <si>
    <t>Dodávky</t>
  </si>
  <si>
    <t>R-001</t>
  </si>
  <si>
    <t>Mi-TYPOVÉ VÝROBKY _x000d_
MI-ZÁSUVKOVÉ ROZVODNICE, IP 44, S PĚTIPÓLOVÝMI ZÁSUVKAMI _x000d_
JIŠTĚNÝMI POJISTKAMI, A S PROUDOVÝM CHRÁNIČEM NA ZÁSUVKY DO 20A _x000d_
BARVA ŠEDÁ, RAL 7032, MATERIÁL ODOLNÝ POLYKARBONÁT_x000d_
_x000d_
Mi-77222 400V/16A/5p, 2x 230V</t>
  </si>
  <si>
    <t>ks</t>
  </si>
  <si>
    <t>-1741879457</t>
  </si>
  <si>
    <t>D2</t>
  </si>
  <si>
    <t>Elektromontáže</t>
  </si>
  <si>
    <t>R-002</t>
  </si>
  <si>
    <t>DK-KABELOVÉ KRABICOVÉ ROZVODKY IP 65_x000d_
KABELOVÉ VSTUPY S PŘEDLISY PRO METRICKÉ VÝVODKY_x000d_
BARVA ŠEDÁ, RAL 7035, MATERIÁL TERMOPLAST_x000d_
KC 9045 1,5-4 mm2, Cu, 5 pól. svorkovnice FIXCONNECT</t>
  </si>
  <si>
    <t>-92345525</t>
  </si>
  <si>
    <t>R-003</t>
  </si>
  <si>
    <t xml:space="preserve">1220HFPP SUPER MONOFLEX 750 N PP_x000d_
</t>
  </si>
  <si>
    <t>32720696</t>
  </si>
  <si>
    <t>R-004</t>
  </si>
  <si>
    <t>KABEL SILOVÝ,IZOLACE PVC - CYKY-J 3x1.5 , pevně</t>
  </si>
  <si>
    <t>2010642206</t>
  </si>
  <si>
    <t>R-005</t>
  </si>
  <si>
    <t>OCEL.NOSNÉ KONSTR.PRO PŘÍSTR. do 10 kg</t>
  </si>
  <si>
    <t>-732029685</t>
  </si>
  <si>
    <t>R-006</t>
  </si>
  <si>
    <t>Zkoušky a prohlídky elektrických rozvodů a zařízení celková prohlídka a vyhotovení revizní zprávy pro objem montážních prací do 100 tis. Kč</t>
  </si>
  <si>
    <t>-290992278</t>
  </si>
  <si>
    <t>R-007</t>
  </si>
  <si>
    <t>Podružný materiál</t>
  </si>
  <si>
    <t>-43197350</t>
  </si>
  <si>
    <t>Poznámka k položce:_x000d_
Podružný materiál</t>
  </si>
  <si>
    <t>460030011</t>
  </si>
  <si>
    <t>Přípravné terénní práce sejmutí drnu včetně nařezání a uložení na hromady nebo naložení na dopravní prostředek jakékoliv tloušťky</t>
  </si>
  <si>
    <t>-502738127</t>
  </si>
  <si>
    <t>3,5</t>
  </si>
  <si>
    <t>460150163</t>
  </si>
  <si>
    <t>Hloubení zapažených i nezapažených kabelových rýh ručně včetně urovnání dna s přemístěním výkopku do vzdálenosti 3 m od okraje jámy nebo naložením na dopravní prostředek šířky 35 cm, hloubky 80 cm, v hornině třídy 3</t>
  </si>
  <si>
    <t>1815889739</t>
  </si>
  <si>
    <t>460202163</t>
  </si>
  <si>
    <t>Hloubení nezapažených kabelových rýh strojně zarovnání kabelových rýh po výkopu strojně, šířka rýhy bez zarovnání rýh šířky 35 cm, hloubky 80 cm, v hornině třídy 3</t>
  </si>
  <si>
    <t>-720847936</t>
  </si>
  <si>
    <t>460421181</t>
  </si>
  <si>
    <t>Kabelové lože včetně podsypu, zhutnění a urovnání povrchu z písku nebo štěrkopísku tloušťky 10 cm nad kabel zakryté plastovou fólií, šířky lože do 25 cm</t>
  </si>
  <si>
    <t>-1880397126</t>
  </si>
  <si>
    <t>460560063</t>
  </si>
  <si>
    <t>Zásyp kabelových rýh ručně s uložením výkopku ve vrstvách včetně zhutnění a urovnání povrchu šířky 40 cm hloubky 80 cm, v hornině třídy 3</t>
  </si>
  <si>
    <t>1161964394</t>
  </si>
  <si>
    <t>460620002</t>
  </si>
  <si>
    <t>Úprava terénu položení drnu, včetně zalití vodou na rovině</t>
  </si>
  <si>
    <t>-970524920</t>
  </si>
  <si>
    <t>0,35*10</t>
  </si>
  <si>
    <t>VRN - Vedlejší rozpočtové náklady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</si>
  <si>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</si>
  <si>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</si>
  <si>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</si>
  <si>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</si>
  <si>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</si>
  <si>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</si>
  <si>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</si>
  <si>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010001000</t>
  </si>
  <si>
    <t>1024</t>
  </si>
  <si>
    <t>1793967969</t>
  </si>
  <si>
    <t>011134000</t>
  </si>
  <si>
    <t>Hydrogeologický průzkum</t>
  </si>
  <si>
    <t>664105312</t>
  </si>
  <si>
    <t>011303000</t>
  </si>
  <si>
    <t>Archeologická činnost bez rozlišení</t>
  </si>
  <si>
    <t>-1123946820</t>
  </si>
  <si>
    <t>Poznámka k položce:_x000d_
Archeologický průzkum na staveništi</t>
  </si>
  <si>
    <t>VRN3</t>
  </si>
  <si>
    <t>Zařízení staveniště</t>
  </si>
  <si>
    <t>030001000</t>
  </si>
  <si>
    <t>2040537543</t>
  </si>
  <si>
    <t>"zařízení staveniště"1</t>
  </si>
  <si>
    <t>VRN4</t>
  </si>
  <si>
    <t>Inženýrská činnost</t>
  </si>
  <si>
    <t>045002000</t>
  </si>
  <si>
    <t>Kompletační a koordinační činnost</t>
  </si>
  <si>
    <t>562597412</t>
  </si>
  <si>
    <t>SEZNAM FIGUR</t>
  </si>
  <si>
    <t>Výměra</t>
  </si>
  <si>
    <t xml:space="preserve"> SO 01</t>
  </si>
  <si>
    <t xml:space="preserve"> SO 02</t>
  </si>
  <si>
    <t>Použití figury:</t>
  </si>
  <si>
    <t>Zřízení nezabudovaného bednění základových konstrukcí</t>
  </si>
  <si>
    <t>Odstranění nezabudovaného bednění základových konstrukcí</t>
  </si>
  <si>
    <t>Hloubení jam nezapažených v hornině třídy těžitelnosti I, skupiny 3 objem do 500 m3 strojně</t>
  </si>
  <si>
    <t>Vodorovné přemístění do 50 m výkopku/sypaniny z horniny třídy těžitelnosti I, skupiny 1 až 3</t>
  </si>
  <si>
    <t>Uložení sypaniny na skládky nebo meziskládky</t>
  </si>
  <si>
    <t>Zřízení příložného pažení stěn výkopu hl do 8 m</t>
  </si>
  <si>
    <t>Odstranění příložného pažení stěn hl do 8 m</t>
  </si>
  <si>
    <t>Podkladní desky z betonu prostého tř. C 20/25 otevřený výkop</t>
  </si>
  <si>
    <t>Nakládání výkopku z hornin třídy těžitelnosti I, skupiny 1 až 3 do 100 m3</t>
  </si>
  <si>
    <t>Zásyp jam, šachet rýh nebo kolem objektů sypaninou se zhutněním ručně</t>
  </si>
  <si>
    <t>Sejmutí drnu tl do 100 mm s přemístěním do 50 m nebo naložením na dopravní prostředek</t>
  </si>
  <si>
    <t>Vodorovné přemístění drnu bez naložení se složením do 100 m</t>
  </si>
  <si>
    <t>Plošná úprava terénu do 500 m2 zemina tř 1 až 4 nerovnosti do 100 mm v rovinně a svahu do 1:5</t>
  </si>
  <si>
    <t xml:space="preserve"> IO 01</t>
  </si>
  <si>
    <t>hloubení rýh v hornině tř. 3</t>
  </si>
  <si>
    <t>Hloubení rýh nezapažených š do 2000 mm v hornině třídy těžitelnosti I, skupiny 3 objem do 50 m3 strojně</t>
  </si>
  <si>
    <t>obsyp potrubí</t>
  </si>
  <si>
    <t>Zřízení příložného pažení a rozepření stěn rýh hl do 2 m</t>
  </si>
  <si>
    <t>Odstranění příložného pažení a rozepření stěn rýh hl do 2 m</t>
  </si>
  <si>
    <t>Zřízení příložného pažení a rozepření stěn rýh hl do 4 m</t>
  </si>
  <si>
    <t>Odstranění příložného pažení a rozepření stěn rýh hl do 4 m</t>
  </si>
  <si>
    <t>Lože pod potrubí otevřený výkop ze štěrkopísku</t>
  </si>
  <si>
    <t>potrubí splaškové DN200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</si>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</sst>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00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/>
    </xf>
    <xf numFmtId="167" fontId="40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200325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ČOV pro rekreační areál Sázava - Sedliště, okres Benešov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Sedliště, okr.Benešov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25. 3. 2020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Česká republika - Městský soud v Praze, Praha 2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Ing. Vít Javůrek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ROUND(SUM(AG55:AG59),2)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ROUND(SUM(AS55:AS59),2)</f>
        <v>0</v>
      </c>
      <c r="AT54" s="108">
        <f>ROUND(SUM(AV54:AW54),2)</f>
        <v>0</v>
      </c>
      <c r="AU54" s="109">
        <f>ROUND(SUM(AU55:AU59),5)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ROUND(SUM(AZ55:AZ59),2)</f>
        <v>0</v>
      </c>
      <c r="BA54" s="108">
        <f>ROUND(SUM(BA55:BA59),2)</f>
        <v>0</v>
      </c>
      <c r="BB54" s="108">
        <f>ROUND(SUM(BB55:BB59),2)</f>
        <v>0</v>
      </c>
      <c r="BC54" s="108">
        <f>ROUND(SUM(BC55:BC59),2)</f>
        <v>0</v>
      </c>
      <c r="BD54" s="110">
        <f>ROUND(SUM(BD55:BD59),2)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24.7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01 - Demolice stávajíc...'!J30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'SO 01 - Demolice stávajíc...'!P86</f>
        <v>0</v>
      </c>
      <c r="AV55" s="122">
        <f>'SO 01 - Demolice stávajíc...'!J33</f>
        <v>0</v>
      </c>
      <c r="AW55" s="122">
        <f>'SO 01 - Demolice stávajíc...'!J34</f>
        <v>0</v>
      </c>
      <c r="AX55" s="122">
        <f>'SO 01 - Demolice stávajíc...'!J35</f>
        <v>0</v>
      </c>
      <c r="AY55" s="122">
        <f>'SO 01 - Demolice stávajíc...'!J36</f>
        <v>0</v>
      </c>
      <c r="AZ55" s="122">
        <f>'SO 01 - Demolice stávajíc...'!F33</f>
        <v>0</v>
      </c>
      <c r="BA55" s="122">
        <f>'SO 01 - Demolice stávajíc...'!F34</f>
        <v>0</v>
      </c>
      <c r="BB55" s="122">
        <f>'SO 01 - Demolice stávajíc...'!F35</f>
        <v>0</v>
      </c>
      <c r="BC55" s="122">
        <f>'SO 01 - Demolice stávajíc...'!F36</f>
        <v>0</v>
      </c>
      <c r="BD55" s="124">
        <f>'SO 01 - Demolice stávajíc...'!F37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7" customFormat="1" ht="16.5" customHeight="1">
      <c r="A56" s="113" t="s">
        <v>76</v>
      </c>
      <c r="B56" s="114"/>
      <c r="C56" s="115"/>
      <c r="D56" s="116" t="s">
        <v>83</v>
      </c>
      <c r="E56" s="116"/>
      <c r="F56" s="116"/>
      <c r="G56" s="116"/>
      <c r="H56" s="116"/>
      <c r="I56" s="117"/>
      <c r="J56" s="116" t="s">
        <v>84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02 - Čistírna odpadníc...'!J30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79</v>
      </c>
      <c r="AR56" s="120"/>
      <c r="AS56" s="121">
        <v>0</v>
      </c>
      <c r="AT56" s="122">
        <f>ROUND(SUM(AV56:AW56),2)</f>
        <v>0</v>
      </c>
      <c r="AU56" s="123">
        <f>'SO 02 - Čistírna odpadníc...'!P91</f>
        <v>0</v>
      </c>
      <c r="AV56" s="122">
        <f>'SO 02 - Čistírna odpadníc...'!J33</f>
        <v>0</v>
      </c>
      <c r="AW56" s="122">
        <f>'SO 02 - Čistírna odpadníc...'!J34</f>
        <v>0</v>
      </c>
      <c r="AX56" s="122">
        <f>'SO 02 - Čistírna odpadníc...'!J35</f>
        <v>0</v>
      </c>
      <c r="AY56" s="122">
        <f>'SO 02 - Čistírna odpadníc...'!J36</f>
        <v>0</v>
      </c>
      <c r="AZ56" s="122">
        <f>'SO 02 - Čistírna odpadníc...'!F33</f>
        <v>0</v>
      </c>
      <c r="BA56" s="122">
        <f>'SO 02 - Čistírna odpadníc...'!F34</f>
        <v>0</v>
      </c>
      <c r="BB56" s="122">
        <f>'SO 02 - Čistírna odpadníc...'!F35</f>
        <v>0</v>
      </c>
      <c r="BC56" s="122">
        <f>'SO 02 - Čistírna odpadníc...'!F36</f>
        <v>0</v>
      </c>
      <c r="BD56" s="124">
        <f>'SO 02 - Čistírna odpadníc...'!F37</f>
        <v>0</v>
      </c>
      <c r="BE56" s="7"/>
      <c r="BT56" s="125" t="s">
        <v>80</v>
      </c>
      <c r="BV56" s="125" t="s">
        <v>74</v>
      </c>
      <c r="BW56" s="125" t="s">
        <v>85</v>
      </c>
      <c r="BX56" s="125" t="s">
        <v>5</v>
      </c>
      <c r="CL56" s="125" t="s">
        <v>19</v>
      </c>
      <c r="CM56" s="125" t="s">
        <v>82</v>
      </c>
    </row>
    <row r="57" s="7" customFormat="1" ht="16.5" customHeight="1">
      <c r="A57" s="113" t="s">
        <v>76</v>
      </c>
      <c r="B57" s="114"/>
      <c r="C57" s="115"/>
      <c r="D57" s="116" t="s">
        <v>86</v>
      </c>
      <c r="E57" s="116"/>
      <c r="F57" s="116"/>
      <c r="G57" s="116"/>
      <c r="H57" s="116"/>
      <c r="I57" s="117"/>
      <c r="J57" s="116" t="s">
        <v>87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'IO 01 - Propojovací potru...'!J30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88</v>
      </c>
      <c r="AR57" s="120"/>
      <c r="AS57" s="121">
        <v>0</v>
      </c>
      <c r="AT57" s="122">
        <f>ROUND(SUM(AV57:AW57),2)</f>
        <v>0</v>
      </c>
      <c r="AU57" s="123">
        <f>'IO 01 - Propojovací potru...'!P88</f>
        <v>0</v>
      </c>
      <c r="AV57" s="122">
        <f>'IO 01 - Propojovací potru...'!J33</f>
        <v>0</v>
      </c>
      <c r="AW57" s="122">
        <f>'IO 01 - Propojovací potru...'!J34</f>
        <v>0</v>
      </c>
      <c r="AX57" s="122">
        <f>'IO 01 - Propojovací potru...'!J35</f>
        <v>0</v>
      </c>
      <c r="AY57" s="122">
        <f>'IO 01 - Propojovací potru...'!J36</f>
        <v>0</v>
      </c>
      <c r="AZ57" s="122">
        <f>'IO 01 - Propojovací potru...'!F33</f>
        <v>0</v>
      </c>
      <c r="BA57" s="122">
        <f>'IO 01 - Propojovací potru...'!F34</f>
        <v>0</v>
      </c>
      <c r="BB57" s="122">
        <f>'IO 01 - Propojovací potru...'!F35</f>
        <v>0</v>
      </c>
      <c r="BC57" s="122">
        <f>'IO 01 - Propojovací potru...'!F36</f>
        <v>0</v>
      </c>
      <c r="BD57" s="124">
        <f>'IO 01 - Propojovací potru...'!F37</f>
        <v>0</v>
      </c>
      <c r="BE57" s="7"/>
      <c r="BT57" s="125" t="s">
        <v>80</v>
      </c>
      <c r="BV57" s="125" t="s">
        <v>74</v>
      </c>
      <c r="BW57" s="125" t="s">
        <v>89</v>
      </c>
      <c r="BX57" s="125" t="s">
        <v>5</v>
      </c>
      <c r="CL57" s="125" t="s">
        <v>19</v>
      </c>
      <c r="CM57" s="125" t="s">
        <v>82</v>
      </c>
    </row>
    <row r="58" s="7" customFormat="1" ht="16.5" customHeight="1">
      <c r="A58" s="113" t="s">
        <v>76</v>
      </c>
      <c r="B58" s="114"/>
      <c r="C58" s="115"/>
      <c r="D58" s="116" t="s">
        <v>90</v>
      </c>
      <c r="E58" s="116"/>
      <c r="F58" s="116"/>
      <c r="G58" s="116"/>
      <c r="H58" s="116"/>
      <c r="I58" s="117"/>
      <c r="J58" s="116" t="s">
        <v>91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'IO 02 - Přípojka NN'!J30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88</v>
      </c>
      <c r="AR58" s="120"/>
      <c r="AS58" s="121">
        <v>0</v>
      </c>
      <c r="AT58" s="122">
        <f>ROUND(SUM(AV58:AW58),2)</f>
        <v>0</v>
      </c>
      <c r="AU58" s="123">
        <f>'IO 02 - Přípojka NN'!P83</f>
        <v>0</v>
      </c>
      <c r="AV58" s="122">
        <f>'IO 02 - Přípojka NN'!J33</f>
        <v>0</v>
      </c>
      <c r="AW58" s="122">
        <f>'IO 02 - Přípojka NN'!J34</f>
        <v>0</v>
      </c>
      <c r="AX58" s="122">
        <f>'IO 02 - Přípojka NN'!J35</f>
        <v>0</v>
      </c>
      <c r="AY58" s="122">
        <f>'IO 02 - Přípojka NN'!J36</f>
        <v>0</v>
      </c>
      <c r="AZ58" s="122">
        <f>'IO 02 - Přípojka NN'!F33</f>
        <v>0</v>
      </c>
      <c r="BA58" s="122">
        <f>'IO 02 - Přípojka NN'!F34</f>
        <v>0</v>
      </c>
      <c r="BB58" s="122">
        <f>'IO 02 - Přípojka NN'!F35</f>
        <v>0</v>
      </c>
      <c r="BC58" s="122">
        <f>'IO 02 - Přípojka NN'!F36</f>
        <v>0</v>
      </c>
      <c r="BD58" s="124">
        <f>'IO 02 - Přípojka NN'!F37</f>
        <v>0</v>
      </c>
      <c r="BE58" s="7"/>
      <c r="BT58" s="125" t="s">
        <v>80</v>
      </c>
      <c r="BV58" s="125" t="s">
        <v>74</v>
      </c>
      <c r="BW58" s="125" t="s">
        <v>92</v>
      </c>
      <c r="BX58" s="125" t="s">
        <v>5</v>
      </c>
      <c r="CL58" s="125" t="s">
        <v>19</v>
      </c>
      <c r="CM58" s="125" t="s">
        <v>82</v>
      </c>
    </row>
    <row r="59" s="7" customFormat="1" ht="24.75" customHeight="1">
      <c r="A59" s="113" t="s">
        <v>76</v>
      </c>
      <c r="B59" s="114"/>
      <c r="C59" s="115"/>
      <c r="D59" s="116" t="s">
        <v>93</v>
      </c>
      <c r="E59" s="116"/>
      <c r="F59" s="116"/>
      <c r="G59" s="116"/>
      <c r="H59" s="116"/>
      <c r="I59" s="117"/>
      <c r="J59" s="116" t="s">
        <v>94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'VRN - Vedlejší rozpočtové...'!J30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95</v>
      </c>
      <c r="AR59" s="120"/>
      <c r="AS59" s="126">
        <v>0</v>
      </c>
      <c r="AT59" s="127">
        <f>ROUND(SUM(AV59:AW59),2)</f>
        <v>0</v>
      </c>
      <c r="AU59" s="128">
        <f>'VRN - Vedlejší rozpočtové...'!P83</f>
        <v>0</v>
      </c>
      <c r="AV59" s="127">
        <f>'VRN - Vedlejší rozpočtové...'!J33</f>
        <v>0</v>
      </c>
      <c r="AW59" s="127">
        <f>'VRN - Vedlejší rozpočtové...'!J34</f>
        <v>0</v>
      </c>
      <c r="AX59" s="127">
        <f>'VRN - Vedlejší rozpočtové...'!J35</f>
        <v>0</v>
      </c>
      <c r="AY59" s="127">
        <f>'VRN - Vedlejší rozpočtové...'!J36</f>
        <v>0</v>
      </c>
      <c r="AZ59" s="127">
        <f>'VRN - Vedlejší rozpočtové...'!F33</f>
        <v>0</v>
      </c>
      <c r="BA59" s="127">
        <f>'VRN - Vedlejší rozpočtové...'!F34</f>
        <v>0</v>
      </c>
      <c r="BB59" s="127">
        <f>'VRN - Vedlejší rozpočtové...'!F35</f>
        <v>0</v>
      </c>
      <c r="BC59" s="127">
        <f>'VRN - Vedlejší rozpočtové...'!F36</f>
        <v>0</v>
      </c>
      <c r="BD59" s="129">
        <f>'VRN - Vedlejší rozpočtové...'!F37</f>
        <v>0</v>
      </c>
      <c r="BE59" s="7"/>
      <c r="BT59" s="125" t="s">
        <v>80</v>
      </c>
      <c r="BV59" s="125" t="s">
        <v>74</v>
      </c>
      <c r="BW59" s="125" t="s">
        <v>96</v>
      </c>
      <c r="BX59" s="125" t="s">
        <v>5</v>
      </c>
      <c r="CL59" s="125" t="s">
        <v>19</v>
      </c>
      <c r="CM59" s="125" t="s">
        <v>82</v>
      </c>
    </row>
    <row r="60" s="2" customFormat="1" ht="30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</sheetData>
  <sheetProtection sheet="1" formatColumns="0" formatRows="0" objects="1" scenarios="1" spinCount="100000" saltValue="gEu6AZLeuFRicCytSZ3xEgLxpA8qJzd/t4u/0TtJkcPHpYX6a5Ms+tjD0wTgMCSy7WQ+E95/d/j01sU5KIE+Ig==" hashValue="oHppw3ZwAegx2vXUJKPUWWbu1EzRIKiWUqxhQHoepyxYBnSVCeF06W8DvWEJO5+amH99MQZelwiIE/C+6bgtCw==" algorithmName="SHA-512" password="CC35"/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01 - Demolice stávajíc...'!C2" display="/"/>
    <hyperlink ref="A56" location="'SO 02 - Čistírna odpadníc...'!C2" display="/"/>
    <hyperlink ref="A57" location="'IO 01 - Propojovací potru...'!C2" display="/"/>
    <hyperlink ref="A58" location="'IO 02 - Přípojka NN'!C2" display="/"/>
    <hyperlink ref="A59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ČOV pro rekreační areál Sázava - Sedliště, okres Benešov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25. 3. 2020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ROUND((SUM(BE86:BE127)),  2)</f>
        <v>0</v>
      </c>
      <c r="G33" s="40"/>
      <c r="H33" s="40"/>
      <c r="I33" s="150">
        <v>0.20999999999999999</v>
      </c>
      <c r="J33" s="149">
        <f>ROUND(((SUM(BE86:BE127))*I33),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ROUND((SUM(BF86:BF127)),  2)</f>
        <v>0</v>
      </c>
      <c r="G34" s="40"/>
      <c r="H34" s="40"/>
      <c r="I34" s="150">
        <v>0.14999999999999999</v>
      </c>
      <c r="J34" s="149">
        <f>ROUND(((SUM(BF86:BF127))*I34),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ROUND((SUM(BG86:BG127)),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ROUND((SUM(BH86:BH127)),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ROUND((SUM(BI86:BI127)),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ČOV pro rekreační areál Sázava - Sedliště, okres Benešov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SO 01 - Demolice stávající čistírny odpadních vod 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Sedliště, okr.Benešov</v>
      </c>
      <c r="G52" s="42"/>
      <c r="H52" s="42"/>
      <c r="I52" s="34" t="s">
        <v>23</v>
      </c>
      <c r="J52" s="74" t="str">
        <f>IF(J12="","",J12)</f>
        <v>25. 3. 2020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Česká republika - Městský soud v Praze, Praha 2</v>
      </c>
      <c r="G54" s="42"/>
      <c r="H54" s="42"/>
      <c r="I54" s="34" t="s">
        <v>31</v>
      </c>
      <c r="J54" s="38" t="str">
        <f>E21</f>
        <v>Ing. Vít Javůrek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J88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106</v>
      </c>
      <c r="E62" s="176"/>
      <c r="F62" s="176"/>
      <c r="G62" s="176"/>
      <c r="H62" s="176"/>
      <c r="I62" s="176"/>
      <c r="J62" s="177">
        <f>J100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107</v>
      </c>
      <c r="E63" s="176"/>
      <c r="F63" s="176"/>
      <c r="G63" s="176"/>
      <c r="H63" s="176"/>
      <c r="I63" s="176"/>
      <c r="J63" s="177">
        <f>J107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7"/>
      <c r="C64" s="168"/>
      <c r="D64" s="169" t="s">
        <v>108</v>
      </c>
      <c r="E64" s="170"/>
      <c r="F64" s="170"/>
      <c r="G64" s="170"/>
      <c r="H64" s="170"/>
      <c r="I64" s="170"/>
      <c r="J64" s="171">
        <f>J119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3"/>
      <c r="C65" s="174"/>
      <c r="D65" s="175" t="s">
        <v>109</v>
      </c>
      <c r="E65" s="176"/>
      <c r="F65" s="176"/>
      <c r="G65" s="176"/>
      <c r="H65" s="176"/>
      <c r="I65" s="176"/>
      <c r="J65" s="177">
        <f>J120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110</v>
      </c>
      <c r="E66" s="176"/>
      <c r="F66" s="176"/>
      <c r="G66" s="176"/>
      <c r="H66" s="176"/>
      <c r="I66" s="176"/>
      <c r="J66" s="177">
        <f>J124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111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2" t="str">
        <f>E7</f>
        <v>ČOV pro rekreační areál Sázava - Sedliště, okres Benešov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98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 xml:space="preserve">SO 01 - Demolice stávající čistírny odpadních vod 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Sedliště, okr.Benešov</v>
      </c>
      <c r="G80" s="42"/>
      <c r="H80" s="42"/>
      <c r="I80" s="34" t="s">
        <v>23</v>
      </c>
      <c r="J80" s="74" t="str">
        <f>IF(J12="","",J12)</f>
        <v>25. 3. 2020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>Česká republika - Městský soud v Praze, Praha 2</v>
      </c>
      <c r="G82" s="42"/>
      <c r="H82" s="42"/>
      <c r="I82" s="34" t="s">
        <v>31</v>
      </c>
      <c r="J82" s="38" t="str">
        <f>E21</f>
        <v>Ing. Vít Javůrek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29</v>
      </c>
      <c r="D83" s="42"/>
      <c r="E83" s="42"/>
      <c r="F83" s="29" t="str">
        <f>IF(E18="","",E18)</f>
        <v>Vyplň údaj</v>
      </c>
      <c r="G83" s="42"/>
      <c r="H83" s="42"/>
      <c r="I83" s="34" t="s">
        <v>34</v>
      </c>
      <c r="J83" s="38" t="str">
        <f>E24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112</v>
      </c>
      <c r="D85" s="182" t="s">
        <v>57</v>
      </c>
      <c r="E85" s="182" t="s">
        <v>53</v>
      </c>
      <c r="F85" s="182" t="s">
        <v>54</v>
      </c>
      <c r="G85" s="182" t="s">
        <v>113</v>
      </c>
      <c r="H85" s="182" t="s">
        <v>114</v>
      </c>
      <c r="I85" s="182" t="s">
        <v>115</v>
      </c>
      <c r="J85" s="182" t="s">
        <v>102</v>
      </c>
      <c r="K85" s="183" t="s">
        <v>116</v>
      </c>
      <c r="L85" s="184"/>
      <c r="M85" s="94" t="s">
        <v>19</v>
      </c>
      <c r="N85" s="95" t="s">
        <v>42</v>
      </c>
      <c r="O85" s="95" t="s">
        <v>117</v>
      </c>
      <c r="P85" s="95" t="s">
        <v>118</v>
      </c>
      <c r="Q85" s="95" t="s">
        <v>119</v>
      </c>
      <c r="R85" s="95" t="s">
        <v>120</v>
      </c>
      <c r="S85" s="95" t="s">
        <v>121</v>
      </c>
      <c r="T85" s="96" t="s">
        <v>122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123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P87+P119</f>
        <v>0</v>
      </c>
      <c r="Q86" s="98"/>
      <c r="R86" s="187">
        <f>R87+R119</f>
        <v>0</v>
      </c>
      <c r="S86" s="98"/>
      <c r="T86" s="188">
        <f>T87+T119</f>
        <v>147.79963999999998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71</v>
      </c>
      <c r="AU86" s="19" t="s">
        <v>103</v>
      </c>
      <c r="BK86" s="189">
        <f>BK87+BK119</f>
        <v>0</v>
      </c>
    </row>
    <row r="87" s="12" customFormat="1" ht="25.92" customHeight="1">
      <c r="A87" s="12"/>
      <c r="B87" s="190"/>
      <c r="C87" s="191"/>
      <c r="D87" s="192" t="s">
        <v>71</v>
      </c>
      <c r="E87" s="193" t="s">
        <v>124</v>
      </c>
      <c r="F87" s="193" t="s">
        <v>125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P88+P100+P107</f>
        <v>0</v>
      </c>
      <c r="Q87" s="198"/>
      <c r="R87" s="199">
        <f>R88+R100+R107</f>
        <v>0</v>
      </c>
      <c r="S87" s="198"/>
      <c r="T87" s="200">
        <f>T88+T100+T107</f>
        <v>147.57499999999999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80</v>
      </c>
      <c r="AT87" s="202" t="s">
        <v>71</v>
      </c>
      <c r="AU87" s="202" t="s">
        <v>72</v>
      </c>
      <c r="AY87" s="201" t="s">
        <v>126</v>
      </c>
      <c r="BK87" s="203">
        <f>BK88+BK100+BK107</f>
        <v>0</v>
      </c>
    </row>
    <row r="88" s="12" customFormat="1" ht="22.8" customHeight="1">
      <c r="A88" s="12"/>
      <c r="B88" s="190"/>
      <c r="C88" s="191"/>
      <c r="D88" s="192" t="s">
        <v>71</v>
      </c>
      <c r="E88" s="204" t="s">
        <v>80</v>
      </c>
      <c r="F88" s="204" t="s">
        <v>127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SUM(P89:P99)</f>
        <v>0</v>
      </c>
      <c r="Q88" s="198"/>
      <c r="R88" s="199">
        <f>SUM(R89:R99)</f>
        <v>0</v>
      </c>
      <c r="S88" s="198"/>
      <c r="T88" s="200">
        <f>SUM(T89:T99)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80</v>
      </c>
      <c r="AT88" s="202" t="s">
        <v>71</v>
      </c>
      <c r="AU88" s="202" t="s">
        <v>80</v>
      </c>
      <c r="AY88" s="201" t="s">
        <v>126</v>
      </c>
      <c r="BK88" s="203">
        <f>SUM(BK89:BK99)</f>
        <v>0</v>
      </c>
    </row>
    <row r="89" s="2" customFormat="1" ht="37.8" customHeight="1">
      <c r="A89" s="40"/>
      <c r="B89" s="41"/>
      <c r="C89" s="206" t="s">
        <v>80</v>
      </c>
      <c r="D89" s="206" t="s">
        <v>128</v>
      </c>
      <c r="E89" s="207" t="s">
        <v>129</v>
      </c>
      <c r="F89" s="208" t="s">
        <v>130</v>
      </c>
      <c r="G89" s="209" t="s">
        <v>131</v>
      </c>
      <c r="H89" s="210">
        <v>160</v>
      </c>
      <c r="I89" s="211"/>
      <c r="J89" s="212">
        <f>ROUND(I89*H89,2)</f>
        <v>0</v>
      </c>
      <c r="K89" s="208" t="s">
        <v>132</v>
      </c>
      <c r="L89" s="46"/>
      <c r="M89" s="213" t="s">
        <v>19</v>
      </c>
      <c r="N89" s="214" t="s">
        <v>43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133</v>
      </c>
      <c r="AT89" s="217" t="s">
        <v>128</v>
      </c>
      <c r="AU89" s="217" t="s">
        <v>82</v>
      </c>
      <c r="AY89" s="19" t="s">
        <v>126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80</v>
      </c>
      <c r="BK89" s="218">
        <f>ROUND(I89*H89,2)</f>
        <v>0</v>
      </c>
      <c r="BL89" s="19" t="s">
        <v>133</v>
      </c>
      <c r="BM89" s="217" t="s">
        <v>134</v>
      </c>
    </row>
    <row r="90" s="13" customFormat="1">
      <c r="A90" s="13"/>
      <c r="B90" s="219"/>
      <c r="C90" s="220"/>
      <c r="D90" s="221" t="s">
        <v>135</v>
      </c>
      <c r="E90" s="222" t="s">
        <v>19</v>
      </c>
      <c r="F90" s="223" t="s">
        <v>136</v>
      </c>
      <c r="G90" s="220"/>
      <c r="H90" s="224">
        <v>160</v>
      </c>
      <c r="I90" s="225"/>
      <c r="J90" s="220"/>
      <c r="K90" s="220"/>
      <c r="L90" s="226"/>
      <c r="M90" s="227"/>
      <c r="N90" s="228"/>
      <c r="O90" s="228"/>
      <c r="P90" s="228"/>
      <c r="Q90" s="228"/>
      <c r="R90" s="228"/>
      <c r="S90" s="228"/>
      <c r="T90" s="229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0" t="s">
        <v>135</v>
      </c>
      <c r="AU90" s="230" t="s">
        <v>82</v>
      </c>
      <c r="AV90" s="13" t="s">
        <v>82</v>
      </c>
      <c r="AW90" s="13" t="s">
        <v>33</v>
      </c>
      <c r="AX90" s="13" t="s">
        <v>72</v>
      </c>
      <c r="AY90" s="230" t="s">
        <v>126</v>
      </c>
    </row>
    <row r="91" s="14" customFormat="1">
      <c r="A91" s="14"/>
      <c r="B91" s="231"/>
      <c r="C91" s="232"/>
      <c r="D91" s="221" t="s">
        <v>135</v>
      </c>
      <c r="E91" s="233" t="s">
        <v>19</v>
      </c>
      <c r="F91" s="234" t="s">
        <v>137</v>
      </c>
      <c r="G91" s="232"/>
      <c r="H91" s="235">
        <v>160</v>
      </c>
      <c r="I91" s="236"/>
      <c r="J91" s="232"/>
      <c r="K91" s="232"/>
      <c r="L91" s="237"/>
      <c r="M91" s="238"/>
      <c r="N91" s="239"/>
      <c r="O91" s="239"/>
      <c r="P91" s="239"/>
      <c r="Q91" s="239"/>
      <c r="R91" s="239"/>
      <c r="S91" s="239"/>
      <c r="T91" s="240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1" t="s">
        <v>135</v>
      </c>
      <c r="AU91" s="241" t="s">
        <v>82</v>
      </c>
      <c r="AV91" s="14" t="s">
        <v>133</v>
      </c>
      <c r="AW91" s="14" t="s">
        <v>33</v>
      </c>
      <c r="AX91" s="14" t="s">
        <v>80</v>
      </c>
      <c r="AY91" s="241" t="s">
        <v>126</v>
      </c>
    </row>
    <row r="92" s="2" customFormat="1" ht="14.4" customHeight="1">
      <c r="A92" s="40"/>
      <c r="B92" s="41"/>
      <c r="C92" s="242" t="s">
        <v>82</v>
      </c>
      <c r="D92" s="242" t="s">
        <v>138</v>
      </c>
      <c r="E92" s="243" t="s">
        <v>139</v>
      </c>
      <c r="F92" s="244" t="s">
        <v>140</v>
      </c>
      <c r="G92" s="245" t="s">
        <v>141</v>
      </c>
      <c r="H92" s="246">
        <v>260.5</v>
      </c>
      <c r="I92" s="247"/>
      <c r="J92" s="248">
        <f>ROUND(I92*H92,2)</f>
        <v>0</v>
      </c>
      <c r="K92" s="244" t="s">
        <v>132</v>
      </c>
      <c r="L92" s="249"/>
      <c r="M92" s="250" t="s">
        <v>19</v>
      </c>
      <c r="N92" s="251" t="s">
        <v>43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142</v>
      </c>
      <c r="AT92" s="217" t="s">
        <v>138</v>
      </c>
      <c r="AU92" s="217" t="s">
        <v>82</v>
      </c>
      <c r="AY92" s="19" t="s">
        <v>126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80</v>
      </c>
      <c r="BK92" s="218">
        <f>ROUND(I92*H92,2)</f>
        <v>0</v>
      </c>
      <c r="BL92" s="19" t="s">
        <v>133</v>
      </c>
      <c r="BM92" s="217" t="s">
        <v>143</v>
      </c>
    </row>
    <row r="93" s="15" customFormat="1">
      <c r="A93" s="15"/>
      <c r="B93" s="252"/>
      <c r="C93" s="253"/>
      <c r="D93" s="221" t="s">
        <v>135</v>
      </c>
      <c r="E93" s="254" t="s">
        <v>19</v>
      </c>
      <c r="F93" s="255" t="s">
        <v>144</v>
      </c>
      <c r="G93" s="253"/>
      <c r="H93" s="254" t="s">
        <v>19</v>
      </c>
      <c r="I93" s="256"/>
      <c r="J93" s="253"/>
      <c r="K93" s="253"/>
      <c r="L93" s="257"/>
      <c r="M93" s="258"/>
      <c r="N93" s="259"/>
      <c r="O93" s="259"/>
      <c r="P93" s="259"/>
      <c r="Q93" s="259"/>
      <c r="R93" s="259"/>
      <c r="S93" s="259"/>
      <c r="T93" s="260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T93" s="261" t="s">
        <v>135</v>
      </c>
      <c r="AU93" s="261" t="s">
        <v>82</v>
      </c>
      <c r="AV93" s="15" t="s">
        <v>80</v>
      </c>
      <c r="AW93" s="15" t="s">
        <v>33</v>
      </c>
      <c r="AX93" s="15" t="s">
        <v>72</v>
      </c>
      <c r="AY93" s="261" t="s">
        <v>126</v>
      </c>
    </row>
    <row r="94" s="13" customFormat="1">
      <c r="A94" s="13"/>
      <c r="B94" s="219"/>
      <c r="C94" s="220"/>
      <c r="D94" s="221" t="s">
        <v>135</v>
      </c>
      <c r="E94" s="222" t="s">
        <v>19</v>
      </c>
      <c r="F94" s="223" t="s">
        <v>145</v>
      </c>
      <c r="G94" s="220"/>
      <c r="H94" s="224">
        <v>288</v>
      </c>
      <c r="I94" s="225"/>
      <c r="J94" s="220"/>
      <c r="K94" s="220"/>
      <c r="L94" s="226"/>
      <c r="M94" s="227"/>
      <c r="N94" s="228"/>
      <c r="O94" s="228"/>
      <c r="P94" s="228"/>
      <c r="Q94" s="228"/>
      <c r="R94" s="228"/>
      <c r="S94" s="228"/>
      <c r="T94" s="229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0" t="s">
        <v>135</v>
      </c>
      <c r="AU94" s="230" t="s">
        <v>82</v>
      </c>
      <c r="AV94" s="13" t="s">
        <v>82</v>
      </c>
      <c r="AW94" s="13" t="s">
        <v>33</v>
      </c>
      <c r="AX94" s="13" t="s">
        <v>72</v>
      </c>
      <c r="AY94" s="230" t="s">
        <v>126</v>
      </c>
    </row>
    <row r="95" s="16" customFormat="1">
      <c r="A95" s="16"/>
      <c r="B95" s="262"/>
      <c r="C95" s="263"/>
      <c r="D95" s="221" t="s">
        <v>135</v>
      </c>
      <c r="E95" s="264" t="s">
        <v>19</v>
      </c>
      <c r="F95" s="265" t="s">
        <v>146</v>
      </c>
      <c r="G95" s="263"/>
      <c r="H95" s="266">
        <v>288</v>
      </c>
      <c r="I95" s="267"/>
      <c r="J95" s="263"/>
      <c r="K95" s="263"/>
      <c r="L95" s="268"/>
      <c r="M95" s="269"/>
      <c r="N95" s="270"/>
      <c r="O95" s="270"/>
      <c r="P95" s="270"/>
      <c r="Q95" s="270"/>
      <c r="R95" s="270"/>
      <c r="S95" s="270"/>
      <c r="T95" s="271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T95" s="272" t="s">
        <v>135</v>
      </c>
      <c r="AU95" s="272" t="s">
        <v>82</v>
      </c>
      <c r="AV95" s="16" t="s">
        <v>147</v>
      </c>
      <c r="AW95" s="16" t="s">
        <v>33</v>
      </c>
      <c r="AX95" s="16" t="s">
        <v>72</v>
      </c>
      <c r="AY95" s="272" t="s">
        <v>126</v>
      </c>
    </row>
    <row r="96" s="13" customFormat="1">
      <c r="A96" s="13"/>
      <c r="B96" s="219"/>
      <c r="C96" s="220"/>
      <c r="D96" s="221" t="s">
        <v>135</v>
      </c>
      <c r="E96" s="222" t="s">
        <v>19</v>
      </c>
      <c r="F96" s="223" t="s">
        <v>148</v>
      </c>
      <c r="G96" s="220"/>
      <c r="H96" s="224">
        <v>-19.899999999999999</v>
      </c>
      <c r="I96" s="225"/>
      <c r="J96" s="220"/>
      <c r="K96" s="220"/>
      <c r="L96" s="226"/>
      <c r="M96" s="227"/>
      <c r="N96" s="228"/>
      <c r="O96" s="228"/>
      <c r="P96" s="228"/>
      <c r="Q96" s="228"/>
      <c r="R96" s="228"/>
      <c r="S96" s="228"/>
      <c r="T96" s="229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0" t="s">
        <v>135</v>
      </c>
      <c r="AU96" s="230" t="s">
        <v>82</v>
      </c>
      <c r="AV96" s="13" t="s">
        <v>82</v>
      </c>
      <c r="AW96" s="13" t="s">
        <v>33</v>
      </c>
      <c r="AX96" s="13" t="s">
        <v>72</v>
      </c>
      <c r="AY96" s="230" t="s">
        <v>126</v>
      </c>
    </row>
    <row r="97" s="13" customFormat="1">
      <c r="A97" s="13"/>
      <c r="B97" s="219"/>
      <c r="C97" s="220"/>
      <c r="D97" s="221" t="s">
        <v>135</v>
      </c>
      <c r="E97" s="222" t="s">
        <v>19</v>
      </c>
      <c r="F97" s="223" t="s">
        <v>149</v>
      </c>
      <c r="G97" s="220"/>
      <c r="H97" s="224">
        <v>-7.5999999999999996</v>
      </c>
      <c r="I97" s="225"/>
      <c r="J97" s="220"/>
      <c r="K97" s="220"/>
      <c r="L97" s="226"/>
      <c r="M97" s="227"/>
      <c r="N97" s="228"/>
      <c r="O97" s="228"/>
      <c r="P97" s="228"/>
      <c r="Q97" s="228"/>
      <c r="R97" s="228"/>
      <c r="S97" s="228"/>
      <c r="T97" s="229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0" t="s">
        <v>135</v>
      </c>
      <c r="AU97" s="230" t="s">
        <v>82</v>
      </c>
      <c r="AV97" s="13" t="s">
        <v>82</v>
      </c>
      <c r="AW97" s="13" t="s">
        <v>33</v>
      </c>
      <c r="AX97" s="13" t="s">
        <v>72</v>
      </c>
      <c r="AY97" s="230" t="s">
        <v>126</v>
      </c>
    </row>
    <row r="98" s="16" customFormat="1">
      <c r="A98" s="16"/>
      <c r="B98" s="262"/>
      <c r="C98" s="263"/>
      <c r="D98" s="221" t="s">
        <v>135</v>
      </c>
      <c r="E98" s="264" t="s">
        <v>19</v>
      </c>
      <c r="F98" s="265" t="s">
        <v>146</v>
      </c>
      <c r="G98" s="263"/>
      <c r="H98" s="266">
        <v>-27.5</v>
      </c>
      <c r="I98" s="267"/>
      <c r="J98" s="263"/>
      <c r="K98" s="263"/>
      <c r="L98" s="268"/>
      <c r="M98" s="269"/>
      <c r="N98" s="270"/>
      <c r="O98" s="270"/>
      <c r="P98" s="270"/>
      <c r="Q98" s="270"/>
      <c r="R98" s="270"/>
      <c r="S98" s="270"/>
      <c r="T98" s="271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T98" s="272" t="s">
        <v>135</v>
      </c>
      <c r="AU98" s="272" t="s">
        <v>82</v>
      </c>
      <c r="AV98" s="16" t="s">
        <v>147</v>
      </c>
      <c r="AW98" s="16" t="s">
        <v>33</v>
      </c>
      <c r="AX98" s="16" t="s">
        <v>72</v>
      </c>
      <c r="AY98" s="272" t="s">
        <v>126</v>
      </c>
    </row>
    <row r="99" s="14" customFormat="1">
      <c r="A99" s="14"/>
      <c r="B99" s="231"/>
      <c r="C99" s="232"/>
      <c r="D99" s="221" t="s">
        <v>135</v>
      </c>
      <c r="E99" s="233" t="s">
        <v>19</v>
      </c>
      <c r="F99" s="234" t="s">
        <v>137</v>
      </c>
      <c r="G99" s="232"/>
      <c r="H99" s="235">
        <v>260.5</v>
      </c>
      <c r="I99" s="236"/>
      <c r="J99" s="232"/>
      <c r="K99" s="232"/>
      <c r="L99" s="237"/>
      <c r="M99" s="238"/>
      <c r="N99" s="239"/>
      <c r="O99" s="239"/>
      <c r="P99" s="239"/>
      <c r="Q99" s="239"/>
      <c r="R99" s="239"/>
      <c r="S99" s="239"/>
      <c r="T99" s="240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1" t="s">
        <v>135</v>
      </c>
      <c r="AU99" s="241" t="s">
        <v>82</v>
      </c>
      <c r="AV99" s="14" t="s">
        <v>133</v>
      </c>
      <c r="AW99" s="14" t="s">
        <v>33</v>
      </c>
      <c r="AX99" s="14" t="s">
        <v>80</v>
      </c>
      <c r="AY99" s="241" t="s">
        <v>126</v>
      </c>
    </row>
    <row r="100" s="12" customFormat="1" ht="22.8" customHeight="1">
      <c r="A100" s="12"/>
      <c r="B100" s="190"/>
      <c r="C100" s="191"/>
      <c r="D100" s="192" t="s">
        <v>71</v>
      </c>
      <c r="E100" s="204" t="s">
        <v>150</v>
      </c>
      <c r="F100" s="204" t="s">
        <v>151</v>
      </c>
      <c r="G100" s="191"/>
      <c r="H100" s="191"/>
      <c r="I100" s="194"/>
      <c r="J100" s="205">
        <f>BK100</f>
        <v>0</v>
      </c>
      <c r="K100" s="191"/>
      <c r="L100" s="196"/>
      <c r="M100" s="197"/>
      <c r="N100" s="198"/>
      <c r="O100" s="198"/>
      <c r="P100" s="199">
        <f>SUM(P101:P106)</f>
        <v>0</v>
      </c>
      <c r="Q100" s="198"/>
      <c r="R100" s="199">
        <f>SUM(R101:R106)</f>
        <v>0</v>
      </c>
      <c r="S100" s="198"/>
      <c r="T100" s="200">
        <f>SUM(T101:T106)</f>
        <v>147.57499999999999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1" t="s">
        <v>80</v>
      </c>
      <c r="AT100" s="202" t="s">
        <v>71</v>
      </c>
      <c r="AU100" s="202" t="s">
        <v>80</v>
      </c>
      <c r="AY100" s="201" t="s">
        <v>126</v>
      </c>
      <c r="BK100" s="203">
        <f>SUM(BK101:BK106)</f>
        <v>0</v>
      </c>
    </row>
    <row r="101" s="2" customFormat="1" ht="49.05" customHeight="1">
      <c r="A101" s="40"/>
      <c r="B101" s="41"/>
      <c r="C101" s="206" t="s">
        <v>147</v>
      </c>
      <c r="D101" s="206" t="s">
        <v>128</v>
      </c>
      <c r="E101" s="207" t="s">
        <v>152</v>
      </c>
      <c r="F101" s="208" t="s">
        <v>153</v>
      </c>
      <c r="G101" s="209" t="s">
        <v>131</v>
      </c>
      <c r="H101" s="210">
        <v>15</v>
      </c>
      <c r="I101" s="211"/>
      <c r="J101" s="212">
        <f>ROUND(I101*H101,2)</f>
        <v>0</v>
      </c>
      <c r="K101" s="208" t="s">
        <v>132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1.8049999999999999</v>
      </c>
      <c r="T101" s="216">
        <f>S101*H101</f>
        <v>27.074999999999999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133</v>
      </c>
      <c r="AT101" s="217" t="s">
        <v>128</v>
      </c>
      <c r="AU101" s="217" t="s">
        <v>82</v>
      </c>
      <c r="AY101" s="19" t="s">
        <v>126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133</v>
      </c>
      <c r="BM101" s="217" t="s">
        <v>154</v>
      </c>
    </row>
    <row r="102" s="13" customFormat="1">
      <c r="A102" s="13"/>
      <c r="B102" s="219"/>
      <c r="C102" s="220"/>
      <c r="D102" s="221" t="s">
        <v>135</v>
      </c>
      <c r="E102" s="222" t="s">
        <v>19</v>
      </c>
      <c r="F102" s="223" t="s">
        <v>155</v>
      </c>
      <c r="G102" s="220"/>
      <c r="H102" s="224">
        <v>15</v>
      </c>
      <c r="I102" s="225"/>
      <c r="J102" s="220"/>
      <c r="K102" s="220"/>
      <c r="L102" s="226"/>
      <c r="M102" s="227"/>
      <c r="N102" s="228"/>
      <c r="O102" s="228"/>
      <c r="P102" s="228"/>
      <c r="Q102" s="228"/>
      <c r="R102" s="228"/>
      <c r="S102" s="228"/>
      <c r="T102" s="229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0" t="s">
        <v>135</v>
      </c>
      <c r="AU102" s="230" t="s">
        <v>82</v>
      </c>
      <c r="AV102" s="13" t="s">
        <v>82</v>
      </c>
      <c r="AW102" s="13" t="s">
        <v>33</v>
      </c>
      <c r="AX102" s="13" t="s">
        <v>72</v>
      </c>
      <c r="AY102" s="230" t="s">
        <v>126</v>
      </c>
    </row>
    <row r="103" s="14" customFormat="1">
      <c r="A103" s="14"/>
      <c r="B103" s="231"/>
      <c r="C103" s="232"/>
      <c r="D103" s="221" t="s">
        <v>135</v>
      </c>
      <c r="E103" s="233" t="s">
        <v>19</v>
      </c>
      <c r="F103" s="234" t="s">
        <v>137</v>
      </c>
      <c r="G103" s="232"/>
      <c r="H103" s="235">
        <v>15</v>
      </c>
      <c r="I103" s="236"/>
      <c r="J103" s="232"/>
      <c r="K103" s="232"/>
      <c r="L103" s="237"/>
      <c r="M103" s="238"/>
      <c r="N103" s="239"/>
      <c r="O103" s="239"/>
      <c r="P103" s="239"/>
      <c r="Q103" s="239"/>
      <c r="R103" s="239"/>
      <c r="S103" s="239"/>
      <c r="T103" s="240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1" t="s">
        <v>135</v>
      </c>
      <c r="AU103" s="241" t="s">
        <v>82</v>
      </c>
      <c r="AV103" s="14" t="s">
        <v>133</v>
      </c>
      <c r="AW103" s="14" t="s">
        <v>33</v>
      </c>
      <c r="AX103" s="14" t="s">
        <v>80</v>
      </c>
      <c r="AY103" s="241" t="s">
        <v>126</v>
      </c>
    </row>
    <row r="104" s="2" customFormat="1" ht="24.15" customHeight="1">
      <c r="A104" s="40"/>
      <c r="B104" s="41"/>
      <c r="C104" s="206" t="s">
        <v>133</v>
      </c>
      <c r="D104" s="206" t="s">
        <v>128</v>
      </c>
      <c r="E104" s="207" t="s">
        <v>156</v>
      </c>
      <c r="F104" s="208" t="s">
        <v>157</v>
      </c>
      <c r="G104" s="209" t="s">
        <v>131</v>
      </c>
      <c r="H104" s="210">
        <v>50</v>
      </c>
      <c r="I104" s="211"/>
      <c r="J104" s="212">
        <f>ROUND(I104*H104,2)</f>
        <v>0</v>
      </c>
      <c r="K104" s="208" t="s">
        <v>132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2.4100000000000001</v>
      </c>
      <c r="T104" s="216">
        <f>S104*H104</f>
        <v>120.5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133</v>
      </c>
      <c r="AT104" s="217" t="s">
        <v>128</v>
      </c>
      <c r="AU104" s="217" t="s">
        <v>82</v>
      </c>
      <c r="AY104" s="19" t="s">
        <v>126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133</v>
      </c>
      <c r="BM104" s="217" t="s">
        <v>158</v>
      </c>
    </row>
    <row r="105" s="13" customFormat="1">
      <c r="A105" s="13"/>
      <c r="B105" s="219"/>
      <c r="C105" s="220"/>
      <c r="D105" s="221" t="s">
        <v>135</v>
      </c>
      <c r="E105" s="222" t="s">
        <v>19</v>
      </c>
      <c r="F105" s="223" t="s">
        <v>159</v>
      </c>
      <c r="G105" s="220"/>
      <c r="H105" s="224">
        <v>50</v>
      </c>
      <c r="I105" s="225"/>
      <c r="J105" s="220"/>
      <c r="K105" s="220"/>
      <c r="L105" s="226"/>
      <c r="M105" s="227"/>
      <c r="N105" s="228"/>
      <c r="O105" s="228"/>
      <c r="P105" s="228"/>
      <c r="Q105" s="228"/>
      <c r="R105" s="228"/>
      <c r="S105" s="228"/>
      <c r="T105" s="22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0" t="s">
        <v>135</v>
      </c>
      <c r="AU105" s="230" t="s">
        <v>82</v>
      </c>
      <c r="AV105" s="13" t="s">
        <v>82</v>
      </c>
      <c r="AW105" s="13" t="s">
        <v>33</v>
      </c>
      <c r="AX105" s="13" t="s">
        <v>72</v>
      </c>
      <c r="AY105" s="230" t="s">
        <v>126</v>
      </c>
    </row>
    <row r="106" s="14" customFormat="1">
      <c r="A106" s="14"/>
      <c r="B106" s="231"/>
      <c r="C106" s="232"/>
      <c r="D106" s="221" t="s">
        <v>135</v>
      </c>
      <c r="E106" s="233" t="s">
        <v>19</v>
      </c>
      <c r="F106" s="234" t="s">
        <v>137</v>
      </c>
      <c r="G106" s="232"/>
      <c r="H106" s="235">
        <v>50</v>
      </c>
      <c r="I106" s="236"/>
      <c r="J106" s="232"/>
      <c r="K106" s="232"/>
      <c r="L106" s="237"/>
      <c r="M106" s="238"/>
      <c r="N106" s="239"/>
      <c r="O106" s="239"/>
      <c r="P106" s="239"/>
      <c r="Q106" s="239"/>
      <c r="R106" s="239"/>
      <c r="S106" s="239"/>
      <c r="T106" s="24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1" t="s">
        <v>135</v>
      </c>
      <c r="AU106" s="241" t="s">
        <v>82</v>
      </c>
      <c r="AV106" s="14" t="s">
        <v>133</v>
      </c>
      <c r="AW106" s="14" t="s">
        <v>33</v>
      </c>
      <c r="AX106" s="14" t="s">
        <v>80</v>
      </c>
      <c r="AY106" s="241" t="s">
        <v>126</v>
      </c>
    </row>
    <row r="107" s="12" customFormat="1" ht="22.8" customHeight="1">
      <c r="A107" s="12"/>
      <c r="B107" s="190"/>
      <c r="C107" s="191"/>
      <c r="D107" s="192" t="s">
        <v>71</v>
      </c>
      <c r="E107" s="204" t="s">
        <v>160</v>
      </c>
      <c r="F107" s="204" t="s">
        <v>161</v>
      </c>
      <c r="G107" s="191"/>
      <c r="H107" s="191"/>
      <c r="I107" s="194"/>
      <c r="J107" s="205">
        <f>BK107</f>
        <v>0</v>
      </c>
      <c r="K107" s="191"/>
      <c r="L107" s="196"/>
      <c r="M107" s="197"/>
      <c r="N107" s="198"/>
      <c r="O107" s="198"/>
      <c r="P107" s="199">
        <f>SUM(P108:P118)</f>
        <v>0</v>
      </c>
      <c r="Q107" s="198"/>
      <c r="R107" s="199">
        <f>SUM(R108:R118)</f>
        <v>0</v>
      </c>
      <c r="S107" s="198"/>
      <c r="T107" s="200">
        <f>SUM(T108:T118)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1" t="s">
        <v>80</v>
      </c>
      <c r="AT107" s="202" t="s">
        <v>71</v>
      </c>
      <c r="AU107" s="202" t="s">
        <v>80</v>
      </c>
      <c r="AY107" s="201" t="s">
        <v>126</v>
      </c>
      <c r="BK107" s="203">
        <f>SUM(BK108:BK118)</f>
        <v>0</v>
      </c>
    </row>
    <row r="108" s="2" customFormat="1" ht="37.8" customHeight="1">
      <c r="A108" s="40"/>
      <c r="B108" s="41"/>
      <c r="C108" s="206" t="s">
        <v>162</v>
      </c>
      <c r="D108" s="206" t="s">
        <v>128</v>
      </c>
      <c r="E108" s="207" t="s">
        <v>163</v>
      </c>
      <c r="F108" s="208" t="s">
        <v>164</v>
      </c>
      <c r="G108" s="209" t="s">
        <v>141</v>
      </c>
      <c r="H108" s="210">
        <v>147.80000000000001</v>
      </c>
      <c r="I108" s="211"/>
      <c r="J108" s="212">
        <f>ROUND(I108*H108,2)</f>
        <v>0</v>
      </c>
      <c r="K108" s="208" t="s">
        <v>132</v>
      </c>
      <c r="L108" s="46"/>
      <c r="M108" s="213" t="s">
        <v>19</v>
      </c>
      <c r="N108" s="214" t="s">
        <v>43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133</v>
      </c>
      <c r="AT108" s="217" t="s">
        <v>128</v>
      </c>
      <c r="AU108" s="217" t="s">
        <v>82</v>
      </c>
      <c r="AY108" s="19" t="s">
        <v>126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80</v>
      </c>
      <c r="BK108" s="218">
        <f>ROUND(I108*H108,2)</f>
        <v>0</v>
      </c>
      <c r="BL108" s="19" t="s">
        <v>133</v>
      </c>
      <c r="BM108" s="217" t="s">
        <v>165</v>
      </c>
    </row>
    <row r="109" s="2" customFormat="1" ht="24.15" customHeight="1">
      <c r="A109" s="40"/>
      <c r="B109" s="41"/>
      <c r="C109" s="206" t="s">
        <v>166</v>
      </c>
      <c r="D109" s="206" t="s">
        <v>128</v>
      </c>
      <c r="E109" s="207" t="s">
        <v>167</v>
      </c>
      <c r="F109" s="208" t="s">
        <v>168</v>
      </c>
      <c r="G109" s="209" t="s">
        <v>141</v>
      </c>
      <c r="H109" s="210">
        <v>147.80000000000001</v>
      </c>
      <c r="I109" s="211"/>
      <c r="J109" s="212">
        <f>ROUND(I109*H109,2)</f>
        <v>0</v>
      </c>
      <c r="K109" s="208" t="s">
        <v>132</v>
      </c>
      <c r="L109" s="46"/>
      <c r="M109" s="213" t="s">
        <v>19</v>
      </c>
      <c r="N109" s="214" t="s">
        <v>43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133</v>
      </c>
      <c r="AT109" s="217" t="s">
        <v>128</v>
      </c>
      <c r="AU109" s="217" t="s">
        <v>82</v>
      </c>
      <c r="AY109" s="19" t="s">
        <v>126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80</v>
      </c>
      <c r="BK109" s="218">
        <f>ROUND(I109*H109,2)</f>
        <v>0</v>
      </c>
      <c r="BL109" s="19" t="s">
        <v>133</v>
      </c>
      <c r="BM109" s="217" t="s">
        <v>169</v>
      </c>
    </row>
    <row r="110" s="2" customFormat="1" ht="37.8" customHeight="1">
      <c r="A110" s="40"/>
      <c r="B110" s="41"/>
      <c r="C110" s="206" t="s">
        <v>170</v>
      </c>
      <c r="D110" s="206" t="s">
        <v>128</v>
      </c>
      <c r="E110" s="207" t="s">
        <v>171</v>
      </c>
      <c r="F110" s="208" t="s">
        <v>172</v>
      </c>
      <c r="G110" s="209" t="s">
        <v>141</v>
      </c>
      <c r="H110" s="210">
        <v>4286.1999999999998</v>
      </c>
      <c r="I110" s="211"/>
      <c r="J110" s="212">
        <f>ROUND(I110*H110,2)</f>
        <v>0</v>
      </c>
      <c r="K110" s="208" t="s">
        <v>132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133</v>
      </c>
      <c r="AT110" s="217" t="s">
        <v>128</v>
      </c>
      <c r="AU110" s="217" t="s">
        <v>82</v>
      </c>
      <c r="AY110" s="19" t="s">
        <v>126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80</v>
      </c>
      <c r="BK110" s="218">
        <f>ROUND(I110*H110,2)</f>
        <v>0</v>
      </c>
      <c r="BL110" s="19" t="s">
        <v>133</v>
      </c>
      <c r="BM110" s="217" t="s">
        <v>173</v>
      </c>
    </row>
    <row r="111" s="13" customFormat="1">
      <c r="A111" s="13"/>
      <c r="B111" s="219"/>
      <c r="C111" s="220"/>
      <c r="D111" s="221" t="s">
        <v>135</v>
      </c>
      <c r="E111" s="220"/>
      <c r="F111" s="223" t="s">
        <v>174</v>
      </c>
      <c r="G111" s="220"/>
      <c r="H111" s="224">
        <v>4286.1999999999998</v>
      </c>
      <c r="I111" s="225"/>
      <c r="J111" s="220"/>
      <c r="K111" s="220"/>
      <c r="L111" s="226"/>
      <c r="M111" s="227"/>
      <c r="N111" s="228"/>
      <c r="O111" s="228"/>
      <c r="P111" s="228"/>
      <c r="Q111" s="228"/>
      <c r="R111" s="228"/>
      <c r="S111" s="228"/>
      <c r="T111" s="22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0" t="s">
        <v>135</v>
      </c>
      <c r="AU111" s="230" t="s">
        <v>82</v>
      </c>
      <c r="AV111" s="13" t="s">
        <v>82</v>
      </c>
      <c r="AW111" s="13" t="s">
        <v>4</v>
      </c>
      <c r="AX111" s="13" t="s">
        <v>80</v>
      </c>
      <c r="AY111" s="230" t="s">
        <v>126</v>
      </c>
    </row>
    <row r="112" s="2" customFormat="1" ht="14.4" customHeight="1">
      <c r="A112" s="40"/>
      <c r="B112" s="41"/>
      <c r="C112" s="206" t="s">
        <v>142</v>
      </c>
      <c r="D112" s="206" t="s">
        <v>128</v>
      </c>
      <c r="E112" s="207" t="s">
        <v>175</v>
      </c>
      <c r="F112" s="208" t="s">
        <v>176</v>
      </c>
      <c r="G112" s="209" t="s">
        <v>141</v>
      </c>
      <c r="H112" s="210">
        <v>147.80000000000001</v>
      </c>
      <c r="I112" s="211"/>
      <c r="J112" s="212">
        <f>ROUND(I112*H112,2)</f>
        <v>0</v>
      </c>
      <c r="K112" s="208" t="s">
        <v>132</v>
      </c>
      <c r="L112" s="46"/>
      <c r="M112" s="213" t="s">
        <v>19</v>
      </c>
      <c r="N112" s="214" t="s">
        <v>43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133</v>
      </c>
      <c r="AT112" s="217" t="s">
        <v>128</v>
      </c>
      <c r="AU112" s="217" t="s">
        <v>82</v>
      </c>
      <c r="AY112" s="19" t="s">
        <v>126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80</v>
      </c>
      <c r="BK112" s="218">
        <f>ROUND(I112*H112,2)</f>
        <v>0</v>
      </c>
      <c r="BL112" s="19" t="s">
        <v>133</v>
      </c>
      <c r="BM112" s="217" t="s">
        <v>177</v>
      </c>
    </row>
    <row r="113" s="2" customFormat="1" ht="37.8" customHeight="1">
      <c r="A113" s="40"/>
      <c r="B113" s="41"/>
      <c r="C113" s="206" t="s">
        <v>150</v>
      </c>
      <c r="D113" s="206" t="s">
        <v>128</v>
      </c>
      <c r="E113" s="207" t="s">
        <v>178</v>
      </c>
      <c r="F113" s="208" t="s">
        <v>179</v>
      </c>
      <c r="G113" s="209" t="s">
        <v>141</v>
      </c>
      <c r="H113" s="210">
        <v>27.074999999999999</v>
      </c>
      <c r="I113" s="211"/>
      <c r="J113" s="212">
        <f>ROUND(I113*H113,2)</f>
        <v>0</v>
      </c>
      <c r="K113" s="208" t="s">
        <v>132</v>
      </c>
      <c r="L113" s="46"/>
      <c r="M113" s="213" t="s">
        <v>19</v>
      </c>
      <c r="N113" s="214" t="s">
        <v>43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133</v>
      </c>
      <c r="AT113" s="217" t="s">
        <v>128</v>
      </c>
      <c r="AU113" s="217" t="s">
        <v>82</v>
      </c>
      <c r="AY113" s="19" t="s">
        <v>126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80</v>
      </c>
      <c r="BK113" s="218">
        <f>ROUND(I113*H113,2)</f>
        <v>0</v>
      </c>
      <c r="BL113" s="19" t="s">
        <v>133</v>
      </c>
      <c r="BM113" s="217" t="s">
        <v>180</v>
      </c>
    </row>
    <row r="114" s="13" customFormat="1">
      <c r="A114" s="13"/>
      <c r="B114" s="219"/>
      <c r="C114" s="220"/>
      <c r="D114" s="221" t="s">
        <v>135</v>
      </c>
      <c r="E114" s="222" t="s">
        <v>19</v>
      </c>
      <c r="F114" s="223" t="s">
        <v>181</v>
      </c>
      <c r="G114" s="220"/>
      <c r="H114" s="224">
        <v>27.074999999999999</v>
      </c>
      <c r="I114" s="225"/>
      <c r="J114" s="220"/>
      <c r="K114" s="220"/>
      <c r="L114" s="226"/>
      <c r="M114" s="227"/>
      <c r="N114" s="228"/>
      <c r="O114" s="228"/>
      <c r="P114" s="228"/>
      <c r="Q114" s="228"/>
      <c r="R114" s="228"/>
      <c r="S114" s="228"/>
      <c r="T114" s="22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0" t="s">
        <v>135</v>
      </c>
      <c r="AU114" s="230" t="s">
        <v>82</v>
      </c>
      <c r="AV114" s="13" t="s">
        <v>82</v>
      </c>
      <c r="AW114" s="13" t="s">
        <v>33</v>
      </c>
      <c r="AX114" s="13" t="s">
        <v>72</v>
      </c>
      <c r="AY114" s="230" t="s">
        <v>126</v>
      </c>
    </row>
    <row r="115" s="14" customFormat="1">
      <c r="A115" s="14"/>
      <c r="B115" s="231"/>
      <c r="C115" s="232"/>
      <c r="D115" s="221" t="s">
        <v>135</v>
      </c>
      <c r="E115" s="233" t="s">
        <v>19</v>
      </c>
      <c r="F115" s="234" t="s">
        <v>137</v>
      </c>
      <c r="G115" s="232"/>
      <c r="H115" s="235">
        <v>27.074999999999999</v>
      </c>
      <c r="I115" s="236"/>
      <c r="J115" s="232"/>
      <c r="K115" s="232"/>
      <c r="L115" s="237"/>
      <c r="M115" s="238"/>
      <c r="N115" s="239"/>
      <c r="O115" s="239"/>
      <c r="P115" s="239"/>
      <c r="Q115" s="239"/>
      <c r="R115" s="239"/>
      <c r="S115" s="239"/>
      <c r="T115" s="240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1" t="s">
        <v>135</v>
      </c>
      <c r="AU115" s="241" t="s">
        <v>82</v>
      </c>
      <c r="AV115" s="14" t="s">
        <v>133</v>
      </c>
      <c r="AW115" s="14" t="s">
        <v>33</v>
      </c>
      <c r="AX115" s="14" t="s">
        <v>80</v>
      </c>
      <c r="AY115" s="241" t="s">
        <v>126</v>
      </c>
    </row>
    <row r="116" s="2" customFormat="1" ht="37.8" customHeight="1">
      <c r="A116" s="40"/>
      <c r="B116" s="41"/>
      <c r="C116" s="206" t="s">
        <v>182</v>
      </c>
      <c r="D116" s="206" t="s">
        <v>128</v>
      </c>
      <c r="E116" s="207" t="s">
        <v>183</v>
      </c>
      <c r="F116" s="208" t="s">
        <v>184</v>
      </c>
      <c r="G116" s="209" t="s">
        <v>141</v>
      </c>
      <c r="H116" s="210">
        <v>120.5</v>
      </c>
      <c r="I116" s="211"/>
      <c r="J116" s="212">
        <f>ROUND(I116*H116,2)</f>
        <v>0</v>
      </c>
      <c r="K116" s="208" t="s">
        <v>132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133</v>
      </c>
      <c r="AT116" s="217" t="s">
        <v>128</v>
      </c>
      <c r="AU116" s="217" t="s">
        <v>82</v>
      </c>
      <c r="AY116" s="19" t="s">
        <v>126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133</v>
      </c>
      <c r="BM116" s="217" t="s">
        <v>185</v>
      </c>
    </row>
    <row r="117" s="13" customFormat="1">
      <c r="A117" s="13"/>
      <c r="B117" s="219"/>
      <c r="C117" s="220"/>
      <c r="D117" s="221" t="s">
        <v>135</v>
      </c>
      <c r="E117" s="222" t="s">
        <v>19</v>
      </c>
      <c r="F117" s="223" t="s">
        <v>186</v>
      </c>
      <c r="G117" s="220"/>
      <c r="H117" s="224">
        <v>120.5</v>
      </c>
      <c r="I117" s="225"/>
      <c r="J117" s="220"/>
      <c r="K117" s="220"/>
      <c r="L117" s="226"/>
      <c r="M117" s="227"/>
      <c r="N117" s="228"/>
      <c r="O117" s="228"/>
      <c r="P117" s="228"/>
      <c r="Q117" s="228"/>
      <c r="R117" s="228"/>
      <c r="S117" s="228"/>
      <c r="T117" s="229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0" t="s">
        <v>135</v>
      </c>
      <c r="AU117" s="230" t="s">
        <v>82</v>
      </c>
      <c r="AV117" s="13" t="s">
        <v>82</v>
      </c>
      <c r="AW117" s="13" t="s">
        <v>33</v>
      </c>
      <c r="AX117" s="13" t="s">
        <v>72</v>
      </c>
      <c r="AY117" s="230" t="s">
        <v>126</v>
      </c>
    </row>
    <row r="118" s="14" customFormat="1">
      <c r="A118" s="14"/>
      <c r="B118" s="231"/>
      <c r="C118" s="232"/>
      <c r="D118" s="221" t="s">
        <v>135</v>
      </c>
      <c r="E118" s="233" t="s">
        <v>19</v>
      </c>
      <c r="F118" s="234" t="s">
        <v>137</v>
      </c>
      <c r="G118" s="232"/>
      <c r="H118" s="235">
        <v>120.5</v>
      </c>
      <c r="I118" s="236"/>
      <c r="J118" s="232"/>
      <c r="K118" s="232"/>
      <c r="L118" s="237"/>
      <c r="M118" s="238"/>
      <c r="N118" s="239"/>
      <c r="O118" s="239"/>
      <c r="P118" s="239"/>
      <c r="Q118" s="239"/>
      <c r="R118" s="239"/>
      <c r="S118" s="239"/>
      <c r="T118" s="240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1" t="s">
        <v>135</v>
      </c>
      <c r="AU118" s="241" t="s">
        <v>82</v>
      </c>
      <c r="AV118" s="14" t="s">
        <v>133</v>
      </c>
      <c r="AW118" s="14" t="s">
        <v>33</v>
      </c>
      <c r="AX118" s="14" t="s">
        <v>80</v>
      </c>
      <c r="AY118" s="241" t="s">
        <v>126</v>
      </c>
    </row>
    <row r="119" s="12" customFormat="1" ht="25.92" customHeight="1">
      <c r="A119" s="12"/>
      <c r="B119" s="190"/>
      <c r="C119" s="191"/>
      <c r="D119" s="192" t="s">
        <v>71</v>
      </c>
      <c r="E119" s="193" t="s">
        <v>187</v>
      </c>
      <c r="F119" s="193" t="s">
        <v>188</v>
      </c>
      <c r="G119" s="191"/>
      <c r="H119" s="191"/>
      <c r="I119" s="194"/>
      <c r="J119" s="195">
        <f>BK119</f>
        <v>0</v>
      </c>
      <c r="K119" s="191"/>
      <c r="L119" s="196"/>
      <c r="M119" s="197"/>
      <c r="N119" s="198"/>
      <c r="O119" s="198"/>
      <c r="P119" s="199">
        <f>P120+P124</f>
        <v>0</v>
      </c>
      <c r="Q119" s="198"/>
      <c r="R119" s="199">
        <f>R120+R124</f>
        <v>0</v>
      </c>
      <c r="S119" s="198"/>
      <c r="T119" s="200">
        <f>T120+T124</f>
        <v>0.22464000000000001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1" t="s">
        <v>82</v>
      </c>
      <c r="AT119" s="202" t="s">
        <v>71</v>
      </c>
      <c r="AU119" s="202" t="s">
        <v>72</v>
      </c>
      <c r="AY119" s="201" t="s">
        <v>126</v>
      </c>
      <c r="BK119" s="203">
        <f>BK120+BK124</f>
        <v>0</v>
      </c>
    </row>
    <row r="120" s="12" customFormat="1" ht="22.8" customHeight="1">
      <c r="A120" s="12"/>
      <c r="B120" s="190"/>
      <c r="C120" s="191"/>
      <c r="D120" s="192" t="s">
        <v>71</v>
      </c>
      <c r="E120" s="204" t="s">
        <v>189</v>
      </c>
      <c r="F120" s="204" t="s">
        <v>190</v>
      </c>
      <c r="G120" s="191"/>
      <c r="H120" s="191"/>
      <c r="I120" s="194"/>
      <c r="J120" s="205">
        <f>BK120</f>
        <v>0</v>
      </c>
      <c r="K120" s="191"/>
      <c r="L120" s="196"/>
      <c r="M120" s="197"/>
      <c r="N120" s="198"/>
      <c r="O120" s="198"/>
      <c r="P120" s="199">
        <f>SUM(P121:P123)</f>
        <v>0</v>
      </c>
      <c r="Q120" s="198"/>
      <c r="R120" s="199">
        <f>SUM(R121:R123)</f>
        <v>0</v>
      </c>
      <c r="S120" s="198"/>
      <c r="T120" s="200">
        <f>SUM(T121:T123)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1" t="s">
        <v>82</v>
      </c>
      <c r="AT120" s="202" t="s">
        <v>71</v>
      </c>
      <c r="AU120" s="202" t="s">
        <v>80</v>
      </c>
      <c r="AY120" s="201" t="s">
        <v>126</v>
      </c>
      <c r="BK120" s="203">
        <f>SUM(BK121:BK123)</f>
        <v>0</v>
      </c>
    </row>
    <row r="121" s="2" customFormat="1" ht="24.15" customHeight="1">
      <c r="A121" s="40"/>
      <c r="B121" s="41"/>
      <c r="C121" s="206" t="s">
        <v>191</v>
      </c>
      <c r="D121" s="206" t="s">
        <v>128</v>
      </c>
      <c r="E121" s="207" t="s">
        <v>189</v>
      </c>
      <c r="F121" s="208" t="s">
        <v>192</v>
      </c>
      <c r="G121" s="209" t="s">
        <v>193</v>
      </c>
      <c r="H121" s="210">
        <v>1</v>
      </c>
      <c r="I121" s="211"/>
      <c r="J121" s="212">
        <f>ROUND(I121*H121,2)</f>
        <v>0</v>
      </c>
      <c r="K121" s="208" t="s">
        <v>19</v>
      </c>
      <c r="L121" s="46"/>
      <c r="M121" s="213" t="s">
        <v>19</v>
      </c>
      <c r="N121" s="214" t="s">
        <v>43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194</v>
      </c>
      <c r="AT121" s="217" t="s">
        <v>128</v>
      </c>
      <c r="AU121" s="217" t="s">
        <v>82</v>
      </c>
      <c r="AY121" s="19" t="s">
        <v>126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80</v>
      </c>
      <c r="BK121" s="218">
        <f>ROUND(I121*H121,2)</f>
        <v>0</v>
      </c>
      <c r="BL121" s="19" t="s">
        <v>194</v>
      </c>
      <c r="BM121" s="217" t="s">
        <v>195</v>
      </c>
    </row>
    <row r="122" s="13" customFormat="1">
      <c r="A122" s="13"/>
      <c r="B122" s="219"/>
      <c r="C122" s="220"/>
      <c r="D122" s="221" t="s">
        <v>135</v>
      </c>
      <c r="E122" s="222" t="s">
        <v>19</v>
      </c>
      <c r="F122" s="223" t="s">
        <v>196</v>
      </c>
      <c r="G122" s="220"/>
      <c r="H122" s="224">
        <v>1</v>
      </c>
      <c r="I122" s="225"/>
      <c r="J122" s="220"/>
      <c r="K122" s="220"/>
      <c r="L122" s="226"/>
      <c r="M122" s="227"/>
      <c r="N122" s="228"/>
      <c r="O122" s="228"/>
      <c r="P122" s="228"/>
      <c r="Q122" s="228"/>
      <c r="R122" s="228"/>
      <c r="S122" s="228"/>
      <c r="T122" s="229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0" t="s">
        <v>135</v>
      </c>
      <c r="AU122" s="230" t="s">
        <v>82</v>
      </c>
      <c r="AV122" s="13" t="s">
        <v>82</v>
      </c>
      <c r="AW122" s="13" t="s">
        <v>33</v>
      </c>
      <c r="AX122" s="13" t="s">
        <v>72</v>
      </c>
      <c r="AY122" s="230" t="s">
        <v>126</v>
      </c>
    </row>
    <row r="123" s="14" customFormat="1">
      <c r="A123" s="14"/>
      <c r="B123" s="231"/>
      <c r="C123" s="232"/>
      <c r="D123" s="221" t="s">
        <v>135</v>
      </c>
      <c r="E123" s="233" t="s">
        <v>19</v>
      </c>
      <c r="F123" s="234" t="s">
        <v>137</v>
      </c>
      <c r="G123" s="232"/>
      <c r="H123" s="235">
        <v>1</v>
      </c>
      <c r="I123" s="236"/>
      <c r="J123" s="232"/>
      <c r="K123" s="232"/>
      <c r="L123" s="237"/>
      <c r="M123" s="238"/>
      <c r="N123" s="239"/>
      <c r="O123" s="239"/>
      <c r="P123" s="239"/>
      <c r="Q123" s="239"/>
      <c r="R123" s="239"/>
      <c r="S123" s="239"/>
      <c r="T123" s="240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1" t="s">
        <v>135</v>
      </c>
      <c r="AU123" s="241" t="s">
        <v>82</v>
      </c>
      <c r="AV123" s="14" t="s">
        <v>133</v>
      </c>
      <c r="AW123" s="14" t="s">
        <v>33</v>
      </c>
      <c r="AX123" s="14" t="s">
        <v>80</v>
      </c>
      <c r="AY123" s="241" t="s">
        <v>126</v>
      </c>
    </row>
    <row r="124" s="12" customFormat="1" ht="22.8" customHeight="1">
      <c r="A124" s="12"/>
      <c r="B124" s="190"/>
      <c r="C124" s="191"/>
      <c r="D124" s="192" t="s">
        <v>71</v>
      </c>
      <c r="E124" s="204" t="s">
        <v>197</v>
      </c>
      <c r="F124" s="204" t="s">
        <v>198</v>
      </c>
      <c r="G124" s="191"/>
      <c r="H124" s="191"/>
      <c r="I124" s="194"/>
      <c r="J124" s="205">
        <f>BK124</f>
        <v>0</v>
      </c>
      <c r="K124" s="191"/>
      <c r="L124" s="196"/>
      <c r="M124" s="197"/>
      <c r="N124" s="198"/>
      <c r="O124" s="198"/>
      <c r="P124" s="199">
        <f>SUM(P125:P127)</f>
        <v>0</v>
      </c>
      <c r="Q124" s="198"/>
      <c r="R124" s="199">
        <f>SUM(R125:R127)</f>
        <v>0</v>
      </c>
      <c r="S124" s="198"/>
      <c r="T124" s="200">
        <f>SUM(T125:T127)</f>
        <v>0.22464000000000001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1" t="s">
        <v>82</v>
      </c>
      <c r="AT124" s="202" t="s">
        <v>71</v>
      </c>
      <c r="AU124" s="202" t="s">
        <v>80</v>
      </c>
      <c r="AY124" s="201" t="s">
        <v>126</v>
      </c>
      <c r="BK124" s="203">
        <f>SUM(BK125:BK127)</f>
        <v>0</v>
      </c>
    </row>
    <row r="125" s="2" customFormat="1" ht="24.15" customHeight="1">
      <c r="A125" s="40"/>
      <c r="B125" s="41"/>
      <c r="C125" s="206" t="s">
        <v>199</v>
      </c>
      <c r="D125" s="206" t="s">
        <v>128</v>
      </c>
      <c r="E125" s="207" t="s">
        <v>200</v>
      </c>
      <c r="F125" s="208" t="s">
        <v>201</v>
      </c>
      <c r="G125" s="209" t="s">
        <v>202</v>
      </c>
      <c r="H125" s="210">
        <v>72</v>
      </c>
      <c r="I125" s="211"/>
      <c r="J125" s="212">
        <f>ROUND(I125*H125,2)</f>
        <v>0</v>
      </c>
      <c r="K125" s="208" t="s">
        <v>132</v>
      </c>
      <c r="L125" s="46"/>
      <c r="M125" s="213" t="s">
        <v>19</v>
      </c>
      <c r="N125" s="214" t="s">
        <v>43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0.0031199999999999999</v>
      </c>
      <c r="T125" s="216">
        <f>S125*H125</f>
        <v>0.22464000000000001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194</v>
      </c>
      <c r="AT125" s="217" t="s">
        <v>128</v>
      </c>
      <c r="AU125" s="217" t="s">
        <v>82</v>
      </c>
      <c r="AY125" s="19" t="s">
        <v>126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80</v>
      </c>
      <c r="BK125" s="218">
        <f>ROUND(I125*H125,2)</f>
        <v>0</v>
      </c>
      <c r="BL125" s="19" t="s">
        <v>194</v>
      </c>
      <c r="BM125" s="217" t="s">
        <v>203</v>
      </c>
    </row>
    <row r="126" s="13" customFormat="1">
      <c r="A126" s="13"/>
      <c r="B126" s="219"/>
      <c r="C126" s="220"/>
      <c r="D126" s="221" t="s">
        <v>135</v>
      </c>
      <c r="E126" s="222" t="s">
        <v>19</v>
      </c>
      <c r="F126" s="223" t="s">
        <v>204</v>
      </c>
      <c r="G126" s="220"/>
      <c r="H126" s="224">
        <v>72</v>
      </c>
      <c r="I126" s="225"/>
      <c r="J126" s="220"/>
      <c r="K126" s="220"/>
      <c r="L126" s="226"/>
      <c r="M126" s="227"/>
      <c r="N126" s="228"/>
      <c r="O126" s="228"/>
      <c r="P126" s="228"/>
      <c r="Q126" s="228"/>
      <c r="R126" s="228"/>
      <c r="S126" s="228"/>
      <c r="T126" s="229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0" t="s">
        <v>135</v>
      </c>
      <c r="AU126" s="230" t="s">
        <v>82</v>
      </c>
      <c r="AV126" s="13" t="s">
        <v>82</v>
      </c>
      <c r="AW126" s="13" t="s">
        <v>33</v>
      </c>
      <c r="AX126" s="13" t="s">
        <v>72</v>
      </c>
      <c r="AY126" s="230" t="s">
        <v>126</v>
      </c>
    </row>
    <row r="127" s="14" customFormat="1">
      <c r="A127" s="14"/>
      <c r="B127" s="231"/>
      <c r="C127" s="232"/>
      <c r="D127" s="221" t="s">
        <v>135</v>
      </c>
      <c r="E127" s="233" t="s">
        <v>19</v>
      </c>
      <c r="F127" s="234" t="s">
        <v>137</v>
      </c>
      <c r="G127" s="232"/>
      <c r="H127" s="235">
        <v>72</v>
      </c>
      <c r="I127" s="236"/>
      <c r="J127" s="232"/>
      <c r="K127" s="232"/>
      <c r="L127" s="237"/>
      <c r="M127" s="273"/>
      <c r="N127" s="274"/>
      <c r="O127" s="274"/>
      <c r="P127" s="274"/>
      <c r="Q127" s="274"/>
      <c r="R127" s="274"/>
      <c r="S127" s="274"/>
      <c r="T127" s="27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1" t="s">
        <v>135</v>
      </c>
      <c r="AU127" s="241" t="s">
        <v>82</v>
      </c>
      <c r="AV127" s="14" t="s">
        <v>133</v>
      </c>
      <c r="AW127" s="14" t="s">
        <v>33</v>
      </c>
      <c r="AX127" s="14" t="s">
        <v>80</v>
      </c>
      <c r="AY127" s="241" t="s">
        <v>126</v>
      </c>
    </row>
    <row r="128" s="2" customFormat="1" ht="6.96" customHeight="1">
      <c r="A128" s="40"/>
      <c r="B128" s="61"/>
      <c r="C128" s="62"/>
      <c r="D128" s="62"/>
      <c r="E128" s="62"/>
      <c r="F128" s="62"/>
      <c r="G128" s="62"/>
      <c r="H128" s="62"/>
      <c r="I128" s="62"/>
      <c r="J128" s="62"/>
      <c r="K128" s="62"/>
      <c r="L128" s="46"/>
      <c r="M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</row>
  </sheetData>
  <sheetProtection sheet="1" autoFilter="0" formatColumns="0" formatRows="0" objects="1" scenarios="1" spinCount="100000" saltValue="oyERWntglXwrhqrlKLraX1r5HIpPa4aRqAVaeO7g60rYTx4BtbIxxsa6TkeSVPYSVzoaTavctI3kRTl0/719IQ==" hashValue="FzsCpKASD0UVnwLUAKAvvbr+mX0NgfPvLw/A1uimV/MvcFVCEfMTVgini9MWOvSB78epHrvRqbExB0xsY1YEnA==" algorithmName="SHA-512" password="CC35"/>
  <autoFilter ref="C85:K127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  <c r="AZ2" s="276" t="s">
        <v>205</v>
      </c>
      <c r="BA2" s="276" t="s">
        <v>206</v>
      </c>
      <c r="BB2" s="276" t="s">
        <v>19</v>
      </c>
      <c r="BC2" s="276" t="s">
        <v>207</v>
      </c>
      <c r="BD2" s="276" t="s">
        <v>82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  <c r="AZ3" s="276" t="s">
        <v>208</v>
      </c>
      <c r="BA3" s="276" t="s">
        <v>209</v>
      </c>
      <c r="BB3" s="276" t="s">
        <v>19</v>
      </c>
      <c r="BC3" s="276" t="s">
        <v>210</v>
      </c>
      <c r="BD3" s="276" t="s">
        <v>82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  <c r="AZ4" s="276" t="s">
        <v>211</v>
      </c>
      <c r="BA4" s="276" t="s">
        <v>212</v>
      </c>
      <c r="BB4" s="276" t="s">
        <v>19</v>
      </c>
      <c r="BC4" s="276" t="s">
        <v>213</v>
      </c>
      <c r="BD4" s="276" t="s">
        <v>82</v>
      </c>
    </row>
    <row r="5" s="1" customFormat="1" ht="6.96" customHeight="1">
      <c r="B5" s="22"/>
      <c r="L5" s="22"/>
      <c r="AZ5" s="276" t="s">
        <v>214</v>
      </c>
      <c r="BA5" s="276" t="s">
        <v>215</v>
      </c>
      <c r="BB5" s="276" t="s">
        <v>19</v>
      </c>
      <c r="BC5" s="276" t="s">
        <v>216</v>
      </c>
      <c r="BD5" s="276" t="s">
        <v>82</v>
      </c>
    </row>
    <row r="6" s="1" customFormat="1" ht="12" customHeight="1">
      <c r="B6" s="22"/>
      <c r="D6" s="134" t="s">
        <v>16</v>
      </c>
      <c r="L6" s="22"/>
      <c r="AZ6" s="276" t="s">
        <v>217</v>
      </c>
      <c r="BA6" s="276" t="s">
        <v>218</v>
      </c>
      <c r="BB6" s="276" t="s">
        <v>19</v>
      </c>
      <c r="BC6" s="276" t="s">
        <v>219</v>
      </c>
      <c r="BD6" s="276" t="s">
        <v>82</v>
      </c>
    </row>
    <row r="7" s="1" customFormat="1" ht="16.5" customHeight="1">
      <c r="B7" s="22"/>
      <c r="E7" s="135" t="str">
        <f>'Rekapitulace stavby'!K6</f>
        <v>ČOV pro rekreační areál Sázava - Sedliště, okres Benešov</v>
      </c>
      <c r="F7" s="134"/>
      <c r="G7" s="134"/>
      <c r="H7" s="134"/>
      <c r="L7" s="22"/>
      <c r="AZ7" s="276" t="s">
        <v>220</v>
      </c>
      <c r="BA7" s="276" t="s">
        <v>221</v>
      </c>
      <c r="BB7" s="276" t="s">
        <v>19</v>
      </c>
      <c r="BC7" s="276" t="s">
        <v>222</v>
      </c>
      <c r="BD7" s="276" t="s">
        <v>82</v>
      </c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276" t="s">
        <v>223</v>
      </c>
      <c r="BA8" s="276" t="s">
        <v>224</v>
      </c>
      <c r="BB8" s="276" t="s">
        <v>19</v>
      </c>
      <c r="BC8" s="276" t="s">
        <v>225</v>
      </c>
      <c r="BD8" s="276" t="s">
        <v>82</v>
      </c>
    </row>
    <row r="9" s="2" customFormat="1" ht="16.5" customHeight="1">
      <c r="A9" s="40"/>
      <c r="B9" s="46"/>
      <c r="C9" s="40"/>
      <c r="D9" s="40"/>
      <c r="E9" s="137" t="s">
        <v>226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25. 3. 2020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ROUND(J91,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ROUND((SUM(BE91:BE240)),  2)</f>
        <v>0</v>
      </c>
      <c r="G33" s="40"/>
      <c r="H33" s="40"/>
      <c r="I33" s="150">
        <v>0.20999999999999999</v>
      </c>
      <c r="J33" s="149">
        <f>ROUND(((SUM(BE91:BE240))*I33),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ROUND((SUM(BF91:BF240)),  2)</f>
        <v>0</v>
      </c>
      <c r="G34" s="40"/>
      <c r="H34" s="40"/>
      <c r="I34" s="150">
        <v>0.14999999999999999</v>
      </c>
      <c r="J34" s="149">
        <f>ROUND(((SUM(BF91:BF240))*I34),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ROUND((SUM(BG91:BG240)),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ROUND((SUM(BH91:BH240)),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ROUND((SUM(BI91:BI240)),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ČOV pro rekreační areál Sázava - Sedliště, okres Benešov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02 - Čistírna odpadních vod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Sedliště, okr.Benešov</v>
      </c>
      <c r="G52" s="42"/>
      <c r="H52" s="42"/>
      <c r="I52" s="34" t="s">
        <v>23</v>
      </c>
      <c r="J52" s="74" t="str">
        <f>IF(J12="","",J12)</f>
        <v>25. 3. 2020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Česká republika - Městský soud v Praze, Praha 2</v>
      </c>
      <c r="G54" s="42"/>
      <c r="H54" s="42"/>
      <c r="I54" s="34" t="s">
        <v>31</v>
      </c>
      <c r="J54" s="38" t="str">
        <f>E21</f>
        <v>Ing. Vít Javůrek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J91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J92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J93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227</v>
      </c>
      <c r="E62" s="176"/>
      <c r="F62" s="176"/>
      <c r="G62" s="176"/>
      <c r="H62" s="176"/>
      <c r="I62" s="176"/>
      <c r="J62" s="177">
        <f>J141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228</v>
      </c>
      <c r="E63" s="176"/>
      <c r="F63" s="176"/>
      <c r="G63" s="176"/>
      <c r="H63" s="176"/>
      <c r="I63" s="176"/>
      <c r="J63" s="177">
        <f>J145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229</v>
      </c>
      <c r="E64" s="176"/>
      <c r="F64" s="176"/>
      <c r="G64" s="176"/>
      <c r="H64" s="176"/>
      <c r="I64" s="176"/>
      <c r="J64" s="177">
        <f>J148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230</v>
      </c>
      <c r="E65" s="176"/>
      <c r="F65" s="176"/>
      <c r="G65" s="176"/>
      <c r="H65" s="176"/>
      <c r="I65" s="176"/>
      <c r="J65" s="177">
        <f>J160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231</v>
      </c>
      <c r="E66" s="176"/>
      <c r="F66" s="176"/>
      <c r="G66" s="176"/>
      <c r="H66" s="176"/>
      <c r="I66" s="176"/>
      <c r="J66" s="177">
        <f>J165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232</v>
      </c>
      <c r="E67" s="176"/>
      <c r="F67" s="176"/>
      <c r="G67" s="176"/>
      <c r="H67" s="176"/>
      <c r="I67" s="176"/>
      <c r="J67" s="177">
        <f>J204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108</v>
      </c>
      <c r="E68" s="170"/>
      <c r="F68" s="170"/>
      <c r="G68" s="170"/>
      <c r="H68" s="170"/>
      <c r="I68" s="170"/>
      <c r="J68" s="171">
        <f>J206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233</v>
      </c>
      <c r="E69" s="176"/>
      <c r="F69" s="176"/>
      <c r="G69" s="176"/>
      <c r="H69" s="176"/>
      <c r="I69" s="176"/>
      <c r="J69" s="177">
        <f>J207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7"/>
      <c r="C70" s="168"/>
      <c r="D70" s="169" t="s">
        <v>234</v>
      </c>
      <c r="E70" s="170"/>
      <c r="F70" s="170"/>
      <c r="G70" s="170"/>
      <c r="H70" s="170"/>
      <c r="I70" s="170"/>
      <c r="J70" s="171">
        <f>J220</f>
        <v>0</v>
      </c>
      <c r="K70" s="168"/>
      <c r="L70" s="17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3"/>
      <c r="C71" s="174"/>
      <c r="D71" s="175" t="s">
        <v>235</v>
      </c>
      <c r="E71" s="176"/>
      <c r="F71" s="176"/>
      <c r="G71" s="176"/>
      <c r="H71" s="176"/>
      <c r="I71" s="176"/>
      <c r="J71" s="177">
        <f>J221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111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62" t="str">
        <f>E7</f>
        <v>ČOV pro rekreační areál Sázava - Sedliště, okres Benešov</v>
      </c>
      <c r="F81" s="34"/>
      <c r="G81" s="34"/>
      <c r="H81" s="34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98</v>
      </c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E9</f>
        <v>SO 02 - Čistírna odpadních vod</v>
      </c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F12</f>
        <v>Sedliště, okr.Benešov</v>
      </c>
      <c r="G85" s="42"/>
      <c r="H85" s="42"/>
      <c r="I85" s="34" t="s">
        <v>23</v>
      </c>
      <c r="J85" s="74" t="str">
        <f>IF(J12="","",J12)</f>
        <v>25. 3. 2020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25</v>
      </c>
      <c r="D87" s="42"/>
      <c r="E87" s="42"/>
      <c r="F87" s="29" t="str">
        <f>E15</f>
        <v>Česká republika - Městský soud v Praze, Praha 2</v>
      </c>
      <c r="G87" s="42"/>
      <c r="H87" s="42"/>
      <c r="I87" s="34" t="s">
        <v>31</v>
      </c>
      <c r="J87" s="38" t="str">
        <f>E21</f>
        <v>Ing. Vít Javůrek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29</v>
      </c>
      <c r="D88" s="42"/>
      <c r="E88" s="42"/>
      <c r="F88" s="29" t="str">
        <f>IF(E18="","",E18)</f>
        <v>Vyplň údaj</v>
      </c>
      <c r="G88" s="42"/>
      <c r="H88" s="42"/>
      <c r="I88" s="34" t="s">
        <v>34</v>
      </c>
      <c r="J88" s="38" t="str">
        <f>E24</f>
        <v xml:space="preserve"> </v>
      </c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79"/>
      <c r="B90" s="180"/>
      <c r="C90" s="181" t="s">
        <v>112</v>
      </c>
      <c r="D90" s="182" t="s">
        <v>57</v>
      </c>
      <c r="E90" s="182" t="s">
        <v>53</v>
      </c>
      <c r="F90" s="182" t="s">
        <v>54</v>
      </c>
      <c r="G90" s="182" t="s">
        <v>113</v>
      </c>
      <c r="H90" s="182" t="s">
        <v>114</v>
      </c>
      <c r="I90" s="182" t="s">
        <v>115</v>
      </c>
      <c r="J90" s="182" t="s">
        <v>102</v>
      </c>
      <c r="K90" s="183" t="s">
        <v>116</v>
      </c>
      <c r="L90" s="184"/>
      <c r="M90" s="94" t="s">
        <v>19</v>
      </c>
      <c r="N90" s="95" t="s">
        <v>42</v>
      </c>
      <c r="O90" s="95" t="s">
        <v>117</v>
      </c>
      <c r="P90" s="95" t="s">
        <v>118</v>
      </c>
      <c r="Q90" s="95" t="s">
        <v>119</v>
      </c>
      <c r="R90" s="95" t="s">
        <v>120</v>
      </c>
      <c r="S90" s="95" t="s">
        <v>121</v>
      </c>
      <c r="T90" s="96" t="s">
        <v>122</v>
      </c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</row>
    <row r="91" s="2" customFormat="1" ht="22.8" customHeight="1">
      <c r="A91" s="40"/>
      <c r="B91" s="41"/>
      <c r="C91" s="101" t="s">
        <v>123</v>
      </c>
      <c r="D91" s="42"/>
      <c r="E91" s="42"/>
      <c r="F91" s="42"/>
      <c r="G91" s="42"/>
      <c r="H91" s="42"/>
      <c r="I91" s="42"/>
      <c r="J91" s="185">
        <f>BK91</f>
        <v>0</v>
      </c>
      <c r="K91" s="42"/>
      <c r="L91" s="46"/>
      <c r="M91" s="97"/>
      <c r="N91" s="186"/>
      <c r="O91" s="98"/>
      <c r="P91" s="187">
        <f>P92+P206+P220</f>
        <v>0</v>
      </c>
      <c r="Q91" s="98"/>
      <c r="R91" s="187">
        <f>R92+R206+R220</f>
        <v>6.1348891200000004</v>
      </c>
      <c r="S91" s="98"/>
      <c r="T91" s="188">
        <f>T92+T206+T220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71</v>
      </c>
      <c r="AU91" s="19" t="s">
        <v>103</v>
      </c>
      <c r="BK91" s="189">
        <f>BK92+BK206+BK220</f>
        <v>0</v>
      </c>
    </row>
    <row r="92" s="12" customFormat="1" ht="25.92" customHeight="1">
      <c r="A92" s="12"/>
      <c r="B92" s="190"/>
      <c r="C92" s="191"/>
      <c r="D92" s="192" t="s">
        <v>71</v>
      </c>
      <c r="E92" s="193" t="s">
        <v>124</v>
      </c>
      <c r="F92" s="193" t="s">
        <v>125</v>
      </c>
      <c r="G92" s="191"/>
      <c r="H92" s="191"/>
      <c r="I92" s="194"/>
      <c r="J92" s="195">
        <f>BK92</f>
        <v>0</v>
      </c>
      <c r="K92" s="191"/>
      <c r="L92" s="196"/>
      <c r="M92" s="197"/>
      <c r="N92" s="198"/>
      <c r="O92" s="198"/>
      <c r="P92" s="199">
        <f>P93+P141+P145+P148+P160+P165+P204</f>
        <v>0</v>
      </c>
      <c r="Q92" s="198"/>
      <c r="R92" s="199">
        <f>R93+R141+R145+R148+R160+R165+R204</f>
        <v>5.2885247200000007</v>
      </c>
      <c r="S92" s="198"/>
      <c r="T92" s="200">
        <f>T93+T141+T145+T148+T160+T165+T204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80</v>
      </c>
      <c r="AT92" s="202" t="s">
        <v>71</v>
      </c>
      <c r="AU92" s="202" t="s">
        <v>72</v>
      </c>
      <c r="AY92" s="201" t="s">
        <v>126</v>
      </c>
      <c r="BK92" s="203">
        <f>BK93+BK141+BK145+BK148+BK160+BK165+BK204</f>
        <v>0</v>
      </c>
    </row>
    <row r="93" s="12" customFormat="1" ht="22.8" customHeight="1">
      <c r="A93" s="12"/>
      <c r="B93" s="190"/>
      <c r="C93" s="191"/>
      <c r="D93" s="192" t="s">
        <v>71</v>
      </c>
      <c r="E93" s="204" t="s">
        <v>80</v>
      </c>
      <c r="F93" s="204" t="s">
        <v>127</v>
      </c>
      <c r="G93" s="191"/>
      <c r="H93" s="191"/>
      <c r="I93" s="194"/>
      <c r="J93" s="205">
        <f>BK93</f>
        <v>0</v>
      </c>
      <c r="K93" s="191"/>
      <c r="L93" s="196"/>
      <c r="M93" s="197"/>
      <c r="N93" s="198"/>
      <c r="O93" s="198"/>
      <c r="P93" s="199">
        <f>SUM(P94:P140)</f>
        <v>0</v>
      </c>
      <c r="Q93" s="198"/>
      <c r="R93" s="199">
        <f>SUM(R94:R140)</f>
        <v>0.060480000000000006</v>
      </c>
      <c r="S93" s="198"/>
      <c r="T93" s="200">
        <f>SUM(T94:T140)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80</v>
      </c>
      <c r="AT93" s="202" t="s">
        <v>71</v>
      </c>
      <c r="AU93" s="202" t="s">
        <v>80</v>
      </c>
      <c r="AY93" s="201" t="s">
        <v>126</v>
      </c>
      <c r="BK93" s="203">
        <f>SUM(BK94:BK140)</f>
        <v>0</v>
      </c>
    </row>
    <row r="94" s="2" customFormat="1" ht="14.4" customHeight="1">
      <c r="A94" s="40"/>
      <c r="B94" s="41"/>
      <c r="C94" s="206" t="s">
        <v>80</v>
      </c>
      <c r="D94" s="206" t="s">
        <v>128</v>
      </c>
      <c r="E94" s="207" t="s">
        <v>236</v>
      </c>
      <c r="F94" s="208" t="s">
        <v>237</v>
      </c>
      <c r="G94" s="209" t="s">
        <v>202</v>
      </c>
      <c r="H94" s="210">
        <v>25</v>
      </c>
      <c r="I94" s="211"/>
      <c r="J94" s="212">
        <f>ROUND(I94*H94,2)</f>
        <v>0</v>
      </c>
      <c r="K94" s="208" t="s">
        <v>132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133</v>
      </c>
      <c r="AT94" s="217" t="s">
        <v>128</v>
      </c>
      <c r="AU94" s="217" t="s">
        <v>82</v>
      </c>
      <c r="AY94" s="19" t="s">
        <v>126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133</v>
      </c>
      <c r="BM94" s="217" t="s">
        <v>238</v>
      </c>
    </row>
    <row r="95" s="13" customFormat="1">
      <c r="A95" s="13"/>
      <c r="B95" s="219"/>
      <c r="C95" s="220"/>
      <c r="D95" s="221" t="s">
        <v>135</v>
      </c>
      <c r="E95" s="222" t="s">
        <v>19</v>
      </c>
      <c r="F95" s="223" t="s">
        <v>239</v>
      </c>
      <c r="G95" s="220"/>
      <c r="H95" s="224">
        <v>25</v>
      </c>
      <c r="I95" s="225"/>
      <c r="J95" s="220"/>
      <c r="K95" s="220"/>
      <c r="L95" s="226"/>
      <c r="M95" s="227"/>
      <c r="N95" s="228"/>
      <c r="O95" s="228"/>
      <c r="P95" s="228"/>
      <c r="Q95" s="228"/>
      <c r="R95" s="228"/>
      <c r="S95" s="228"/>
      <c r="T95" s="229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0" t="s">
        <v>135</v>
      </c>
      <c r="AU95" s="230" t="s">
        <v>82</v>
      </c>
      <c r="AV95" s="13" t="s">
        <v>82</v>
      </c>
      <c r="AW95" s="13" t="s">
        <v>33</v>
      </c>
      <c r="AX95" s="13" t="s">
        <v>72</v>
      </c>
      <c r="AY95" s="230" t="s">
        <v>126</v>
      </c>
    </row>
    <row r="96" s="14" customFormat="1">
      <c r="A96" s="14"/>
      <c r="B96" s="231"/>
      <c r="C96" s="232"/>
      <c r="D96" s="221" t="s">
        <v>135</v>
      </c>
      <c r="E96" s="233" t="s">
        <v>223</v>
      </c>
      <c r="F96" s="234" t="s">
        <v>137</v>
      </c>
      <c r="G96" s="232"/>
      <c r="H96" s="235">
        <v>25</v>
      </c>
      <c r="I96" s="236"/>
      <c r="J96" s="232"/>
      <c r="K96" s="232"/>
      <c r="L96" s="237"/>
      <c r="M96" s="238"/>
      <c r="N96" s="239"/>
      <c r="O96" s="239"/>
      <c r="P96" s="239"/>
      <c r="Q96" s="239"/>
      <c r="R96" s="239"/>
      <c r="S96" s="239"/>
      <c r="T96" s="240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1" t="s">
        <v>135</v>
      </c>
      <c r="AU96" s="241" t="s">
        <v>82</v>
      </c>
      <c r="AV96" s="14" t="s">
        <v>133</v>
      </c>
      <c r="AW96" s="14" t="s">
        <v>33</v>
      </c>
      <c r="AX96" s="14" t="s">
        <v>80</v>
      </c>
      <c r="AY96" s="241" t="s">
        <v>126</v>
      </c>
    </row>
    <row r="97" s="2" customFormat="1" ht="49.05" customHeight="1">
      <c r="A97" s="40"/>
      <c r="B97" s="41"/>
      <c r="C97" s="206" t="s">
        <v>82</v>
      </c>
      <c r="D97" s="206" t="s">
        <v>128</v>
      </c>
      <c r="E97" s="207" t="s">
        <v>240</v>
      </c>
      <c r="F97" s="208" t="s">
        <v>241</v>
      </c>
      <c r="G97" s="209" t="s">
        <v>131</v>
      </c>
      <c r="H97" s="210">
        <v>102.5</v>
      </c>
      <c r="I97" s="211"/>
      <c r="J97" s="212">
        <f>ROUND(I97*H97,2)</f>
        <v>0</v>
      </c>
      <c r="K97" s="208" t="s">
        <v>132</v>
      </c>
      <c r="L97" s="46"/>
      <c r="M97" s="213" t="s">
        <v>19</v>
      </c>
      <c r="N97" s="214" t="s">
        <v>43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133</v>
      </c>
      <c r="AT97" s="217" t="s">
        <v>128</v>
      </c>
      <c r="AU97" s="217" t="s">
        <v>82</v>
      </c>
      <c r="AY97" s="19" t="s">
        <v>126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80</v>
      </c>
      <c r="BK97" s="218">
        <f>ROUND(I97*H97,2)</f>
        <v>0</v>
      </c>
      <c r="BL97" s="19" t="s">
        <v>133</v>
      </c>
      <c r="BM97" s="217" t="s">
        <v>242</v>
      </c>
    </row>
    <row r="98" s="13" customFormat="1">
      <c r="A98" s="13"/>
      <c r="B98" s="219"/>
      <c r="C98" s="220"/>
      <c r="D98" s="221" t="s">
        <v>135</v>
      </c>
      <c r="E98" s="222" t="s">
        <v>19</v>
      </c>
      <c r="F98" s="223" t="s">
        <v>243</v>
      </c>
      <c r="G98" s="220"/>
      <c r="H98" s="224">
        <v>105</v>
      </c>
      <c r="I98" s="225"/>
      <c r="J98" s="220"/>
      <c r="K98" s="220"/>
      <c r="L98" s="226"/>
      <c r="M98" s="227"/>
      <c r="N98" s="228"/>
      <c r="O98" s="228"/>
      <c r="P98" s="228"/>
      <c r="Q98" s="228"/>
      <c r="R98" s="228"/>
      <c r="S98" s="228"/>
      <c r="T98" s="229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0" t="s">
        <v>135</v>
      </c>
      <c r="AU98" s="230" t="s">
        <v>82</v>
      </c>
      <c r="AV98" s="13" t="s">
        <v>82</v>
      </c>
      <c r="AW98" s="13" t="s">
        <v>33</v>
      </c>
      <c r="AX98" s="13" t="s">
        <v>72</v>
      </c>
      <c r="AY98" s="230" t="s">
        <v>126</v>
      </c>
    </row>
    <row r="99" s="13" customFormat="1">
      <c r="A99" s="13"/>
      <c r="B99" s="219"/>
      <c r="C99" s="220"/>
      <c r="D99" s="221" t="s">
        <v>135</v>
      </c>
      <c r="E99" s="222" t="s">
        <v>19</v>
      </c>
      <c r="F99" s="223" t="s">
        <v>244</v>
      </c>
      <c r="G99" s="220"/>
      <c r="H99" s="224">
        <v>-2.5</v>
      </c>
      <c r="I99" s="225"/>
      <c r="J99" s="220"/>
      <c r="K99" s="220"/>
      <c r="L99" s="226"/>
      <c r="M99" s="227"/>
      <c r="N99" s="228"/>
      <c r="O99" s="228"/>
      <c r="P99" s="228"/>
      <c r="Q99" s="228"/>
      <c r="R99" s="228"/>
      <c r="S99" s="228"/>
      <c r="T99" s="229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0" t="s">
        <v>135</v>
      </c>
      <c r="AU99" s="230" t="s">
        <v>82</v>
      </c>
      <c r="AV99" s="13" t="s">
        <v>82</v>
      </c>
      <c r="AW99" s="13" t="s">
        <v>33</v>
      </c>
      <c r="AX99" s="13" t="s">
        <v>72</v>
      </c>
      <c r="AY99" s="230" t="s">
        <v>126</v>
      </c>
    </row>
    <row r="100" s="14" customFormat="1">
      <c r="A100" s="14"/>
      <c r="B100" s="231"/>
      <c r="C100" s="232"/>
      <c r="D100" s="221" t="s">
        <v>135</v>
      </c>
      <c r="E100" s="233" t="s">
        <v>208</v>
      </c>
      <c r="F100" s="234" t="s">
        <v>137</v>
      </c>
      <c r="G100" s="232"/>
      <c r="H100" s="235">
        <v>102.5</v>
      </c>
      <c r="I100" s="236"/>
      <c r="J100" s="232"/>
      <c r="K100" s="232"/>
      <c r="L100" s="237"/>
      <c r="M100" s="238"/>
      <c r="N100" s="239"/>
      <c r="O100" s="239"/>
      <c r="P100" s="239"/>
      <c r="Q100" s="239"/>
      <c r="R100" s="239"/>
      <c r="S100" s="239"/>
      <c r="T100" s="240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1" t="s">
        <v>135</v>
      </c>
      <c r="AU100" s="241" t="s">
        <v>82</v>
      </c>
      <c r="AV100" s="14" t="s">
        <v>133</v>
      </c>
      <c r="AW100" s="14" t="s">
        <v>33</v>
      </c>
      <c r="AX100" s="14" t="s">
        <v>80</v>
      </c>
      <c r="AY100" s="241" t="s">
        <v>126</v>
      </c>
    </row>
    <row r="101" s="2" customFormat="1" ht="24.15" customHeight="1">
      <c r="A101" s="40"/>
      <c r="B101" s="41"/>
      <c r="C101" s="206" t="s">
        <v>147</v>
      </c>
      <c r="D101" s="206" t="s">
        <v>128</v>
      </c>
      <c r="E101" s="207" t="s">
        <v>245</v>
      </c>
      <c r="F101" s="208" t="s">
        <v>246</v>
      </c>
      <c r="G101" s="209" t="s">
        <v>202</v>
      </c>
      <c r="H101" s="210">
        <v>84</v>
      </c>
      <c r="I101" s="211"/>
      <c r="J101" s="212">
        <f>ROUND(I101*H101,2)</f>
        <v>0</v>
      </c>
      <c r="K101" s="208" t="s">
        <v>132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0.00072000000000000005</v>
      </c>
      <c r="R101" s="215">
        <f>Q101*H101</f>
        <v>0.060480000000000006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133</v>
      </c>
      <c r="AT101" s="217" t="s">
        <v>128</v>
      </c>
      <c r="AU101" s="217" t="s">
        <v>82</v>
      </c>
      <c r="AY101" s="19" t="s">
        <v>126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133</v>
      </c>
      <c r="BM101" s="217" t="s">
        <v>247</v>
      </c>
    </row>
    <row r="102" s="13" customFormat="1">
      <c r="A102" s="13"/>
      <c r="B102" s="219"/>
      <c r="C102" s="220"/>
      <c r="D102" s="221" t="s">
        <v>135</v>
      </c>
      <c r="E102" s="222" t="s">
        <v>19</v>
      </c>
      <c r="F102" s="223" t="s">
        <v>248</v>
      </c>
      <c r="G102" s="220"/>
      <c r="H102" s="224">
        <v>84</v>
      </c>
      <c r="I102" s="225"/>
      <c r="J102" s="220"/>
      <c r="K102" s="220"/>
      <c r="L102" s="226"/>
      <c r="M102" s="227"/>
      <c r="N102" s="228"/>
      <c r="O102" s="228"/>
      <c r="P102" s="228"/>
      <c r="Q102" s="228"/>
      <c r="R102" s="228"/>
      <c r="S102" s="228"/>
      <c r="T102" s="229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0" t="s">
        <v>135</v>
      </c>
      <c r="AU102" s="230" t="s">
        <v>82</v>
      </c>
      <c r="AV102" s="13" t="s">
        <v>82</v>
      </c>
      <c r="AW102" s="13" t="s">
        <v>33</v>
      </c>
      <c r="AX102" s="13" t="s">
        <v>72</v>
      </c>
      <c r="AY102" s="230" t="s">
        <v>126</v>
      </c>
    </row>
    <row r="103" s="14" customFormat="1">
      <c r="A103" s="14"/>
      <c r="B103" s="231"/>
      <c r="C103" s="232"/>
      <c r="D103" s="221" t="s">
        <v>135</v>
      </c>
      <c r="E103" s="233" t="s">
        <v>211</v>
      </c>
      <c r="F103" s="234" t="s">
        <v>137</v>
      </c>
      <c r="G103" s="232"/>
      <c r="H103" s="235">
        <v>84</v>
      </c>
      <c r="I103" s="236"/>
      <c r="J103" s="232"/>
      <c r="K103" s="232"/>
      <c r="L103" s="237"/>
      <c r="M103" s="238"/>
      <c r="N103" s="239"/>
      <c r="O103" s="239"/>
      <c r="P103" s="239"/>
      <c r="Q103" s="239"/>
      <c r="R103" s="239"/>
      <c r="S103" s="239"/>
      <c r="T103" s="240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1" t="s">
        <v>135</v>
      </c>
      <c r="AU103" s="241" t="s">
        <v>82</v>
      </c>
      <c r="AV103" s="14" t="s">
        <v>133</v>
      </c>
      <c r="AW103" s="14" t="s">
        <v>33</v>
      </c>
      <c r="AX103" s="14" t="s">
        <v>80</v>
      </c>
      <c r="AY103" s="241" t="s">
        <v>126</v>
      </c>
    </row>
    <row r="104" s="2" customFormat="1" ht="37.8" customHeight="1">
      <c r="A104" s="40"/>
      <c r="B104" s="41"/>
      <c r="C104" s="206" t="s">
        <v>133</v>
      </c>
      <c r="D104" s="206" t="s">
        <v>128</v>
      </c>
      <c r="E104" s="207" t="s">
        <v>249</v>
      </c>
      <c r="F104" s="208" t="s">
        <v>250</v>
      </c>
      <c r="G104" s="209" t="s">
        <v>202</v>
      </c>
      <c r="H104" s="210">
        <v>84</v>
      </c>
      <c r="I104" s="211"/>
      <c r="J104" s="212">
        <f>ROUND(I104*H104,2)</f>
        <v>0</v>
      </c>
      <c r="K104" s="208" t="s">
        <v>132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133</v>
      </c>
      <c r="AT104" s="217" t="s">
        <v>128</v>
      </c>
      <c r="AU104" s="217" t="s">
        <v>82</v>
      </c>
      <c r="AY104" s="19" t="s">
        <v>126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133</v>
      </c>
      <c r="BM104" s="217" t="s">
        <v>251</v>
      </c>
    </row>
    <row r="105" s="13" customFormat="1">
      <c r="A105" s="13"/>
      <c r="B105" s="219"/>
      <c r="C105" s="220"/>
      <c r="D105" s="221" t="s">
        <v>135</v>
      </c>
      <c r="E105" s="222" t="s">
        <v>19</v>
      </c>
      <c r="F105" s="223" t="s">
        <v>211</v>
      </c>
      <c r="G105" s="220"/>
      <c r="H105" s="224">
        <v>84</v>
      </c>
      <c r="I105" s="225"/>
      <c r="J105" s="220"/>
      <c r="K105" s="220"/>
      <c r="L105" s="226"/>
      <c r="M105" s="227"/>
      <c r="N105" s="228"/>
      <c r="O105" s="228"/>
      <c r="P105" s="228"/>
      <c r="Q105" s="228"/>
      <c r="R105" s="228"/>
      <c r="S105" s="228"/>
      <c r="T105" s="22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0" t="s">
        <v>135</v>
      </c>
      <c r="AU105" s="230" t="s">
        <v>82</v>
      </c>
      <c r="AV105" s="13" t="s">
        <v>82</v>
      </c>
      <c r="AW105" s="13" t="s">
        <v>33</v>
      </c>
      <c r="AX105" s="13" t="s">
        <v>72</v>
      </c>
      <c r="AY105" s="230" t="s">
        <v>126</v>
      </c>
    </row>
    <row r="106" s="14" customFormat="1">
      <c r="A106" s="14"/>
      <c r="B106" s="231"/>
      <c r="C106" s="232"/>
      <c r="D106" s="221" t="s">
        <v>135</v>
      </c>
      <c r="E106" s="233" t="s">
        <v>19</v>
      </c>
      <c r="F106" s="234" t="s">
        <v>137</v>
      </c>
      <c r="G106" s="232"/>
      <c r="H106" s="235">
        <v>84</v>
      </c>
      <c r="I106" s="236"/>
      <c r="J106" s="232"/>
      <c r="K106" s="232"/>
      <c r="L106" s="237"/>
      <c r="M106" s="238"/>
      <c r="N106" s="239"/>
      <c r="O106" s="239"/>
      <c r="P106" s="239"/>
      <c r="Q106" s="239"/>
      <c r="R106" s="239"/>
      <c r="S106" s="239"/>
      <c r="T106" s="24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1" t="s">
        <v>135</v>
      </c>
      <c r="AU106" s="241" t="s">
        <v>82</v>
      </c>
      <c r="AV106" s="14" t="s">
        <v>133</v>
      </c>
      <c r="AW106" s="14" t="s">
        <v>33</v>
      </c>
      <c r="AX106" s="14" t="s">
        <v>80</v>
      </c>
      <c r="AY106" s="241" t="s">
        <v>126</v>
      </c>
    </row>
    <row r="107" s="2" customFormat="1" ht="24.15" customHeight="1">
      <c r="A107" s="40"/>
      <c r="B107" s="41"/>
      <c r="C107" s="206" t="s">
        <v>162</v>
      </c>
      <c r="D107" s="206" t="s">
        <v>128</v>
      </c>
      <c r="E107" s="207" t="s">
        <v>252</v>
      </c>
      <c r="F107" s="208" t="s">
        <v>253</v>
      </c>
      <c r="G107" s="209" t="s">
        <v>202</v>
      </c>
      <c r="H107" s="210">
        <v>25</v>
      </c>
      <c r="I107" s="211"/>
      <c r="J107" s="212">
        <f>ROUND(I107*H107,2)</f>
        <v>0</v>
      </c>
      <c r="K107" s="208" t="s">
        <v>132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133</v>
      </c>
      <c r="AT107" s="217" t="s">
        <v>128</v>
      </c>
      <c r="AU107" s="217" t="s">
        <v>82</v>
      </c>
      <c r="AY107" s="19" t="s">
        <v>126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133</v>
      </c>
      <c r="BM107" s="217" t="s">
        <v>254</v>
      </c>
    </row>
    <row r="108" s="13" customFormat="1">
      <c r="A108" s="13"/>
      <c r="B108" s="219"/>
      <c r="C108" s="220"/>
      <c r="D108" s="221" t="s">
        <v>135</v>
      </c>
      <c r="E108" s="222" t="s">
        <v>19</v>
      </c>
      <c r="F108" s="223" t="s">
        <v>223</v>
      </c>
      <c r="G108" s="220"/>
      <c r="H108" s="224">
        <v>25</v>
      </c>
      <c r="I108" s="225"/>
      <c r="J108" s="220"/>
      <c r="K108" s="220"/>
      <c r="L108" s="226"/>
      <c r="M108" s="227"/>
      <c r="N108" s="228"/>
      <c r="O108" s="228"/>
      <c r="P108" s="228"/>
      <c r="Q108" s="228"/>
      <c r="R108" s="228"/>
      <c r="S108" s="228"/>
      <c r="T108" s="22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0" t="s">
        <v>135</v>
      </c>
      <c r="AU108" s="230" t="s">
        <v>82</v>
      </c>
      <c r="AV108" s="13" t="s">
        <v>82</v>
      </c>
      <c r="AW108" s="13" t="s">
        <v>33</v>
      </c>
      <c r="AX108" s="13" t="s">
        <v>72</v>
      </c>
      <c r="AY108" s="230" t="s">
        <v>126</v>
      </c>
    </row>
    <row r="109" s="14" customFormat="1">
      <c r="A109" s="14"/>
      <c r="B109" s="231"/>
      <c r="C109" s="232"/>
      <c r="D109" s="221" t="s">
        <v>135</v>
      </c>
      <c r="E109" s="233" t="s">
        <v>19</v>
      </c>
      <c r="F109" s="234" t="s">
        <v>137</v>
      </c>
      <c r="G109" s="232"/>
      <c r="H109" s="235">
        <v>25</v>
      </c>
      <c r="I109" s="236"/>
      <c r="J109" s="232"/>
      <c r="K109" s="232"/>
      <c r="L109" s="237"/>
      <c r="M109" s="238"/>
      <c r="N109" s="239"/>
      <c r="O109" s="239"/>
      <c r="P109" s="239"/>
      <c r="Q109" s="239"/>
      <c r="R109" s="239"/>
      <c r="S109" s="239"/>
      <c r="T109" s="240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1" t="s">
        <v>135</v>
      </c>
      <c r="AU109" s="241" t="s">
        <v>82</v>
      </c>
      <c r="AV109" s="14" t="s">
        <v>133</v>
      </c>
      <c r="AW109" s="14" t="s">
        <v>33</v>
      </c>
      <c r="AX109" s="14" t="s">
        <v>80</v>
      </c>
      <c r="AY109" s="241" t="s">
        <v>126</v>
      </c>
    </row>
    <row r="110" s="2" customFormat="1" ht="62.7" customHeight="1">
      <c r="A110" s="40"/>
      <c r="B110" s="41"/>
      <c r="C110" s="206" t="s">
        <v>166</v>
      </c>
      <c r="D110" s="206" t="s">
        <v>128</v>
      </c>
      <c r="E110" s="207" t="s">
        <v>255</v>
      </c>
      <c r="F110" s="208" t="s">
        <v>256</v>
      </c>
      <c r="G110" s="209" t="s">
        <v>131</v>
      </c>
      <c r="H110" s="210">
        <v>166.41200000000001</v>
      </c>
      <c r="I110" s="211"/>
      <c r="J110" s="212">
        <f>ROUND(I110*H110,2)</f>
        <v>0</v>
      </c>
      <c r="K110" s="208" t="s">
        <v>132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133</v>
      </c>
      <c r="AT110" s="217" t="s">
        <v>128</v>
      </c>
      <c r="AU110" s="217" t="s">
        <v>82</v>
      </c>
      <c r="AY110" s="19" t="s">
        <v>126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80</v>
      </c>
      <c r="BK110" s="218">
        <f>ROUND(I110*H110,2)</f>
        <v>0</v>
      </c>
      <c r="BL110" s="19" t="s">
        <v>133</v>
      </c>
      <c r="BM110" s="217" t="s">
        <v>257</v>
      </c>
    </row>
    <row r="111" s="15" customFormat="1">
      <c r="A111" s="15"/>
      <c r="B111" s="252"/>
      <c r="C111" s="253"/>
      <c r="D111" s="221" t="s">
        <v>135</v>
      </c>
      <c r="E111" s="254" t="s">
        <v>19</v>
      </c>
      <c r="F111" s="255" t="s">
        <v>258</v>
      </c>
      <c r="G111" s="253"/>
      <c r="H111" s="254" t="s">
        <v>19</v>
      </c>
      <c r="I111" s="256"/>
      <c r="J111" s="253"/>
      <c r="K111" s="253"/>
      <c r="L111" s="257"/>
      <c r="M111" s="258"/>
      <c r="N111" s="259"/>
      <c r="O111" s="259"/>
      <c r="P111" s="259"/>
      <c r="Q111" s="259"/>
      <c r="R111" s="259"/>
      <c r="S111" s="259"/>
      <c r="T111" s="260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T111" s="261" t="s">
        <v>135</v>
      </c>
      <c r="AU111" s="261" t="s">
        <v>82</v>
      </c>
      <c r="AV111" s="15" t="s">
        <v>80</v>
      </c>
      <c r="AW111" s="15" t="s">
        <v>33</v>
      </c>
      <c r="AX111" s="15" t="s">
        <v>72</v>
      </c>
      <c r="AY111" s="261" t="s">
        <v>126</v>
      </c>
    </row>
    <row r="112" s="13" customFormat="1">
      <c r="A112" s="13"/>
      <c r="B112" s="219"/>
      <c r="C112" s="220"/>
      <c r="D112" s="221" t="s">
        <v>135</v>
      </c>
      <c r="E112" s="222" t="s">
        <v>19</v>
      </c>
      <c r="F112" s="223" t="s">
        <v>259</v>
      </c>
      <c r="G112" s="220"/>
      <c r="H112" s="224">
        <v>102.5</v>
      </c>
      <c r="I112" s="225"/>
      <c r="J112" s="220"/>
      <c r="K112" s="220"/>
      <c r="L112" s="226"/>
      <c r="M112" s="227"/>
      <c r="N112" s="228"/>
      <c r="O112" s="228"/>
      <c r="P112" s="228"/>
      <c r="Q112" s="228"/>
      <c r="R112" s="228"/>
      <c r="S112" s="228"/>
      <c r="T112" s="229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0" t="s">
        <v>135</v>
      </c>
      <c r="AU112" s="230" t="s">
        <v>82</v>
      </c>
      <c r="AV112" s="13" t="s">
        <v>82</v>
      </c>
      <c r="AW112" s="13" t="s">
        <v>33</v>
      </c>
      <c r="AX112" s="13" t="s">
        <v>72</v>
      </c>
      <c r="AY112" s="230" t="s">
        <v>126</v>
      </c>
    </row>
    <row r="113" s="16" customFormat="1">
      <c r="A113" s="16"/>
      <c r="B113" s="262"/>
      <c r="C113" s="263"/>
      <c r="D113" s="221" t="s">
        <v>135</v>
      </c>
      <c r="E113" s="264" t="s">
        <v>19</v>
      </c>
      <c r="F113" s="265" t="s">
        <v>146</v>
      </c>
      <c r="G113" s="263"/>
      <c r="H113" s="266">
        <v>102.5</v>
      </c>
      <c r="I113" s="267"/>
      <c r="J113" s="263"/>
      <c r="K113" s="263"/>
      <c r="L113" s="268"/>
      <c r="M113" s="269"/>
      <c r="N113" s="270"/>
      <c r="O113" s="270"/>
      <c r="P113" s="270"/>
      <c r="Q113" s="270"/>
      <c r="R113" s="270"/>
      <c r="S113" s="270"/>
      <c r="T113" s="271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T113" s="272" t="s">
        <v>135</v>
      </c>
      <c r="AU113" s="272" t="s">
        <v>82</v>
      </c>
      <c r="AV113" s="16" t="s">
        <v>147</v>
      </c>
      <c r="AW113" s="16" t="s">
        <v>33</v>
      </c>
      <c r="AX113" s="16" t="s">
        <v>72</v>
      </c>
      <c r="AY113" s="272" t="s">
        <v>126</v>
      </c>
    </row>
    <row r="114" s="15" customFormat="1">
      <c r="A114" s="15"/>
      <c r="B114" s="252"/>
      <c r="C114" s="253"/>
      <c r="D114" s="221" t="s">
        <v>135</v>
      </c>
      <c r="E114" s="254" t="s">
        <v>19</v>
      </c>
      <c r="F114" s="255" t="s">
        <v>260</v>
      </c>
      <c r="G114" s="253"/>
      <c r="H114" s="254" t="s">
        <v>19</v>
      </c>
      <c r="I114" s="256"/>
      <c r="J114" s="253"/>
      <c r="K114" s="253"/>
      <c r="L114" s="257"/>
      <c r="M114" s="258"/>
      <c r="N114" s="259"/>
      <c r="O114" s="259"/>
      <c r="P114" s="259"/>
      <c r="Q114" s="259"/>
      <c r="R114" s="259"/>
      <c r="S114" s="259"/>
      <c r="T114" s="260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1" t="s">
        <v>135</v>
      </c>
      <c r="AU114" s="261" t="s">
        <v>82</v>
      </c>
      <c r="AV114" s="15" t="s">
        <v>80</v>
      </c>
      <c r="AW114" s="15" t="s">
        <v>33</v>
      </c>
      <c r="AX114" s="15" t="s">
        <v>72</v>
      </c>
      <c r="AY114" s="261" t="s">
        <v>126</v>
      </c>
    </row>
    <row r="115" s="13" customFormat="1">
      <c r="A115" s="13"/>
      <c r="B115" s="219"/>
      <c r="C115" s="220"/>
      <c r="D115" s="221" t="s">
        <v>135</v>
      </c>
      <c r="E115" s="222" t="s">
        <v>19</v>
      </c>
      <c r="F115" s="223" t="s">
        <v>261</v>
      </c>
      <c r="G115" s="220"/>
      <c r="H115" s="224">
        <v>-2.0070000000000001</v>
      </c>
      <c r="I115" s="225"/>
      <c r="J115" s="220"/>
      <c r="K115" s="220"/>
      <c r="L115" s="226"/>
      <c r="M115" s="227"/>
      <c r="N115" s="228"/>
      <c r="O115" s="228"/>
      <c r="P115" s="228"/>
      <c r="Q115" s="228"/>
      <c r="R115" s="228"/>
      <c r="S115" s="228"/>
      <c r="T115" s="229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0" t="s">
        <v>135</v>
      </c>
      <c r="AU115" s="230" t="s">
        <v>82</v>
      </c>
      <c r="AV115" s="13" t="s">
        <v>82</v>
      </c>
      <c r="AW115" s="13" t="s">
        <v>33</v>
      </c>
      <c r="AX115" s="13" t="s">
        <v>72</v>
      </c>
      <c r="AY115" s="230" t="s">
        <v>126</v>
      </c>
    </row>
    <row r="116" s="13" customFormat="1">
      <c r="A116" s="13"/>
      <c r="B116" s="219"/>
      <c r="C116" s="220"/>
      <c r="D116" s="221" t="s">
        <v>135</v>
      </c>
      <c r="E116" s="222" t="s">
        <v>19</v>
      </c>
      <c r="F116" s="223" t="s">
        <v>262</v>
      </c>
      <c r="G116" s="220"/>
      <c r="H116" s="224">
        <v>-15.279999999999999</v>
      </c>
      <c r="I116" s="225"/>
      <c r="J116" s="220"/>
      <c r="K116" s="220"/>
      <c r="L116" s="226"/>
      <c r="M116" s="227"/>
      <c r="N116" s="228"/>
      <c r="O116" s="228"/>
      <c r="P116" s="228"/>
      <c r="Q116" s="228"/>
      <c r="R116" s="228"/>
      <c r="S116" s="228"/>
      <c r="T116" s="229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0" t="s">
        <v>135</v>
      </c>
      <c r="AU116" s="230" t="s">
        <v>82</v>
      </c>
      <c r="AV116" s="13" t="s">
        <v>82</v>
      </c>
      <c r="AW116" s="13" t="s">
        <v>33</v>
      </c>
      <c r="AX116" s="13" t="s">
        <v>72</v>
      </c>
      <c r="AY116" s="230" t="s">
        <v>126</v>
      </c>
    </row>
    <row r="117" s="13" customFormat="1">
      <c r="A117" s="13"/>
      <c r="B117" s="219"/>
      <c r="C117" s="220"/>
      <c r="D117" s="221" t="s">
        <v>135</v>
      </c>
      <c r="E117" s="222" t="s">
        <v>19</v>
      </c>
      <c r="F117" s="223" t="s">
        <v>263</v>
      </c>
      <c r="G117" s="220"/>
      <c r="H117" s="224">
        <v>-2.0070000000000001</v>
      </c>
      <c r="I117" s="225"/>
      <c r="J117" s="220"/>
      <c r="K117" s="220"/>
      <c r="L117" s="226"/>
      <c r="M117" s="227"/>
      <c r="N117" s="228"/>
      <c r="O117" s="228"/>
      <c r="P117" s="228"/>
      <c r="Q117" s="228"/>
      <c r="R117" s="228"/>
      <c r="S117" s="228"/>
      <c r="T117" s="229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0" t="s">
        <v>135</v>
      </c>
      <c r="AU117" s="230" t="s">
        <v>82</v>
      </c>
      <c r="AV117" s="13" t="s">
        <v>82</v>
      </c>
      <c r="AW117" s="13" t="s">
        <v>33</v>
      </c>
      <c r="AX117" s="13" t="s">
        <v>72</v>
      </c>
      <c r="AY117" s="230" t="s">
        <v>126</v>
      </c>
    </row>
    <row r="118" s="16" customFormat="1">
      <c r="A118" s="16"/>
      <c r="B118" s="262"/>
      <c r="C118" s="263"/>
      <c r="D118" s="221" t="s">
        <v>135</v>
      </c>
      <c r="E118" s="264" t="s">
        <v>217</v>
      </c>
      <c r="F118" s="265" t="s">
        <v>146</v>
      </c>
      <c r="G118" s="263"/>
      <c r="H118" s="266">
        <v>-19.294</v>
      </c>
      <c r="I118" s="267"/>
      <c r="J118" s="263"/>
      <c r="K118" s="263"/>
      <c r="L118" s="268"/>
      <c r="M118" s="269"/>
      <c r="N118" s="270"/>
      <c r="O118" s="270"/>
      <c r="P118" s="270"/>
      <c r="Q118" s="270"/>
      <c r="R118" s="270"/>
      <c r="S118" s="270"/>
      <c r="T118" s="271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T118" s="272" t="s">
        <v>135</v>
      </c>
      <c r="AU118" s="272" t="s">
        <v>82</v>
      </c>
      <c r="AV118" s="16" t="s">
        <v>147</v>
      </c>
      <c r="AW118" s="16" t="s">
        <v>33</v>
      </c>
      <c r="AX118" s="16" t="s">
        <v>72</v>
      </c>
      <c r="AY118" s="272" t="s">
        <v>126</v>
      </c>
    </row>
    <row r="119" s="15" customFormat="1">
      <c r="A119" s="15"/>
      <c r="B119" s="252"/>
      <c r="C119" s="253"/>
      <c r="D119" s="221" t="s">
        <v>135</v>
      </c>
      <c r="E119" s="254" t="s">
        <v>19</v>
      </c>
      <c r="F119" s="255" t="s">
        <v>264</v>
      </c>
      <c r="G119" s="253"/>
      <c r="H119" s="254" t="s">
        <v>19</v>
      </c>
      <c r="I119" s="256"/>
      <c r="J119" s="253"/>
      <c r="K119" s="253"/>
      <c r="L119" s="257"/>
      <c r="M119" s="258"/>
      <c r="N119" s="259"/>
      <c r="O119" s="259"/>
      <c r="P119" s="259"/>
      <c r="Q119" s="259"/>
      <c r="R119" s="259"/>
      <c r="S119" s="259"/>
      <c r="T119" s="260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1" t="s">
        <v>135</v>
      </c>
      <c r="AU119" s="261" t="s">
        <v>82</v>
      </c>
      <c r="AV119" s="15" t="s">
        <v>80</v>
      </c>
      <c r="AW119" s="15" t="s">
        <v>33</v>
      </c>
      <c r="AX119" s="15" t="s">
        <v>72</v>
      </c>
      <c r="AY119" s="261" t="s">
        <v>126</v>
      </c>
    </row>
    <row r="120" s="13" customFormat="1">
      <c r="A120" s="13"/>
      <c r="B120" s="219"/>
      <c r="C120" s="220"/>
      <c r="D120" s="221" t="s">
        <v>135</v>
      </c>
      <c r="E120" s="222" t="s">
        <v>19</v>
      </c>
      <c r="F120" s="223" t="s">
        <v>265</v>
      </c>
      <c r="G120" s="220"/>
      <c r="H120" s="224">
        <v>83.206000000000003</v>
      </c>
      <c r="I120" s="225"/>
      <c r="J120" s="220"/>
      <c r="K120" s="220"/>
      <c r="L120" s="226"/>
      <c r="M120" s="227"/>
      <c r="N120" s="228"/>
      <c r="O120" s="228"/>
      <c r="P120" s="228"/>
      <c r="Q120" s="228"/>
      <c r="R120" s="228"/>
      <c r="S120" s="228"/>
      <c r="T120" s="229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0" t="s">
        <v>135</v>
      </c>
      <c r="AU120" s="230" t="s">
        <v>82</v>
      </c>
      <c r="AV120" s="13" t="s">
        <v>82</v>
      </c>
      <c r="AW120" s="13" t="s">
        <v>33</v>
      </c>
      <c r="AX120" s="13" t="s">
        <v>72</v>
      </c>
      <c r="AY120" s="230" t="s">
        <v>126</v>
      </c>
    </row>
    <row r="121" s="16" customFormat="1">
      <c r="A121" s="16"/>
      <c r="B121" s="262"/>
      <c r="C121" s="263"/>
      <c r="D121" s="221" t="s">
        <v>135</v>
      </c>
      <c r="E121" s="264" t="s">
        <v>220</v>
      </c>
      <c r="F121" s="265" t="s">
        <v>146</v>
      </c>
      <c r="G121" s="263"/>
      <c r="H121" s="266">
        <v>83.206000000000003</v>
      </c>
      <c r="I121" s="267"/>
      <c r="J121" s="263"/>
      <c r="K121" s="263"/>
      <c r="L121" s="268"/>
      <c r="M121" s="269"/>
      <c r="N121" s="270"/>
      <c r="O121" s="270"/>
      <c r="P121" s="270"/>
      <c r="Q121" s="270"/>
      <c r="R121" s="270"/>
      <c r="S121" s="270"/>
      <c r="T121" s="271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T121" s="272" t="s">
        <v>135</v>
      </c>
      <c r="AU121" s="272" t="s">
        <v>82</v>
      </c>
      <c r="AV121" s="16" t="s">
        <v>147</v>
      </c>
      <c r="AW121" s="16" t="s">
        <v>33</v>
      </c>
      <c r="AX121" s="16" t="s">
        <v>72</v>
      </c>
      <c r="AY121" s="272" t="s">
        <v>126</v>
      </c>
    </row>
    <row r="122" s="14" customFormat="1">
      <c r="A122" s="14"/>
      <c r="B122" s="231"/>
      <c r="C122" s="232"/>
      <c r="D122" s="221" t="s">
        <v>135</v>
      </c>
      <c r="E122" s="233" t="s">
        <v>19</v>
      </c>
      <c r="F122" s="234" t="s">
        <v>137</v>
      </c>
      <c r="G122" s="232"/>
      <c r="H122" s="235">
        <v>166.41200000000001</v>
      </c>
      <c r="I122" s="236"/>
      <c r="J122" s="232"/>
      <c r="K122" s="232"/>
      <c r="L122" s="237"/>
      <c r="M122" s="238"/>
      <c r="N122" s="239"/>
      <c r="O122" s="239"/>
      <c r="P122" s="239"/>
      <c r="Q122" s="239"/>
      <c r="R122" s="239"/>
      <c r="S122" s="239"/>
      <c r="T122" s="240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1" t="s">
        <v>135</v>
      </c>
      <c r="AU122" s="241" t="s">
        <v>82</v>
      </c>
      <c r="AV122" s="14" t="s">
        <v>133</v>
      </c>
      <c r="AW122" s="14" t="s">
        <v>33</v>
      </c>
      <c r="AX122" s="14" t="s">
        <v>80</v>
      </c>
      <c r="AY122" s="241" t="s">
        <v>126</v>
      </c>
    </row>
    <row r="123" s="2" customFormat="1" ht="14.4" customHeight="1">
      <c r="A123" s="40"/>
      <c r="B123" s="41"/>
      <c r="C123" s="206" t="s">
        <v>170</v>
      </c>
      <c r="D123" s="206" t="s">
        <v>128</v>
      </c>
      <c r="E123" s="207" t="s">
        <v>266</v>
      </c>
      <c r="F123" s="208" t="s">
        <v>267</v>
      </c>
      <c r="G123" s="209" t="s">
        <v>202</v>
      </c>
      <c r="H123" s="210">
        <v>25</v>
      </c>
      <c r="I123" s="211"/>
      <c r="J123" s="212">
        <f>ROUND(I123*H123,2)</f>
        <v>0</v>
      </c>
      <c r="K123" s="208" t="s">
        <v>132</v>
      </c>
      <c r="L123" s="46"/>
      <c r="M123" s="213" t="s">
        <v>19</v>
      </c>
      <c r="N123" s="214" t="s">
        <v>43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133</v>
      </c>
      <c r="AT123" s="217" t="s">
        <v>128</v>
      </c>
      <c r="AU123" s="217" t="s">
        <v>82</v>
      </c>
      <c r="AY123" s="19" t="s">
        <v>126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80</v>
      </c>
      <c r="BK123" s="218">
        <f>ROUND(I123*H123,2)</f>
        <v>0</v>
      </c>
      <c r="BL123" s="19" t="s">
        <v>133</v>
      </c>
      <c r="BM123" s="217" t="s">
        <v>268</v>
      </c>
    </row>
    <row r="124" s="13" customFormat="1">
      <c r="A124" s="13"/>
      <c r="B124" s="219"/>
      <c r="C124" s="220"/>
      <c r="D124" s="221" t="s">
        <v>135</v>
      </c>
      <c r="E124" s="222" t="s">
        <v>19</v>
      </c>
      <c r="F124" s="223" t="s">
        <v>223</v>
      </c>
      <c r="G124" s="220"/>
      <c r="H124" s="224">
        <v>25</v>
      </c>
      <c r="I124" s="225"/>
      <c r="J124" s="220"/>
      <c r="K124" s="220"/>
      <c r="L124" s="226"/>
      <c r="M124" s="227"/>
      <c r="N124" s="228"/>
      <c r="O124" s="228"/>
      <c r="P124" s="228"/>
      <c r="Q124" s="228"/>
      <c r="R124" s="228"/>
      <c r="S124" s="228"/>
      <c r="T124" s="22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0" t="s">
        <v>135</v>
      </c>
      <c r="AU124" s="230" t="s">
        <v>82</v>
      </c>
      <c r="AV124" s="13" t="s">
        <v>82</v>
      </c>
      <c r="AW124" s="13" t="s">
        <v>33</v>
      </c>
      <c r="AX124" s="13" t="s">
        <v>72</v>
      </c>
      <c r="AY124" s="230" t="s">
        <v>126</v>
      </c>
    </row>
    <row r="125" s="14" customFormat="1">
      <c r="A125" s="14"/>
      <c r="B125" s="231"/>
      <c r="C125" s="232"/>
      <c r="D125" s="221" t="s">
        <v>135</v>
      </c>
      <c r="E125" s="233" t="s">
        <v>19</v>
      </c>
      <c r="F125" s="234" t="s">
        <v>137</v>
      </c>
      <c r="G125" s="232"/>
      <c r="H125" s="235">
        <v>25</v>
      </c>
      <c r="I125" s="236"/>
      <c r="J125" s="232"/>
      <c r="K125" s="232"/>
      <c r="L125" s="237"/>
      <c r="M125" s="238"/>
      <c r="N125" s="239"/>
      <c r="O125" s="239"/>
      <c r="P125" s="239"/>
      <c r="Q125" s="239"/>
      <c r="R125" s="239"/>
      <c r="S125" s="239"/>
      <c r="T125" s="24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1" t="s">
        <v>135</v>
      </c>
      <c r="AU125" s="241" t="s">
        <v>82</v>
      </c>
      <c r="AV125" s="14" t="s">
        <v>133</v>
      </c>
      <c r="AW125" s="14" t="s">
        <v>33</v>
      </c>
      <c r="AX125" s="14" t="s">
        <v>80</v>
      </c>
      <c r="AY125" s="241" t="s">
        <v>126</v>
      </c>
    </row>
    <row r="126" s="2" customFormat="1" ht="37.8" customHeight="1">
      <c r="A126" s="40"/>
      <c r="B126" s="41"/>
      <c r="C126" s="206" t="s">
        <v>142</v>
      </c>
      <c r="D126" s="206" t="s">
        <v>128</v>
      </c>
      <c r="E126" s="207" t="s">
        <v>269</v>
      </c>
      <c r="F126" s="208" t="s">
        <v>270</v>
      </c>
      <c r="G126" s="209" t="s">
        <v>131</v>
      </c>
      <c r="H126" s="210">
        <v>102.5</v>
      </c>
      <c r="I126" s="211"/>
      <c r="J126" s="212">
        <f>ROUND(I126*H126,2)</f>
        <v>0</v>
      </c>
      <c r="K126" s="208" t="s">
        <v>132</v>
      </c>
      <c r="L126" s="46"/>
      <c r="M126" s="213" t="s">
        <v>19</v>
      </c>
      <c r="N126" s="214" t="s">
        <v>43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133</v>
      </c>
      <c r="AT126" s="217" t="s">
        <v>128</v>
      </c>
      <c r="AU126" s="217" t="s">
        <v>82</v>
      </c>
      <c r="AY126" s="19" t="s">
        <v>126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80</v>
      </c>
      <c r="BK126" s="218">
        <f>ROUND(I126*H126,2)</f>
        <v>0</v>
      </c>
      <c r="BL126" s="19" t="s">
        <v>133</v>
      </c>
      <c r="BM126" s="217" t="s">
        <v>271</v>
      </c>
    </row>
    <row r="127" s="15" customFormat="1">
      <c r="A127" s="15"/>
      <c r="B127" s="252"/>
      <c r="C127" s="253"/>
      <c r="D127" s="221" t="s">
        <v>135</v>
      </c>
      <c r="E127" s="254" t="s">
        <v>19</v>
      </c>
      <c r="F127" s="255" t="s">
        <v>272</v>
      </c>
      <c r="G127" s="253"/>
      <c r="H127" s="254" t="s">
        <v>19</v>
      </c>
      <c r="I127" s="256"/>
      <c r="J127" s="253"/>
      <c r="K127" s="253"/>
      <c r="L127" s="257"/>
      <c r="M127" s="258"/>
      <c r="N127" s="259"/>
      <c r="O127" s="259"/>
      <c r="P127" s="259"/>
      <c r="Q127" s="259"/>
      <c r="R127" s="259"/>
      <c r="S127" s="259"/>
      <c r="T127" s="260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1" t="s">
        <v>135</v>
      </c>
      <c r="AU127" s="261" t="s">
        <v>82</v>
      </c>
      <c r="AV127" s="15" t="s">
        <v>80</v>
      </c>
      <c r="AW127" s="15" t="s">
        <v>33</v>
      </c>
      <c r="AX127" s="15" t="s">
        <v>72</v>
      </c>
      <c r="AY127" s="261" t="s">
        <v>126</v>
      </c>
    </row>
    <row r="128" s="13" customFormat="1">
      <c r="A128" s="13"/>
      <c r="B128" s="219"/>
      <c r="C128" s="220"/>
      <c r="D128" s="221" t="s">
        <v>135</v>
      </c>
      <c r="E128" s="222" t="s">
        <v>19</v>
      </c>
      <c r="F128" s="223" t="s">
        <v>220</v>
      </c>
      <c r="G128" s="220"/>
      <c r="H128" s="224">
        <v>83.206000000000003</v>
      </c>
      <c r="I128" s="225"/>
      <c r="J128" s="220"/>
      <c r="K128" s="220"/>
      <c r="L128" s="226"/>
      <c r="M128" s="227"/>
      <c r="N128" s="228"/>
      <c r="O128" s="228"/>
      <c r="P128" s="228"/>
      <c r="Q128" s="228"/>
      <c r="R128" s="228"/>
      <c r="S128" s="228"/>
      <c r="T128" s="22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0" t="s">
        <v>135</v>
      </c>
      <c r="AU128" s="230" t="s">
        <v>82</v>
      </c>
      <c r="AV128" s="13" t="s">
        <v>82</v>
      </c>
      <c r="AW128" s="13" t="s">
        <v>33</v>
      </c>
      <c r="AX128" s="13" t="s">
        <v>72</v>
      </c>
      <c r="AY128" s="230" t="s">
        <v>126</v>
      </c>
    </row>
    <row r="129" s="13" customFormat="1">
      <c r="A129" s="13"/>
      <c r="B129" s="219"/>
      <c r="C129" s="220"/>
      <c r="D129" s="221" t="s">
        <v>135</v>
      </c>
      <c r="E129" s="222" t="s">
        <v>19</v>
      </c>
      <c r="F129" s="223" t="s">
        <v>273</v>
      </c>
      <c r="G129" s="220"/>
      <c r="H129" s="224">
        <v>19.294</v>
      </c>
      <c r="I129" s="225"/>
      <c r="J129" s="220"/>
      <c r="K129" s="220"/>
      <c r="L129" s="226"/>
      <c r="M129" s="227"/>
      <c r="N129" s="228"/>
      <c r="O129" s="228"/>
      <c r="P129" s="228"/>
      <c r="Q129" s="228"/>
      <c r="R129" s="228"/>
      <c r="S129" s="228"/>
      <c r="T129" s="229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0" t="s">
        <v>135</v>
      </c>
      <c r="AU129" s="230" t="s">
        <v>82</v>
      </c>
      <c r="AV129" s="13" t="s">
        <v>82</v>
      </c>
      <c r="AW129" s="13" t="s">
        <v>33</v>
      </c>
      <c r="AX129" s="13" t="s">
        <v>72</v>
      </c>
      <c r="AY129" s="230" t="s">
        <v>126</v>
      </c>
    </row>
    <row r="130" s="14" customFormat="1">
      <c r="A130" s="14"/>
      <c r="B130" s="231"/>
      <c r="C130" s="232"/>
      <c r="D130" s="221" t="s">
        <v>135</v>
      </c>
      <c r="E130" s="233" t="s">
        <v>19</v>
      </c>
      <c r="F130" s="234" t="s">
        <v>137</v>
      </c>
      <c r="G130" s="232"/>
      <c r="H130" s="235">
        <v>102.5</v>
      </c>
      <c r="I130" s="236"/>
      <c r="J130" s="232"/>
      <c r="K130" s="232"/>
      <c r="L130" s="237"/>
      <c r="M130" s="238"/>
      <c r="N130" s="239"/>
      <c r="O130" s="239"/>
      <c r="P130" s="239"/>
      <c r="Q130" s="239"/>
      <c r="R130" s="239"/>
      <c r="S130" s="239"/>
      <c r="T130" s="240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1" t="s">
        <v>135</v>
      </c>
      <c r="AU130" s="241" t="s">
        <v>82</v>
      </c>
      <c r="AV130" s="14" t="s">
        <v>133</v>
      </c>
      <c r="AW130" s="14" t="s">
        <v>33</v>
      </c>
      <c r="AX130" s="14" t="s">
        <v>80</v>
      </c>
      <c r="AY130" s="241" t="s">
        <v>126</v>
      </c>
    </row>
    <row r="131" s="2" customFormat="1" ht="37.8" customHeight="1">
      <c r="A131" s="40"/>
      <c r="B131" s="41"/>
      <c r="C131" s="206" t="s">
        <v>150</v>
      </c>
      <c r="D131" s="206" t="s">
        <v>128</v>
      </c>
      <c r="E131" s="207" t="s">
        <v>274</v>
      </c>
      <c r="F131" s="208" t="s">
        <v>275</v>
      </c>
      <c r="G131" s="209" t="s">
        <v>131</v>
      </c>
      <c r="H131" s="210">
        <v>102.5</v>
      </c>
      <c r="I131" s="211"/>
      <c r="J131" s="212">
        <f>ROUND(I131*H131,2)</f>
        <v>0</v>
      </c>
      <c r="K131" s="208" t="s">
        <v>132</v>
      </c>
      <c r="L131" s="46"/>
      <c r="M131" s="213" t="s">
        <v>19</v>
      </c>
      <c r="N131" s="214" t="s">
        <v>43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133</v>
      </c>
      <c r="AT131" s="217" t="s">
        <v>128</v>
      </c>
      <c r="AU131" s="217" t="s">
        <v>82</v>
      </c>
      <c r="AY131" s="19" t="s">
        <v>126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80</v>
      </c>
      <c r="BK131" s="218">
        <f>ROUND(I131*H131,2)</f>
        <v>0</v>
      </c>
      <c r="BL131" s="19" t="s">
        <v>133</v>
      </c>
      <c r="BM131" s="217" t="s">
        <v>276</v>
      </c>
    </row>
    <row r="132" s="15" customFormat="1">
      <c r="A132" s="15"/>
      <c r="B132" s="252"/>
      <c r="C132" s="253"/>
      <c r="D132" s="221" t="s">
        <v>135</v>
      </c>
      <c r="E132" s="254" t="s">
        <v>19</v>
      </c>
      <c r="F132" s="255" t="s">
        <v>277</v>
      </c>
      <c r="G132" s="253"/>
      <c r="H132" s="254" t="s">
        <v>19</v>
      </c>
      <c r="I132" s="256"/>
      <c r="J132" s="253"/>
      <c r="K132" s="253"/>
      <c r="L132" s="257"/>
      <c r="M132" s="258"/>
      <c r="N132" s="259"/>
      <c r="O132" s="259"/>
      <c r="P132" s="259"/>
      <c r="Q132" s="259"/>
      <c r="R132" s="259"/>
      <c r="S132" s="259"/>
      <c r="T132" s="260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1" t="s">
        <v>135</v>
      </c>
      <c r="AU132" s="261" t="s">
        <v>82</v>
      </c>
      <c r="AV132" s="15" t="s">
        <v>80</v>
      </c>
      <c r="AW132" s="15" t="s">
        <v>33</v>
      </c>
      <c r="AX132" s="15" t="s">
        <v>72</v>
      </c>
      <c r="AY132" s="261" t="s">
        <v>126</v>
      </c>
    </row>
    <row r="133" s="13" customFormat="1">
      <c r="A133" s="13"/>
      <c r="B133" s="219"/>
      <c r="C133" s="220"/>
      <c r="D133" s="221" t="s">
        <v>135</v>
      </c>
      <c r="E133" s="222" t="s">
        <v>19</v>
      </c>
      <c r="F133" s="223" t="s">
        <v>259</v>
      </c>
      <c r="G133" s="220"/>
      <c r="H133" s="224">
        <v>102.5</v>
      </c>
      <c r="I133" s="225"/>
      <c r="J133" s="220"/>
      <c r="K133" s="220"/>
      <c r="L133" s="226"/>
      <c r="M133" s="227"/>
      <c r="N133" s="228"/>
      <c r="O133" s="228"/>
      <c r="P133" s="228"/>
      <c r="Q133" s="228"/>
      <c r="R133" s="228"/>
      <c r="S133" s="228"/>
      <c r="T133" s="22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0" t="s">
        <v>135</v>
      </c>
      <c r="AU133" s="230" t="s">
        <v>82</v>
      </c>
      <c r="AV133" s="13" t="s">
        <v>82</v>
      </c>
      <c r="AW133" s="13" t="s">
        <v>33</v>
      </c>
      <c r="AX133" s="13" t="s">
        <v>72</v>
      </c>
      <c r="AY133" s="230" t="s">
        <v>126</v>
      </c>
    </row>
    <row r="134" s="14" customFormat="1">
      <c r="A134" s="14"/>
      <c r="B134" s="231"/>
      <c r="C134" s="232"/>
      <c r="D134" s="221" t="s">
        <v>135</v>
      </c>
      <c r="E134" s="233" t="s">
        <v>19</v>
      </c>
      <c r="F134" s="234" t="s">
        <v>137</v>
      </c>
      <c r="G134" s="232"/>
      <c r="H134" s="235">
        <v>102.5</v>
      </c>
      <c r="I134" s="236"/>
      <c r="J134" s="232"/>
      <c r="K134" s="232"/>
      <c r="L134" s="237"/>
      <c r="M134" s="238"/>
      <c r="N134" s="239"/>
      <c r="O134" s="239"/>
      <c r="P134" s="239"/>
      <c r="Q134" s="239"/>
      <c r="R134" s="239"/>
      <c r="S134" s="239"/>
      <c r="T134" s="24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1" t="s">
        <v>135</v>
      </c>
      <c r="AU134" s="241" t="s">
        <v>82</v>
      </c>
      <c r="AV134" s="14" t="s">
        <v>133</v>
      </c>
      <c r="AW134" s="14" t="s">
        <v>33</v>
      </c>
      <c r="AX134" s="14" t="s">
        <v>80</v>
      </c>
      <c r="AY134" s="241" t="s">
        <v>126</v>
      </c>
    </row>
    <row r="135" s="2" customFormat="1" ht="37.8" customHeight="1">
      <c r="A135" s="40"/>
      <c r="B135" s="41"/>
      <c r="C135" s="206" t="s">
        <v>182</v>
      </c>
      <c r="D135" s="206" t="s">
        <v>128</v>
      </c>
      <c r="E135" s="207" t="s">
        <v>278</v>
      </c>
      <c r="F135" s="208" t="s">
        <v>279</v>
      </c>
      <c r="G135" s="209" t="s">
        <v>131</v>
      </c>
      <c r="H135" s="210">
        <v>83.206000000000003</v>
      </c>
      <c r="I135" s="211"/>
      <c r="J135" s="212">
        <f>ROUND(I135*H135,2)</f>
        <v>0</v>
      </c>
      <c r="K135" s="208" t="s">
        <v>132</v>
      </c>
      <c r="L135" s="46"/>
      <c r="M135" s="213" t="s">
        <v>19</v>
      </c>
      <c r="N135" s="214" t="s">
        <v>43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133</v>
      </c>
      <c r="AT135" s="217" t="s">
        <v>128</v>
      </c>
      <c r="AU135" s="217" t="s">
        <v>82</v>
      </c>
      <c r="AY135" s="19" t="s">
        <v>126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80</v>
      </c>
      <c r="BK135" s="218">
        <f>ROUND(I135*H135,2)</f>
        <v>0</v>
      </c>
      <c r="BL135" s="19" t="s">
        <v>133</v>
      </c>
      <c r="BM135" s="217" t="s">
        <v>280</v>
      </c>
    </row>
    <row r="136" s="13" customFormat="1">
      <c r="A136" s="13"/>
      <c r="B136" s="219"/>
      <c r="C136" s="220"/>
      <c r="D136" s="221" t="s">
        <v>135</v>
      </c>
      <c r="E136" s="222" t="s">
        <v>19</v>
      </c>
      <c r="F136" s="223" t="s">
        <v>281</v>
      </c>
      <c r="G136" s="220"/>
      <c r="H136" s="224">
        <v>83.206000000000003</v>
      </c>
      <c r="I136" s="225"/>
      <c r="J136" s="220"/>
      <c r="K136" s="220"/>
      <c r="L136" s="226"/>
      <c r="M136" s="227"/>
      <c r="N136" s="228"/>
      <c r="O136" s="228"/>
      <c r="P136" s="228"/>
      <c r="Q136" s="228"/>
      <c r="R136" s="228"/>
      <c r="S136" s="228"/>
      <c r="T136" s="22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0" t="s">
        <v>135</v>
      </c>
      <c r="AU136" s="230" t="s">
        <v>82</v>
      </c>
      <c r="AV136" s="13" t="s">
        <v>82</v>
      </c>
      <c r="AW136" s="13" t="s">
        <v>33</v>
      </c>
      <c r="AX136" s="13" t="s">
        <v>72</v>
      </c>
      <c r="AY136" s="230" t="s">
        <v>126</v>
      </c>
    </row>
    <row r="137" s="14" customFormat="1">
      <c r="A137" s="14"/>
      <c r="B137" s="231"/>
      <c r="C137" s="232"/>
      <c r="D137" s="221" t="s">
        <v>135</v>
      </c>
      <c r="E137" s="233" t="s">
        <v>19</v>
      </c>
      <c r="F137" s="234" t="s">
        <v>137</v>
      </c>
      <c r="G137" s="232"/>
      <c r="H137" s="235">
        <v>83.206000000000003</v>
      </c>
      <c r="I137" s="236"/>
      <c r="J137" s="232"/>
      <c r="K137" s="232"/>
      <c r="L137" s="237"/>
      <c r="M137" s="238"/>
      <c r="N137" s="239"/>
      <c r="O137" s="239"/>
      <c r="P137" s="239"/>
      <c r="Q137" s="239"/>
      <c r="R137" s="239"/>
      <c r="S137" s="239"/>
      <c r="T137" s="24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1" t="s">
        <v>135</v>
      </c>
      <c r="AU137" s="241" t="s">
        <v>82</v>
      </c>
      <c r="AV137" s="14" t="s">
        <v>133</v>
      </c>
      <c r="AW137" s="14" t="s">
        <v>33</v>
      </c>
      <c r="AX137" s="14" t="s">
        <v>80</v>
      </c>
      <c r="AY137" s="241" t="s">
        <v>126</v>
      </c>
    </row>
    <row r="138" s="2" customFormat="1" ht="49.05" customHeight="1">
      <c r="A138" s="40"/>
      <c r="B138" s="41"/>
      <c r="C138" s="206" t="s">
        <v>191</v>
      </c>
      <c r="D138" s="206" t="s">
        <v>128</v>
      </c>
      <c r="E138" s="207" t="s">
        <v>282</v>
      </c>
      <c r="F138" s="208" t="s">
        <v>283</v>
      </c>
      <c r="G138" s="209" t="s">
        <v>202</v>
      </c>
      <c r="H138" s="210">
        <v>25</v>
      </c>
      <c r="I138" s="211"/>
      <c r="J138" s="212">
        <f>ROUND(I138*H138,2)</f>
        <v>0</v>
      </c>
      <c r="K138" s="208" t="s">
        <v>132</v>
      </c>
      <c r="L138" s="46"/>
      <c r="M138" s="213" t="s">
        <v>19</v>
      </c>
      <c r="N138" s="214" t="s">
        <v>43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133</v>
      </c>
      <c r="AT138" s="217" t="s">
        <v>128</v>
      </c>
      <c r="AU138" s="217" t="s">
        <v>82</v>
      </c>
      <c r="AY138" s="19" t="s">
        <v>126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80</v>
      </c>
      <c r="BK138" s="218">
        <f>ROUND(I138*H138,2)</f>
        <v>0</v>
      </c>
      <c r="BL138" s="19" t="s">
        <v>133</v>
      </c>
      <c r="BM138" s="217" t="s">
        <v>284</v>
      </c>
    </row>
    <row r="139" s="13" customFormat="1">
      <c r="A139" s="13"/>
      <c r="B139" s="219"/>
      <c r="C139" s="220"/>
      <c r="D139" s="221" t="s">
        <v>135</v>
      </c>
      <c r="E139" s="222" t="s">
        <v>19</v>
      </c>
      <c r="F139" s="223" t="s">
        <v>223</v>
      </c>
      <c r="G139" s="220"/>
      <c r="H139" s="224">
        <v>25</v>
      </c>
      <c r="I139" s="225"/>
      <c r="J139" s="220"/>
      <c r="K139" s="220"/>
      <c r="L139" s="226"/>
      <c r="M139" s="227"/>
      <c r="N139" s="228"/>
      <c r="O139" s="228"/>
      <c r="P139" s="228"/>
      <c r="Q139" s="228"/>
      <c r="R139" s="228"/>
      <c r="S139" s="228"/>
      <c r="T139" s="22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0" t="s">
        <v>135</v>
      </c>
      <c r="AU139" s="230" t="s">
        <v>82</v>
      </c>
      <c r="AV139" s="13" t="s">
        <v>82</v>
      </c>
      <c r="AW139" s="13" t="s">
        <v>33</v>
      </c>
      <c r="AX139" s="13" t="s">
        <v>72</v>
      </c>
      <c r="AY139" s="230" t="s">
        <v>126</v>
      </c>
    </row>
    <row r="140" s="14" customFormat="1">
      <c r="A140" s="14"/>
      <c r="B140" s="231"/>
      <c r="C140" s="232"/>
      <c r="D140" s="221" t="s">
        <v>135</v>
      </c>
      <c r="E140" s="233" t="s">
        <v>19</v>
      </c>
      <c r="F140" s="234" t="s">
        <v>137</v>
      </c>
      <c r="G140" s="232"/>
      <c r="H140" s="235">
        <v>25</v>
      </c>
      <c r="I140" s="236"/>
      <c r="J140" s="232"/>
      <c r="K140" s="232"/>
      <c r="L140" s="237"/>
      <c r="M140" s="238"/>
      <c r="N140" s="239"/>
      <c r="O140" s="239"/>
      <c r="P140" s="239"/>
      <c r="Q140" s="239"/>
      <c r="R140" s="239"/>
      <c r="S140" s="239"/>
      <c r="T140" s="24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1" t="s">
        <v>135</v>
      </c>
      <c r="AU140" s="241" t="s">
        <v>82</v>
      </c>
      <c r="AV140" s="14" t="s">
        <v>133</v>
      </c>
      <c r="AW140" s="14" t="s">
        <v>33</v>
      </c>
      <c r="AX140" s="14" t="s">
        <v>80</v>
      </c>
      <c r="AY140" s="241" t="s">
        <v>126</v>
      </c>
    </row>
    <row r="141" s="12" customFormat="1" ht="22.8" customHeight="1">
      <c r="A141" s="12"/>
      <c r="B141" s="190"/>
      <c r="C141" s="191"/>
      <c r="D141" s="192" t="s">
        <v>71</v>
      </c>
      <c r="E141" s="204" t="s">
        <v>82</v>
      </c>
      <c r="F141" s="204" t="s">
        <v>285</v>
      </c>
      <c r="G141" s="191"/>
      <c r="H141" s="191"/>
      <c r="I141" s="194"/>
      <c r="J141" s="205">
        <f>BK141</f>
        <v>0</v>
      </c>
      <c r="K141" s="191"/>
      <c r="L141" s="196"/>
      <c r="M141" s="197"/>
      <c r="N141" s="198"/>
      <c r="O141" s="198"/>
      <c r="P141" s="199">
        <f>SUM(P142:P144)</f>
        <v>0</v>
      </c>
      <c r="Q141" s="198"/>
      <c r="R141" s="199">
        <f>SUM(R142:R144)</f>
        <v>0.011780000000000001</v>
      </c>
      <c r="S141" s="198"/>
      <c r="T141" s="200">
        <f>SUM(T142:T144)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1" t="s">
        <v>80</v>
      </c>
      <c r="AT141" s="202" t="s">
        <v>71</v>
      </c>
      <c r="AU141" s="202" t="s">
        <v>80</v>
      </c>
      <c r="AY141" s="201" t="s">
        <v>126</v>
      </c>
      <c r="BK141" s="203">
        <f>SUM(BK142:BK144)</f>
        <v>0</v>
      </c>
    </row>
    <row r="142" s="2" customFormat="1" ht="49.05" customHeight="1">
      <c r="A142" s="40"/>
      <c r="B142" s="41"/>
      <c r="C142" s="206" t="s">
        <v>199</v>
      </c>
      <c r="D142" s="206" t="s">
        <v>128</v>
      </c>
      <c r="E142" s="207" t="s">
        <v>286</v>
      </c>
      <c r="F142" s="208" t="s">
        <v>287</v>
      </c>
      <c r="G142" s="209" t="s">
        <v>288</v>
      </c>
      <c r="H142" s="210">
        <v>2</v>
      </c>
      <c r="I142" s="211"/>
      <c r="J142" s="212">
        <f>ROUND(I142*H142,2)</f>
        <v>0</v>
      </c>
      <c r="K142" s="208" t="s">
        <v>132</v>
      </c>
      <c r="L142" s="46"/>
      <c r="M142" s="213" t="s">
        <v>19</v>
      </c>
      <c r="N142" s="214" t="s">
        <v>43</v>
      </c>
      <c r="O142" s="86"/>
      <c r="P142" s="215">
        <f>O142*H142</f>
        <v>0</v>
      </c>
      <c r="Q142" s="215">
        <v>0.0058900000000000003</v>
      </c>
      <c r="R142" s="215">
        <f>Q142*H142</f>
        <v>0.011780000000000001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133</v>
      </c>
      <c r="AT142" s="217" t="s">
        <v>128</v>
      </c>
      <c r="AU142" s="217" t="s">
        <v>82</v>
      </c>
      <c r="AY142" s="19" t="s">
        <v>126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80</v>
      </c>
      <c r="BK142" s="218">
        <f>ROUND(I142*H142,2)</f>
        <v>0</v>
      </c>
      <c r="BL142" s="19" t="s">
        <v>133</v>
      </c>
      <c r="BM142" s="217" t="s">
        <v>289</v>
      </c>
    </row>
    <row r="143" s="13" customFormat="1">
      <c r="A143" s="13"/>
      <c r="B143" s="219"/>
      <c r="C143" s="220"/>
      <c r="D143" s="221" t="s">
        <v>135</v>
      </c>
      <c r="E143" s="222" t="s">
        <v>19</v>
      </c>
      <c r="F143" s="223" t="s">
        <v>290</v>
      </c>
      <c r="G143" s="220"/>
      <c r="H143" s="224">
        <v>2</v>
      </c>
      <c r="I143" s="225"/>
      <c r="J143" s="220"/>
      <c r="K143" s="220"/>
      <c r="L143" s="226"/>
      <c r="M143" s="227"/>
      <c r="N143" s="228"/>
      <c r="O143" s="228"/>
      <c r="P143" s="228"/>
      <c r="Q143" s="228"/>
      <c r="R143" s="228"/>
      <c r="S143" s="228"/>
      <c r="T143" s="22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0" t="s">
        <v>135</v>
      </c>
      <c r="AU143" s="230" t="s">
        <v>82</v>
      </c>
      <c r="AV143" s="13" t="s">
        <v>82</v>
      </c>
      <c r="AW143" s="13" t="s">
        <v>33</v>
      </c>
      <c r="AX143" s="13" t="s">
        <v>72</v>
      </c>
      <c r="AY143" s="230" t="s">
        <v>126</v>
      </c>
    </row>
    <row r="144" s="14" customFormat="1">
      <c r="A144" s="14"/>
      <c r="B144" s="231"/>
      <c r="C144" s="232"/>
      <c r="D144" s="221" t="s">
        <v>135</v>
      </c>
      <c r="E144" s="233" t="s">
        <v>19</v>
      </c>
      <c r="F144" s="234" t="s">
        <v>137</v>
      </c>
      <c r="G144" s="232"/>
      <c r="H144" s="235">
        <v>2</v>
      </c>
      <c r="I144" s="236"/>
      <c r="J144" s="232"/>
      <c r="K144" s="232"/>
      <c r="L144" s="237"/>
      <c r="M144" s="238"/>
      <c r="N144" s="239"/>
      <c r="O144" s="239"/>
      <c r="P144" s="239"/>
      <c r="Q144" s="239"/>
      <c r="R144" s="239"/>
      <c r="S144" s="239"/>
      <c r="T144" s="24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1" t="s">
        <v>135</v>
      </c>
      <c r="AU144" s="241" t="s">
        <v>82</v>
      </c>
      <c r="AV144" s="14" t="s">
        <v>133</v>
      </c>
      <c r="AW144" s="14" t="s">
        <v>33</v>
      </c>
      <c r="AX144" s="14" t="s">
        <v>80</v>
      </c>
      <c r="AY144" s="241" t="s">
        <v>126</v>
      </c>
    </row>
    <row r="145" s="12" customFormat="1" ht="22.8" customHeight="1">
      <c r="A145" s="12"/>
      <c r="B145" s="190"/>
      <c r="C145" s="191"/>
      <c r="D145" s="192" t="s">
        <v>71</v>
      </c>
      <c r="E145" s="204" t="s">
        <v>147</v>
      </c>
      <c r="F145" s="204" t="s">
        <v>291</v>
      </c>
      <c r="G145" s="191"/>
      <c r="H145" s="191"/>
      <c r="I145" s="194"/>
      <c r="J145" s="205">
        <f>BK145</f>
        <v>0</v>
      </c>
      <c r="K145" s="191"/>
      <c r="L145" s="196"/>
      <c r="M145" s="197"/>
      <c r="N145" s="198"/>
      <c r="O145" s="198"/>
      <c r="P145" s="199">
        <f>SUM(P146:P147)</f>
        <v>0</v>
      </c>
      <c r="Q145" s="198"/>
      <c r="R145" s="199">
        <f>SUM(R146:R147)</f>
        <v>1.5700000000000001</v>
      </c>
      <c r="S145" s="198"/>
      <c r="T145" s="200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1" t="s">
        <v>80</v>
      </c>
      <c r="AT145" s="202" t="s">
        <v>71</v>
      </c>
      <c r="AU145" s="202" t="s">
        <v>80</v>
      </c>
      <c r="AY145" s="201" t="s">
        <v>126</v>
      </c>
      <c r="BK145" s="203">
        <f>SUM(BK146:BK147)</f>
        <v>0</v>
      </c>
    </row>
    <row r="146" s="2" customFormat="1" ht="90" customHeight="1">
      <c r="A146" s="40"/>
      <c r="B146" s="41"/>
      <c r="C146" s="206" t="s">
        <v>292</v>
      </c>
      <c r="D146" s="206" t="s">
        <v>128</v>
      </c>
      <c r="E146" s="207" t="s">
        <v>293</v>
      </c>
      <c r="F146" s="208" t="s">
        <v>294</v>
      </c>
      <c r="G146" s="209" t="s">
        <v>193</v>
      </c>
      <c r="H146" s="210">
        <v>1</v>
      </c>
      <c r="I146" s="211"/>
      <c r="J146" s="212">
        <f>ROUND(I146*H146,2)</f>
        <v>0</v>
      </c>
      <c r="K146" s="208" t="s">
        <v>19</v>
      </c>
      <c r="L146" s="46"/>
      <c r="M146" s="213" t="s">
        <v>19</v>
      </c>
      <c r="N146" s="214" t="s">
        <v>43</v>
      </c>
      <c r="O146" s="86"/>
      <c r="P146" s="215">
        <f>O146*H146</f>
        <v>0</v>
      </c>
      <c r="Q146" s="215">
        <v>1.5700000000000001</v>
      </c>
      <c r="R146" s="215">
        <f>Q146*H146</f>
        <v>1.5700000000000001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133</v>
      </c>
      <c r="AT146" s="217" t="s">
        <v>128</v>
      </c>
      <c r="AU146" s="217" t="s">
        <v>82</v>
      </c>
      <c r="AY146" s="19" t="s">
        <v>126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80</v>
      </c>
      <c r="BK146" s="218">
        <f>ROUND(I146*H146,2)</f>
        <v>0</v>
      </c>
      <c r="BL146" s="19" t="s">
        <v>133</v>
      </c>
      <c r="BM146" s="217" t="s">
        <v>295</v>
      </c>
    </row>
    <row r="147" s="2" customFormat="1">
      <c r="A147" s="40"/>
      <c r="B147" s="41"/>
      <c r="C147" s="42"/>
      <c r="D147" s="221" t="s">
        <v>296</v>
      </c>
      <c r="E147" s="42"/>
      <c r="F147" s="277" t="s">
        <v>297</v>
      </c>
      <c r="G147" s="42"/>
      <c r="H147" s="42"/>
      <c r="I147" s="278"/>
      <c r="J147" s="42"/>
      <c r="K147" s="42"/>
      <c r="L147" s="46"/>
      <c r="M147" s="279"/>
      <c r="N147" s="280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296</v>
      </c>
      <c r="AU147" s="19" t="s">
        <v>82</v>
      </c>
    </row>
    <row r="148" s="12" customFormat="1" ht="22.8" customHeight="1">
      <c r="A148" s="12"/>
      <c r="B148" s="190"/>
      <c r="C148" s="191"/>
      <c r="D148" s="192" t="s">
        <v>71</v>
      </c>
      <c r="E148" s="204" t="s">
        <v>133</v>
      </c>
      <c r="F148" s="204" t="s">
        <v>298</v>
      </c>
      <c r="G148" s="191"/>
      <c r="H148" s="191"/>
      <c r="I148" s="194"/>
      <c r="J148" s="205">
        <f>BK148</f>
        <v>0</v>
      </c>
      <c r="K148" s="191"/>
      <c r="L148" s="196"/>
      <c r="M148" s="197"/>
      <c r="N148" s="198"/>
      <c r="O148" s="198"/>
      <c r="P148" s="199">
        <f>SUM(P149:P159)</f>
        <v>0</v>
      </c>
      <c r="Q148" s="198"/>
      <c r="R148" s="199">
        <f>SUM(R149:R159)</f>
        <v>0.031072720000000002</v>
      </c>
      <c r="S148" s="198"/>
      <c r="T148" s="200">
        <f>SUM(T149:T159)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1" t="s">
        <v>80</v>
      </c>
      <c r="AT148" s="202" t="s">
        <v>71</v>
      </c>
      <c r="AU148" s="202" t="s">
        <v>80</v>
      </c>
      <c r="AY148" s="201" t="s">
        <v>126</v>
      </c>
      <c r="BK148" s="203">
        <f>SUM(BK149:BK159)</f>
        <v>0</v>
      </c>
    </row>
    <row r="149" s="2" customFormat="1" ht="37.8" customHeight="1">
      <c r="A149" s="40"/>
      <c r="B149" s="41"/>
      <c r="C149" s="206" t="s">
        <v>299</v>
      </c>
      <c r="D149" s="206" t="s">
        <v>128</v>
      </c>
      <c r="E149" s="207" t="s">
        <v>300</v>
      </c>
      <c r="F149" s="208" t="s">
        <v>301</v>
      </c>
      <c r="G149" s="209" t="s">
        <v>131</v>
      </c>
      <c r="H149" s="210">
        <v>2.0070000000000001</v>
      </c>
      <c r="I149" s="211"/>
      <c r="J149" s="212">
        <f>ROUND(I149*H149,2)</f>
        <v>0</v>
      </c>
      <c r="K149" s="208" t="s">
        <v>132</v>
      </c>
      <c r="L149" s="46"/>
      <c r="M149" s="213" t="s">
        <v>19</v>
      </c>
      <c r="N149" s="214" t="s">
        <v>43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133</v>
      </c>
      <c r="AT149" s="217" t="s">
        <v>128</v>
      </c>
      <c r="AU149" s="217" t="s">
        <v>82</v>
      </c>
      <c r="AY149" s="19" t="s">
        <v>126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80</v>
      </c>
      <c r="BK149" s="218">
        <f>ROUND(I149*H149,2)</f>
        <v>0</v>
      </c>
      <c r="BL149" s="19" t="s">
        <v>133</v>
      </c>
      <c r="BM149" s="217" t="s">
        <v>302</v>
      </c>
    </row>
    <row r="150" s="13" customFormat="1">
      <c r="A150" s="13"/>
      <c r="B150" s="219"/>
      <c r="C150" s="220"/>
      <c r="D150" s="221" t="s">
        <v>135</v>
      </c>
      <c r="E150" s="222" t="s">
        <v>19</v>
      </c>
      <c r="F150" s="223" t="s">
        <v>303</v>
      </c>
      <c r="G150" s="220"/>
      <c r="H150" s="224">
        <v>2.0070000000000001</v>
      </c>
      <c r="I150" s="225"/>
      <c r="J150" s="220"/>
      <c r="K150" s="220"/>
      <c r="L150" s="226"/>
      <c r="M150" s="227"/>
      <c r="N150" s="228"/>
      <c r="O150" s="228"/>
      <c r="P150" s="228"/>
      <c r="Q150" s="228"/>
      <c r="R150" s="228"/>
      <c r="S150" s="228"/>
      <c r="T150" s="22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0" t="s">
        <v>135</v>
      </c>
      <c r="AU150" s="230" t="s">
        <v>82</v>
      </c>
      <c r="AV150" s="13" t="s">
        <v>82</v>
      </c>
      <c r="AW150" s="13" t="s">
        <v>33</v>
      </c>
      <c r="AX150" s="13" t="s">
        <v>72</v>
      </c>
      <c r="AY150" s="230" t="s">
        <v>126</v>
      </c>
    </row>
    <row r="151" s="14" customFormat="1">
      <c r="A151" s="14"/>
      <c r="B151" s="231"/>
      <c r="C151" s="232"/>
      <c r="D151" s="221" t="s">
        <v>135</v>
      </c>
      <c r="E151" s="233" t="s">
        <v>214</v>
      </c>
      <c r="F151" s="234" t="s">
        <v>137</v>
      </c>
      <c r="G151" s="232"/>
      <c r="H151" s="235">
        <v>2.0070000000000001</v>
      </c>
      <c r="I151" s="236"/>
      <c r="J151" s="232"/>
      <c r="K151" s="232"/>
      <c r="L151" s="237"/>
      <c r="M151" s="238"/>
      <c r="N151" s="239"/>
      <c r="O151" s="239"/>
      <c r="P151" s="239"/>
      <c r="Q151" s="239"/>
      <c r="R151" s="239"/>
      <c r="S151" s="239"/>
      <c r="T151" s="24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1" t="s">
        <v>135</v>
      </c>
      <c r="AU151" s="241" t="s">
        <v>82</v>
      </c>
      <c r="AV151" s="14" t="s">
        <v>133</v>
      </c>
      <c r="AW151" s="14" t="s">
        <v>33</v>
      </c>
      <c r="AX151" s="14" t="s">
        <v>80</v>
      </c>
      <c r="AY151" s="241" t="s">
        <v>126</v>
      </c>
    </row>
    <row r="152" s="2" customFormat="1" ht="37.8" customHeight="1">
      <c r="A152" s="40"/>
      <c r="B152" s="41"/>
      <c r="C152" s="206" t="s">
        <v>8</v>
      </c>
      <c r="D152" s="206" t="s">
        <v>128</v>
      </c>
      <c r="E152" s="207" t="s">
        <v>304</v>
      </c>
      <c r="F152" s="208" t="s">
        <v>305</v>
      </c>
      <c r="G152" s="209" t="s">
        <v>202</v>
      </c>
      <c r="H152" s="210">
        <v>2.7509999999999999</v>
      </c>
      <c r="I152" s="211"/>
      <c r="J152" s="212">
        <f>ROUND(I152*H152,2)</f>
        <v>0</v>
      </c>
      <c r="K152" s="208" t="s">
        <v>132</v>
      </c>
      <c r="L152" s="46"/>
      <c r="M152" s="213" t="s">
        <v>19</v>
      </c>
      <c r="N152" s="214" t="s">
        <v>43</v>
      </c>
      <c r="O152" s="86"/>
      <c r="P152" s="215">
        <f>O152*H152</f>
        <v>0</v>
      </c>
      <c r="Q152" s="215">
        <v>0.0063200000000000001</v>
      </c>
      <c r="R152" s="215">
        <f>Q152*H152</f>
        <v>0.01738632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133</v>
      </c>
      <c r="AT152" s="217" t="s">
        <v>128</v>
      </c>
      <c r="AU152" s="217" t="s">
        <v>82</v>
      </c>
      <c r="AY152" s="19" t="s">
        <v>126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80</v>
      </c>
      <c r="BK152" s="218">
        <f>ROUND(I152*H152,2)</f>
        <v>0</v>
      </c>
      <c r="BL152" s="19" t="s">
        <v>133</v>
      </c>
      <c r="BM152" s="217" t="s">
        <v>306</v>
      </c>
    </row>
    <row r="153" s="13" customFormat="1">
      <c r="A153" s="13"/>
      <c r="B153" s="219"/>
      <c r="C153" s="220"/>
      <c r="D153" s="221" t="s">
        <v>135</v>
      </c>
      <c r="E153" s="222" t="s">
        <v>19</v>
      </c>
      <c r="F153" s="223" t="s">
        <v>307</v>
      </c>
      <c r="G153" s="220"/>
      <c r="H153" s="224">
        <v>2.7509999999999999</v>
      </c>
      <c r="I153" s="225"/>
      <c r="J153" s="220"/>
      <c r="K153" s="220"/>
      <c r="L153" s="226"/>
      <c r="M153" s="227"/>
      <c r="N153" s="228"/>
      <c r="O153" s="228"/>
      <c r="P153" s="228"/>
      <c r="Q153" s="228"/>
      <c r="R153" s="228"/>
      <c r="S153" s="228"/>
      <c r="T153" s="22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0" t="s">
        <v>135</v>
      </c>
      <c r="AU153" s="230" t="s">
        <v>82</v>
      </c>
      <c r="AV153" s="13" t="s">
        <v>82</v>
      </c>
      <c r="AW153" s="13" t="s">
        <v>33</v>
      </c>
      <c r="AX153" s="13" t="s">
        <v>72</v>
      </c>
      <c r="AY153" s="230" t="s">
        <v>126</v>
      </c>
    </row>
    <row r="154" s="14" customFormat="1">
      <c r="A154" s="14"/>
      <c r="B154" s="231"/>
      <c r="C154" s="232"/>
      <c r="D154" s="221" t="s">
        <v>135</v>
      </c>
      <c r="E154" s="233" t="s">
        <v>19</v>
      </c>
      <c r="F154" s="234" t="s">
        <v>137</v>
      </c>
      <c r="G154" s="232"/>
      <c r="H154" s="235">
        <v>2.7509999999999999</v>
      </c>
      <c r="I154" s="236"/>
      <c r="J154" s="232"/>
      <c r="K154" s="232"/>
      <c r="L154" s="237"/>
      <c r="M154" s="238"/>
      <c r="N154" s="239"/>
      <c r="O154" s="239"/>
      <c r="P154" s="239"/>
      <c r="Q154" s="239"/>
      <c r="R154" s="239"/>
      <c r="S154" s="239"/>
      <c r="T154" s="24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1" t="s">
        <v>135</v>
      </c>
      <c r="AU154" s="241" t="s">
        <v>82</v>
      </c>
      <c r="AV154" s="14" t="s">
        <v>133</v>
      </c>
      <c r="AW154" s="14" t="s">
        <v>33</v>
      </c>
      <c r="AX154" s="14" t="s">
        <v>80</v>
      </c>
      <c r="AY154" s="241" t="s">
        <v>126</v>
      </c>
    </row>
    <row r="155" s="2" customFormat="1" ht="24.15" customHeight="1">
      <c r="A155" s="40"/>
      <c r="B155" s="41"/>
      <c r="C155" s="206" t="s">
        <v>194</v>
      </c>
      <c r="D155" s="206" t="s">
        <v>128</v>
      </c>
      <c r="E155" s="207" t="s">
        <v>308</v>
      </c>
      <c r="F155" s="208" t="s">
        <v>309</v>
      </c>
      <c r="G155" s="209" t="s">
        <v>141</v>
      </c>
      <c r="H155" s="210">
        <v>0.016</v>
      </c>
      <c r="I155" s="211"/>
      <c r="J155" s="212">
        <f>ROUND(I155*H155,2)</f>
        <v>0</v>
      </c>
      <c r="K155" s="208" t="s">
        <v>132</v>
      </c>
      <c r="L155" s="46"/>
      <c r="M155" s="213" t="s">
        <v>19</v>
      </c>
      <c r="N155" s="214" t="s">
        <v>43</v>
      </c>
      <c r="O155" s="86"/>
      <c r="P155" s="215">
        <f>O155*H155</f>
        <v>0</v>
      </c>
      <c r="Q155" s="215">
        <v>0.85540000000000005</v>
      </c>
      <c r="R155" s="215">
        <f>Q155*H155</f>
        <v>0.013686400000000001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133</v>
      </c>
      <c r="AT155" s="217" t="s">
        <v>128</v>
      </c>
      <c r="AU155" s="217" t="s">
        <v>82</v>
      </c>
      <c r="AY155" s="19" t="s">
        <v>126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80</v>
      </c>
      <c r="BK155" s="218">
        <f>ROUND(I155*H155,2)</f>
        <v>0</v>
      </c>
      <c r="BL155" s="19" t="s">
        <v>133</v>
      </c>
      <c r="BM155" s="217" t="s">
        <v>310</v>
      </c>
    </row>
    <row r="156" s="15" customFormat="1">
      <c r="A156" s="15"/>
      <c r="B156" s="252"/>
      <c r="C156" s="253"/>
      <c r="D156" s="221" t="s">
        <v>135</v>
      </c>
      <c r="E156" s="254" t="s">
        <v>19</v>
      </c>
      <c r="F156" s="255" t="s">
        <v>311</v>
      </c>
      <c r="G156" s="253"/>
      <c r="H156" s="254" t="s">
        <v>19</v>
      </c>
      <c r="I156" s="256"/>
      <c r="J156" s="253"/>
      <c r="K156" s="253"/>
      <c r="L156" s="257"/>
      <c r="M156" s="258"/>
      <c r="N156" s="259"/>
      <c r="O156" s="259"/>
      <c r="P156" s="259"/>
      <c r="Q156" s="259"/>
      <c r="R156" s="259"/>
      <c r="S156" s="259"/>
      <c r="T156" s="260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61" t="s">
        <v>135</v>
      </c>
      <c r="AU156" s="261" t="s">
        <v>82</v>
      </c>
      <c r="AV156" s="15" t="s">
        <v>80</v>
      </c>
      <c r="AW156" s="15" t="s">
        <v>33</v>
      </c>
      <c r="AX156" s="15" t="s">
        <v>72</v>
      </c>
      <c r="AY156" s="261" t="s">
        <v>126</v>
      </c>
    </row>
    <row r="157" s="15" customFormat="1">
      <c r="A157" s="15"/>
      <c r="B157" s="252"/>
      <c r="C157" s="253"/>
      <c r="D157" s="221" t="s">
        <v>135</v>
      </c>
      <c r="E157" s="254" t="s">
        <v>19</v>
      </c>
      <c r="F157" s="255" t="s">
        <v>312</v>
      </c>
      <c r="G157" s="253"/>
      <c r="H157" s="254" t="s">
        <v>19</v>
      </c>
      <c r="I157" s="256"/>
      <c r="J157" s="253"/>
      <c r="K157" s="253"/>
      <c r="L157" s="257"/>
      <c r="M157" s="258"/>
      <c r="N157" s="259"/>
      <c r="O157" s="259"/>
      <c r="P157" s="259"/>
      <c r="Q157" s="259"/>
      <c r="R157" s="259"/>
      <c r="S157" s="259"/>
      <c r="T157" s="260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1" t="s">
        <v>135</v>
      </c>
      <c r="AU157" s="261" t="s">
        <v>82</v>
      </c>
      <c r="AV157" s="15" t="s">
        <v>80</v>
      </c>
      <c r="AW157" s="15" t="s">
        <v>33</v>
      </c>
      <c r="AX157" s="15" t="s">
        <v>72</v>
      </c>
      <c r="AY157" s="261" t="s">
        <v>126</v>
      </c>
    </row>
    <row r="158" s="13" customFormat="1">
      <c r="A158" s="13"/>
      <c r="B158" s="219"/>
      <c r="C158" s="220"/>
      <c r="D158" s="221" t="s">
        <v>135</v>
      </c>
      <c r="E158" s="222" t="s">
        <v>19</v>
      </c>
      <c r="F158" s="223" t="s">
        <v>313</v>
      </c>
      <c r="G158" s="220"/>
      <c r="H158" s="224">
        <v>0.016</v>
      </c>
      <c r="I158" s="225"/>
      <c r="J158" s="220"/>
      <c r="K158" s="220"/>
      <c r="L158" s="226"/>
      <c r="M158" s="227"/>
      <c r="N158" s="228"/>
      <c r="O158" s="228"/>
      <c r="P158" s="228"/>
      <c r="Q158" s="228"/>
      <c r="R158" s="228"/>
      <c r="S158" s="228"/>
      <c r="T158" s="22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0" t="s">
        <v>135</v>
      </c>
      <c r="AU158" s="230" t="s">
        <v>82</v>
      </c>
      <c r="AV158" s="13" t="s">
        <v>82</v>
      </c>
      <c r="AW158" s="13" t="s">
        <v>33</v>
      </c>
      <c r="AX158" s="13" t="s">
        <v>72</v>
      </c>
      <c r="AY158" s="230" t="s">
        <v>126</v>
      </c>
    </row>
    <row r="159" s="14" customFormat="1">
      <c r="A159" s="14"/>
      <c r="B159" s="231"/>
      <c r="C159" s="232"/>
      <c r="D159" s="221" t="s">
        <v>135</v>
      </c>
      <c r="E159" s="233" t="s">
        <v>19</v>
      </c>
      <c r="F159" s="234" t="s">
        <v>137</v>
      </c>
      <c r="G159" s="232"/>
      <c r="H159" s="235">
        <v>0.016</v>
      </c>
      <c r="I159" s="236"/>
      <c r="J159" s="232"/>
      <c r="K159" s="232"/>
      <c r="L159" s="237"/>
      <c r="M159" s="238"/>
      <c r="N159" s="239"/>
      <c r="O159" s="239"/>
      <c r="P159" s="239"/>
      <c r="Q159" s="239"/>
      <c r="R159" s="239"/>
      <c r="S159" s="239"/>
      <c r="T159" s="24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1" t="s">
        <v>135</v>
      </c>
      <c r="AU159" s="241" t="s">
        <v>82</v>
      </c>
      <c r="AV159" s="14" t="s">
        <v>133</v>
      </c>
      <c r="AW159" s="14" t="s">
        <v>33</v>
      </c>
      <c r="AX159" s="14" t="s">
        <v>80</v>
      </c>
      <c r="AY159" s="241" t="s">
        <v>126</v>
      </c>
    </row>
    <row r="160" s="12" customFormat="1" ht="22.8" customHeight="1">
      <c r="A160" s="12"/>
      <c r="B160" s="190"/>
      <c r="C160" s="191"/>
      <c r="D160" s="192" t="s">
        <v>71</v>
      </c>
      <c r="E160" s="204" t="s">
        <v>166</v>
      </c>
      <c r="F160" s="204" t="s">
        <v>314</v>
      </c>
      <c r="G160" s="191"/>
      <c r="H160" s="191"/>
      <c r="I160" s="194"/>
      <c r="J160" s="205">
        <f>BK160</f>
        <v>0</v>
      </c>
      <c r="K160" s="191"/>
      <c r="L160" s="196"/>
      <c r="M160" s="197"/>
      <c r="N160" s="198"/>
      <c r="O160" s="198"/>
      <c r="P160" s="199">
        <f>SUM(P161:P164)</f>
        <v>0</v>
      </c>
      <c r="Q160" s="198"/>
      <c r="R160" s="199">
        <f>SUM(R161:R164)</f>
        <v>0.86310000000000009</v>
      </c>
      <c r="S160" s="198"/>
      <c r="T160" s="200">
        <f>SUM(T161:T164)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1" t="s">
        <v>80</v>
      </c>
      <c r="AT160" s="202" t="s">
        <v>71</v>
      </c>
      <c r="AU160" s="202" t="s">
        <v>80</v>
      </c>
      <c r="AY160" s="201" t="s">
        <v>126</v>
      </c>
      <c r="BK160" s="203">
        <f>SUM(BK161:BK164)</f>
        <v>0</v>
      </c>
    </row>
    <row r="161" s="2" customFormat="1" ht="24.15" customHeight="1">
      <c r="A161" s="40"/>
      <c r="B161" s="41"/>
      <c r="C161" s="206" t="s">
        <v>315</v>
      </c>
      <c r="D161" s="206" t="s">
        <v>128</v>
      </c>
      <c r="E161" s="207" t="s">
        <v>316</v>
      </c>
      <c r="F161" s="208" t="s">
        <v>317</v>
      </c>
      <c r="G161" s="209" t="s">
        <v>202</v>
      </c>
      <c r="H161" s="210">
        <v>8.2200000000000006</v>
      </c>
      <c r="I161" s="211"/>
      <c r="J161" s="212">
        <f>ROUND(I161*H161,2)</f>
        <v>0</v>
      </c>
      <c r="K161" s="208" t="s">
        <v>132</v>
      </c>
      <c r="L161" s="46"/>
      <c r="M161" s="213" t="s">
        <v>19</v>
      </c>
      <c r="N161" s="214" t="s">
        <v>43</v>
      </c>
      <c r="O161" s="86"/>
      <c r="P161" s="215">
        <f>O161*H161</f>
        <v>0</v>
      </c>
      <c r="Q161" s="215">
        <v>0.105</v>
      </c>
      <c r="R161" s="215">
        <f>Q161*H161</f>
        <v>0.86310000000000009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133</v>
      </c>
      <c r="AT161" s="217" t="s">
        <v>128</v>
      </c>
      <c r="AU161" s="217" t="s">
        <v>82</v>
      </c>
      <c r="AY161" s="19" t="s">
        <v>126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80</v>
      </c>
      <c r="BK161" s="218">
        <f>ROUND(I161*H161,2)</f>
        <v>0</v>
      </c>
      <c r="BL161" s="19" t="s">
        <v>133</v>
      </c>
      <c r="BM161" s="217" t="s">
        <v>318</v>
      </c>
    </row>
    <row r="162" s="15" customFormat="1">
      <c r="A162" s="15"/>
      <c r="B162" s="252"/>
      <c r="C162" s="253"/>
      <c r="D162" s="221" t="s">
        <v>135</v>
      </c>
      <c r="E162" s="254" t="s">
        <v>19</v>
      </c>
      <c r="F162" s="255" t="s">
        <v>319</v>
      </c>
      <c r="G162" s="253"/>
      <c r="H162" s="254" t="s">
        <v>19</v>
      </c>
      <c r="I162" s="256"/>
      <c r="J162" s="253"/>
      <c r="K162" s="253"/>
      <c r="L162" s="257"/>
      <c r="M162" s="258"/>
      <c r="N162" s="259"/>
      <c r="O162" s="259"/>
      <c r="P162" s="259"/>
      <c r="Q162" s="259"/>
      <c r="R162" s="259"/>
      <c r="S162" s="259"/>
      <c r="T162" s="260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1" t="s">
        <v>135</v>
      </c>
      <c r="AU162" s="261" t="s">
        <v>82</v>
      </c>
      <c r="AV162" s="15" t="s">
        <v>80</v>
      </c>
      <c r="AW162" s="15" t="s">
        <v>33</v>
      </c>
      <c r="AX162" s="15" t="s">
        <v>72</v>
      </c>
      <c r="AY162" s="261" t="s">
        <v>126</v>
      </c>
    </row>
    <row r="163" s="13" customFormat="1">
      <c r="A163" s="13"/>
      <c r="B163" s="219"/>
      <c r="C163" s="220"/>
      <c r="D163" s="221" t="s">
        <v>135</v>
      </c>
      <c r="E163" s="222" t="s">
        <v>19</v>
      </c>
      <c r="F163" s="223" t="s">
        <v>320</v>
      </c>
      <c r="G163" s="220"/>
      <c r="H163" s="224">
        <v>8.2200000000000006</v>
      </c>
      <c r="I163" s="225"/>
      <c r="J163" s="220"/>
      <c r="K163" s="220"/>
      <c r="L163" s="226"/>
      <c r="M163" s="227"/>
      <c r="N163" s="228"/>
      <c r="O163" s="228"/>
      <c r="P163" s="228"/>
      <c r="Q163" s="228"/>
      <c r="R163" s="228"/>
      <c r="S163" s="228"/>
      <c r="T163" s="22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0" t="s">
        <v>135</v>
      </c>
      <c r="AU163" s="230" t="s">
        <v>82</v>
      </c>
      <c r="AV163" s="13" t="s">
        <v>82</v>
      </c>
      <c r="AW163" s="13" t="s">
        <v>33</v>
      </c>
      <c r="AX163" s="13" t="s">
        <v>72</v>
      </c>
      <c r="AY163" s="230" t="s">
        <v>126</v>
      </c>
    </row>
    <row r="164" s="14" customFormat="1">
      <c r="A164" s="14"/>
      <c r="B164" s="231"/>
      <c r="C164" s="232"/>
      <c r="D164" s="221" t="s">
        <v>135</v>
      </c>
      <c r="E164" s="233" t="s">
        <v>19</v>
      </c>
      <c r="F164" s="234" t="s">
        <v>137</v>
      </c>
      <c r="G164" s="232"/>
      <c r="H164" s="235">
        <v>8.2200000000000006</v>
      </c>
      <c r="I164" s="236"/>
      <c r="J164" s="232"/>
      <c r="K164" s="232"/>
      <c r="L164" s="237"/>
      <c r="M164" s="238"/>
      <c r="N164" s="239"/>
      <c r="O164" s="239"/>
      <c r="P164" s="239"/>
      <c r="Q164" s="239"/>
      <c r="R164" s="239"/>
      <c r="S164" s="239"/>
      <c r="T164" s="24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1" t="s">
        <v>135</v>
      </c>
      <c r="AU164" s="241" t="s">
        <v>82</v>
      </c>
      <c r="AV164" s="14" t="s">
        <v>133</v>
      </c>
      <c r="AW164" s="14" t="s">
        <v>33</v>
      </c>
      <c r="AX164" s="14" t="s">
        <v>80</v>
      </c>
      <c r="AY164" s="241" t="s">
        <v>126</v>
      </c>
    </row>
    <row r="165" s="12" customFormat="1" ht="22.8" customHeight="1">
      <c r="A165" s="12"/>
      <c r="B165" s="190"/>
      <c r="C165" s="191"/>
      <c r="D165" s="192" t="s">
        <v>71</v>
      </c>
      <c r="E165" s="204" t="s">
        <v>142</v>
      </c>
      <c r="F165" s="204" t="s">
        <v>321</v>
      </c>
      <c r="G165" s="191"/>
      <c r="H165" s="191"/>
      <c r="I165" s="194"/>
      <c r="J165" s="205">
        <f>BK165</f>
        <v>0</v>
      </c>
      <c r="K165" s="191"/>
      <c r="L165" s="196"/>
      <c r="M165" s="197"/>
      <c r="N165" s="198"/>
      <c r="O165" s="198"/>
      <c r="P165" s="199">
        <f>SUM(P166:P203)</f>
        <v>0</v>
      </c>
      <c r="Q165" s="198"/>
      <c r="R165" s="199">
        <f>SUM(R166:R203)</f>
        <v>2.7520920000000006</v>
      </c>
      <c r="S165" s="198"/>
      <c r="T165" s="200">
        <f>SUM(T166:T203)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1" t="s">
        <v>80</v>
      </c>
      <c r="AT165" s="202" t="s">
        <v>71</v>
      </c>
      <c r="AU165" s="202" t="s">
        <v>80</v>
      </c>
      <c r="AY165" s="201" t="s">
        <v>126</v>
      </c>
      <c r="BK165" s="203">
        <f>SUM(BK166:BK203)</f>
        <v>0</v>
      </c>
    </row>
    <row r="166" s="2" customFormat="1" ht="37.8" customHeight="1">
      <c r="A166" s="40"/>
      <c r="B166" s="41"/>
      <c r="C166" s="206" t="s">
        <v>322</v>
      </c>
      <c r="D166" s="206" t="s">
        <v>128</v>
      </c>
      <c r="E166" s="207" t="s">
        <v>323</v>
      </c>
      <c r="F166" s="208" t="s">
        <v>324</v>
      </c>
      <c r="G166" s="209" t="s">
        <v>325</v>
      </c>
      <c r="H166" s="210">
        <v>1</v>
      </c>
      <c r="I166" s="211"/>
      <c r="J166" s="212">
        <f>ROUND(I166*H166,2)</f>
        <v>0</v>
      </c>
      <c r="K166" s="208" t="s">
        <v>132</v>
      </c>
      <c r="L166" s="46"/>
      <c r="M166" s="213" t="s">
        <v>19</v>
      </c>
      <c r="N166" s="214" t="s">
        <v>43</v>
      </c>
      <c r="O166" s="86"/>
      <c r="P166" s="215">
        <f>O166*H166</f>
        <v>0</v>
      </c>
      <c r="Q166" s="215">
        <v>1.0000000000000001E-05</v>
      </c>
      <c r="R166" s="215">
        <f>Q166*H166</f>
        <v>1.0000000000000001E-05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133</v>
      </c>
      <c r="AT166" s="217" t="s">
        <v>128</v>
      </c>
      <c r="AU166" s="217" t="s">
        <v>82</v>
      </c>
      <c r="AY166" s="19" t="s">
        <v>126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80</v>
      </c>
      <c r="BK166" s="218">
        <f>ROUND(I166*H166,2)</f>
        <v>0</v>
      </c>
      <c r="BL166" s="19" t="s">
        <v>133</v>
      </c>
      <c r="BM166" s="217" t="s">
        <v>326</v>
      </c>
    </row>
    <row r="167" s="13" customFormat="1">
      <c r="A167" s="13"/>
      <c r="B167" s="219"/>
      <c r="C167" s="220"/>
      <c r="D167" s="221" t="s">
        <v>135</v>
      </c>
      <c r="E167" s="222" t="s">
        <v>19</v>
      </c>
      <c r="F167" s="223" t="s">
        <v>327</v>
      </c>
      <c r="G167" s="220"/>
      <c r="H167" s="224">
        <v>1</v>
      </c>
      <c r="I167" s="225"/>
      <c r="J167" s="220"/>
      <c r="K167" s="220"/>
      <c r="L167" s="226"/>
      <c r="M167" s="227"/>
      <c r="N167" s="228"/>
      <c r="O167" s="228"/>
      <c r="P167" s="228"/>
      <c r="Q167" s="228"/>
      <c r="R167" s="228"/>
      <c r="S167" s="228"/>
      <c r="T167" s="22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0" t="s">
        <v>135</v>
      </c>
      <c r="AU167" s="230" t="s">
        <v>82</v>
      </c>
      <c r="AV167" s="13" t="s">
        <v>82</v>
      </c>
      <c r="AW167" s="13" t="s">
        <v>33</v>
      </c>
      <c r="AX167" s="13" t="s">
        <v>72</v>
      </c>
      <c r="AY167" s="230" t="s">
        <v>126</v>
      </c>
    </row>
    <row r="168" s="14" customFormat="1">
      <c r="A168" s="14"/>
      <c r="B168" s="231"/>
      <c r="C168" s="232"/>
      <c r="D168" s="221" t="s">
        <v>135</v>
      </c>
      <c r="E168" s="233" t="s">
        <v>19</v>
      </c>
      <c r="F168" s="234" t="s">
        <v>137</v>
      </c>
      <c r="G168" s="232"/>
      <c r="H168" s="235">
        <v>1</v>
      </c>
      <c r="I168" s="236"/>
      <c r="J168" s="232"/>
      <c r="K168" s="232"/>
      <c r="L168" s="237"/>
      <c r="M168" s="238"/>
      <c r="N168" s="239"/>
      <c r="O168" s="239"/>
      <c r="P168" s="239"/>
      <c r="Q168" s="239"/>
      <c r="R168" s="239"/>
      <c r="S168" s="239"/>
      <c r="T168" s="240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1" t="s">
        <v>135</v>
      </c>
      <c r="AU168" s="241" t="s">
        <v>82</v>
      </c>
      <c r="AV168" s="14" t="s">
        <v>133</v>
      </c>
      <c r="AW168" s="14" t="s">
        <v>33</v>
      </c>
      <c r="AX168" s="14" t="s">
        <v>80</v>
      </c>
      <c r="AY168" s="241" t="s">
        <v>126</v>
      </c>
    </row>
    <row r="169" s="2" customFormat="1" ht="14.4" customHeight="1">
      <c r="A169" s="40"/>
      <c r="B169" s="41"/>
      <c r="C169" s="242" t="s">
        <v>328</v>
      </c>
      <c r="D169" s="242" t="s">
        <v>138</v>
      </c>
      <c r="E169" s="243" t="s">
        <v>329</v>
      </c>
      <c r="F169" s="244" t="s">
        <v>330</v>
      </c>
      <c r="G169" s="245" t="s">
        <v>325</v>
      </c>
      <c r="H169" s="246">
        <v>1.03</v>
      </c>
      <c r="I169" s="247"/>
      <c r="J169" s="248">
        <f>ROUND(I169*H169,2)</f>
        <v>0</v>
      </c>
      <c r="K169" s="244" t="s">
        <v>132</v>
      </c>
      <c r="L169" s="249"/>
      <c r="M169" s="250" t="s">
        <v>19</v>
      </c>
      <c r="N169" s="251" t="s">
        <v>43</v>
      </c>
      <c r="O169" s="86"/>
      <c r="P169" s="215">
        <f>O169*H169</f>
        <v>0</v>
      </c>
      <c r="Q169" s="215">
        <v>0.0014</v>
      </c>
      <c r="R169" s="215">
        <f>Q169*H169</f>
        <v>0.0014419999999999999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142</v>
      </c>
      <c r="AT169" s="217" t="s">
        <v>138</v>
      </c>
      <c r="AU169" s="217" t="s">
        <v>82</v>
      </c>
      <c r="AY169" s="19" t="s">
        <v>126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80</v>
      </c>
      <c r="BK169" s="218">
        <f>ROUND(I169*H169,2)</f>
        <v>0</v>
      </c>
      <c r="BL169" s="19" t="s">
        <v>133</v>
      </c>
      <c r="BM169" s="217" t="s">
        <v>331</v>
      </c>
    </row>
    <row r="170" s="13" customFormat="1">
      <c r="A170" s="13"/>
      <c r="B170" s="219"/>
      <c r="C170" s="220"/>
      <c r="D170" s="221" t="s">
        <v>135</v>
      </c>
      <c r="E170" s="220"/>
      <c r="F170" s="223" t="s">
        <v>332</v>
      </c>
      <c r="G170" s="220"/>
      <c r="H170" s="224">
        <v>1.03</v>
      </c>
      <c r="I170" s="225"/>
      <c r="J170" s="220"/>
      <c r="K170" s="220"/>
      <c r="L170" s="226"/>
      <c r="M170" s="227"/>
      <c r="N170" s="228"/>
      <c r="O170" s="228"/>
      <c r="P170" s="228"/>
      <c r="Q170" s="228"/>
      <c r="R170" s="228"/>
      <c r="S170" s="228"/>
      <c r="T170" s="22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0" t="s">
        <v>135</v>
      </c>
      <c r="AU170" s="230" t="s">
        <v>82</v>
      </c>
      <c r="AV170" s="13" t="s">
        <v>82</v>
      </c>
      <c r="AW170" s="13" t="s">
        <v>4</v>
      </c>
      <c r="AX170" s="13" t="s">
        <v>80</v>
      </c>
      <c r="AY170" s="230" t="s">
        <v>126</v>
      </c>
    </row>
    <row r="171" s="2" customFormat="1" ht="37.8" customHeight="1">
      <c r="A171" s="40"/>
      <c r="B171" s="41"/>
      <c r="C171" s="206" t="s">
        <v>333</v>
      </c>
      <c r="D171" s="206" t="s">
        <v>128</v>
      </c>
      <c r="E171" s="207" t="s">
        <v>334</v>
      </c>
      <c r="F171" s="208" t="s">
        <v>335</v>
      </c>
      <c r="G171" s="209" t="s">
        <v>325</v>
      </c>
      <c r="H171" s="210">
        <v>2</v>
      </c>
      <c r="I171" s="211"/>
      <c r="J171" s="212">
        <f>ROUND(I171*H171,2)</f>
        <v>0</v>
      </c>
      <c r="K171" s="208" t="s">
        <v>132</v>
      </c>
      <c r="L171" s="46"/>
      <c r="M171" s="213" t="s">
        <v>19</v>
      </c>
      <c r="N171" s="214" t="s">
        <v>43</v>
      </c>
      <c r="O171" s="86"/>
      <c r="P171" s="215">
        <f>O171*H171</f>
        <v>0</v>
      </c>
      <c r="Q171" s="215">
        <v>0.00131</v>
      </c>
      <c r="R171" s="215">
        <f>Q171*H171</f>
        <v>0.0026199999999999999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133</v>
      </c>
      <c r="AT171" s="217" t="s">
        <v>128</v>
      </c>
      <c r="AU171" s="217" t="s">
        <v>82</v>
      </c>
      <c r="AY171" s="19" t="s">
        <v>126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80</v>
      </c>
      <c r="BK171" s="218">
        <f>ROUND(I171*H171,2)</f>
        <v>0</v>
      </c>
      <c r="BL171" s="19" t="s">
        <v>133</v>
      </c>
      <c r="BM171" s="217" t="s">
        <v>336</v>
      </c>
    </row>
    <row r="172" s="13" customFormat="1">
      <c r="A172" s="13"/>
      <c r="B172" s="219"/>
      <c r="C172" s="220"/>
      <c r="D172" s="221" t="s">
        <v>135</v>
      </c>
      <c r="E172" s="222" t="s">
        <v>19</v>
      </c>
      <c r="F172" s="223" t="s">
        <v>337</v>
      </c>
      <c r="G172" s="220"/>
      <c r="H172" s="224">
        <v>2</v>
      </c>
      <c r="I172" s="225"/>
      <c r="J172" s="220"/>
      <c r="K172" s="220"/>
      <c r="L172" s="226"/>
      <c r="M172" s="227"/>
      <c r="N172" s="228"/>
      <c r="O172" s="228"/>
      <c r="P172" s="228"/>
      <c r="Q172" s="228"/>
      <c r="R172" s="228"/>
      <c r="S172" s="228"/>
      <c r="T172" s="22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0" t="s">
        <v>135</v>
      </c>
      <c r="AU172" s="230" t="s">
        <v>82</v>
      </c>
      <c r="AV172" s="13" t="s">
        <v>82</v>
      </c>
      <c r="AW172" s="13" t="s">
        <v>33</v>
      </c>
      <c r="AX172" s="13" t="s">
        <v>72</v>
      </c>
      <c r="AY172" s="230" t="s">
        <v>126</v>
      </c>
    </row>
    <row r="173" s="14" customFormat="1">
      <c r="A173" s="14"/>
      <c r="B173" s="231"/>
      <c r="C173" s="232"/>
      <c r="D173" s="221" t="s">
        <v>135</v>
      </c>
      <c r="E173" s="233" t="s">
        <v>19</v>
      </c>
      <c r="F173" s="234" t="s">
        <v>137</v>
      </c>
      <c r="G173" s="232"/>
      <c r="H173" s="235">
        <v>2</v>
      </c>
      <c r="I173" s="236"/>
      <c r="J173" s="232"/>
      <c r="K173" s="232"/>
      <c r="L173" s="237"/>
      <c r="M173" s="238"/>
      <c r="N173" s="239"/>
      <c r="O173" s="239"/>
      <c r="P173" s="239"/>
      <c r="Q173" s="239"/>
      <c r="R173" s="239"/>
      <c r="S173" s="239"/>
      <c r="T173" s="24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1" t="s">
        <v>135</v>
      </c>
      <c r="AU173" s="241" t="s">
        <v>82</v>
      </c>
      <c r="AV173" s="14" t="s">
        <v>133</v>
      </c>
      <c r="AW173" s="14" t="s">
        <v>33</v>
      </c>
      <c r="AX173" s="14" t="s">
        <v>80</v>
      </c>
      <c r="AY173" s="241" t="s">
        <v>126</v>
      </c>
    </row>
    <row r="174" s="2" customFormat="1" ht="37.8" customHeight="1">
      <c r="A174" s="40"/>
      <c r="B174" s="41"/>
      <c r="C174" s="206" t="s">
        <v>7</v>
      </c>
      <c r="D174" s="206" t="s">
        <v>128</v>
      </c>
      <c r="E174" s="207" t="s">
        <v>338</v>
      </c>
      <c r="F174" s="208" t="s">
        <v>339</v>
      </c>
      <c r="G174" s="209" t="s">
        <v>131</v>
      </c>
      <c r="H174" s="210">
        <v>4.5330000000000004</v>
      </c>
      <c r="I174" s="211"/>
      <c r="J174" s="212">
        <f>ROUND(I174*H174,2)</f>
        <v>0</v>
      </c>
      <c r="K174" s="208" t="s">
        <v>132</v>
      </c>
      <c r="L174" s="46"/>
      <c r="M174" s="213" t="s">
        <v>19</v>
      </c>
      <c r="N174" s="214" t="s">
        <v>43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133</v>
      </c>
      <c r="AT174" s="217" t="s">
        <v>128</v>
      </c>
      <c r="AU174" s="217" t="s">
        <v>82</v>
      </c>
      <c r="AY174" s="19" t="s">
        <v>126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80</v>
      </c>
      <c r="BK174" s="218">
        <f>ROUND(I174*H174,2)</f>
        <v>0</v>
      </c>
      <c r="BL174" s="19" t="s">
        <v>133</v>
      </c>
      <c r="BM174" s="217" t="s">
        <v>340</v>
      </c>
    </row>
    <row r="175" s="15" customFormat="1">
      <c r="A175" s="15"/>
      <c r="B175" s="252"/>
      <c r="C175" s="253"/>
      <c r="D175" s="221" t="s">
        <v>135</v>
      </c>
      <c r="E175" s="254" t="s">
        <v>19</v>
      </c>
      <c r="F175" s="255" t="s">
        <v>341</v>
      </c>
      <c r="G175" s="253"/>
      <c r="H175" s="254" t="s">
        <v>19</v>
      </c>
      <c r="I175" s="256"/>
      <c r="J175" s="253"/>
      <c r="K175" s="253"/>
      <c r="L175" s="257"/>
      <c r="M175" s="258"/>
      <c r="N175" s="259"/>
      <c r="O175" s="259"/>
      <c r="P175" s="259"/>
      <c r="Q175" s="259"/>
      <c r="R175" s="259"/>
      <c r="S175" s="259"/>
      <c r="T175" s="260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1" t="s">
        <v>135</v>
      </c>
      <c r="AU175" s="261" t="s">
        <v>82</v>
      </c>
      <c r="AV175" s="15" t="s">
        <v>80</v>
      </c>
      <c r="AW175" s="15" t="s">
        <v>33</v>
      </c>
      <c r="AX175" s="15" t="s">
        <v>72</v>
      </c>
      <c r="AY175" s="261" t="s">
        <v>126</v>
      </c>
    </row>
    <row r="176" s="13" customFormat="1">
      <c r="A176" s="13"/>
      <c r="B176" s="219"/>
      <c r="C176" s="220"/>
      <c r="D176" s="221" t="s">
        <v>135</v>
      </c>
      <c r="E176" s="222" t="s">
        <v>19</v>
      </c>
      <c r="F176" s="223" t="s">
        <v>342</v>
      </c>
      <c r="G176" s="220"/>
      <c r="H176" s="224">
        <v>3.1030000000000002</v>
      </c>
      <c r="I176" s="225"/>
      <c r="J176" s="220"/>
      <c r="K176" s="220"/>
      <c r="L176" s="226"/>
      <c r="M176" s="227"/>
      <c r="N176" s="228"/>
      <c r="O176" s="228"/>
      <c r="P176" s="228"/>
      <c r="Q176" s="228"/>
      <c r="R176" s="228"/>
      <c r="S176" s="228"/>
      <c r="T176" s="22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0" t="s">
        <v>135</v>
      </c>
      <c r="AU176" s="230" t="s">
        <v>82</v>
      </c>
      <c r="AV176" s="13" t="s">
        <v>82</v>
      </c>
      <c r="AW176" s="13" t="s">
        <v>33</v>
      </c>
      <c r="AX176" s="13" t="s">
        <v>72</v>
      </c>
      <c r="AY176" s="230" t="s">
        <v>126</v>
      </c>
    </row>
    <row r="177" s="13" customFormat="1">
      <c r="A177" s="13"/>
      <c r="B177" s="219"/>
      <c r="C177" s="220"/>
      <c r="D177" s="221" t="s">
        <v>135</v>
      </c>
      <c r="E177" s="222" t="s">
        <v>19</v>
      </c>
      <c r="F177" s="223" t="s">
        <v>343</v>
      </c>
      <c r="G177" s="220"/>
      <c r="H177" s="224">
        <v>0.90100000000000002</v>
      </c>
      <c r="I177" s="225"/>
      <c r="J177" s="220"/>
      <c r="K177" s="220"/>
      <c r="L177" s="226"/>
      <c r="M177" s="227"/>
      <c r="N177" s="228"/>
      <c r="O177" s="228"/>
      <c r="P177" s="228"/>
      <c r="Q177" s="228"/>
      <c r="R177" s="228"/>
      <c r="S177" s="228"/>
      <c r="T177" s="22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0" t="s">
        <v>135</v>
      </c>
      <c r="AU177" s="230" t="s">
        <v>82</v>
      </c>
      <c r="AV177" s="13" t="s">
        <v>82</v>
      </c>
      <c r="AW177" s="13" t="s">
        <v>33</v>
      </c>
      <c r="AX177" s="13" t="s">
        <v>72</v>
      </c>
      <c r="AY177" s="230" t="s">
        <v>126</v>
      </c>
    </row>
    <row r="178" s="13" customFormat="1">
      <c r="A178" s="13"/>
      <c r="B178" s="219"/>
      <c r="C178" s="220"/>
      <c r="D178" s="221" t="s">
        <v>135</v>
      </c>
      <c r="E178" s="222" t="s">
        <v>19</v>
      </c>
      <c r="F178" s="223" t="s">
        <v>344</v>
      </c>
      <c r="G178" s="220"/>
      <c r="H178" s="224">
        <v>0.52900000000000003</v>
      </c>
      <c r="I178" s="225"/>
      <c r="J178" s="220"/>
      <c r="K178" s="220"/>
      <c r="L178" s="226"/>
      <c r="M178" s="227"/>
      <c r="N178" s="228"/>
      <c r="O178" s="228"/>
      <c r="P178" s="228"/>
      <c r="Q178" s="228"/>
      <c r="R178" s="228"/>
      <c r="S178" s="228"/>
      <c r="T178" s="22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0" t="s">
        <v>135</v>
      </c>
      <c r="AU178" s="230" t="s">
        <v>82</v>
      </c>
      <c r="AV178" s="13" t="s">
        <v>82</v>
      </c>
      <c r="AW178" s="13" t="s">
        <v>33</v>
      </c>
      <c r="AX178" s="13" t="s">
        <v>72</v>
      </c>
      <c r="AY178" s="230" t="s">
        <v>126</v>
      </c>
    </row>
    <row r="179" s="14" customFormat="1">
      <c r="A179" s="14"/>
      <c r="B179" s="231"/>
      <c r="C179" s="232"/>
      <c r="D179" s="221" t="s">
        <v>135</v>
      </c>
      <c r="E179" s="233" t="s">
        <v>19</v>
      </c>
      <c r="F179" s="234" t="s">
        <v>137</v>
      </c>
      <c r="G179" s="232"/>
      <c r="H179" s="235">
        <v>4.5330000000000004</v>
      </c>
      <c r="I179" s="236"/>
      <c r="J179" s="232"/>
      <c r="K179" s="232"/>
      <c r="L179" s="237"/>
      <c r="M179" s="238"/>
      <c r="N179" s="239"/>
      <c r="O179" s="239"/>
      <c r="P179" s="239"/>
      <c r="Q179" s="239"/>
      <c r="R179" s="239"/>
      <c r="S179" s="239"/>
      <c r="T179" s="24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1" t="s">
        <v>135</v>
      </c>
      <c r="AU179" s="241" t="s">
        <v>82</v>
      </c>
      <c r="AV179" s="14" t="s">
        <v>133</v>
      </c>
      <c r="AW179" s="14" t="s">
        <v>33</v>
      </c>
      <c r="AX179" s="14" t="s">
        <v>80</v>
      </c>
      <c r="AY179" s="241" t="s">
        <v>126</v>
      </c>
    </row>
    <row r="180" s="2" customFormat="1" ht="24.15" customHeight="1">
      <c r="A180" s="40"/>
      <c r="B180" s="41"/>
      <c r="C180" s="206" t="s">
        <v>345</v>
      </c>
      <c r="D180" s="206" t="s">
        <v>128</v>
      </c>
      <c r="E180" s="207" t="s">
        <v>346</v>
      </c>
      <c r="F180" s="208" t="s">
        <v>347</v>
      </c>
      <c r="G180" s="209" t="s">
        <v>288</v>
      </c>
      <c r="H180" s="210">
        <v>2</v>
      </c>
      <c r="I180" s="211"/>
      <c r="J180" s="212">
        <f>ROUND(I180*H180,2)</f>
        <v>0</v>
      </c>
      <c r="K180" s="208" t="s">
        <v>132</v>
      </c>
      <c r="L180" s="46"/>
      <c r="M180" s="213" t="s">
        <v>19</v>
      </c>
      <c r="N180" s="214" t="s">
        <v>43</v>
      </c>
      <c r="O180" s="86"/>
      <c r="P180" s="215">
        <f>O180*H180</f>
        <v>0</v>
      </c>
      <c r="Q180" s="215">
        <v>0.010189999999999999</v>
      </c>
      <c r="R180" s="215">
        <f>Q180*H180</f>
        <v>0.020379999999999999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133</v>
      </c>
      <c r="AT180" s="217" t="s">
        <v>128</v>
      </c>
      <c r="AU180" s="217" t="s">
        <v>82</v>
      </c>
      <c r="AY180" s="19" t="s">
        <v>126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80</v>
      </c>
      <c r="BK180" s="218">
        <f>ROUND(I180*H180,2)</f>
        <v>0</v>
      </c>
      <c r="BL180" s="19" t="s">
        <v>133</v>
      </c>
      <c r="BM180" s="217" t="s">
        <v>348</v>
      </c>
    </row>
    <row r="181" s="13" customFormat="1">
      <c r="A181" s="13"/>
      <c r="B181" s="219"/>
      <c r="C181" s="220"/>
      <c r="D181" s="221" t="s">
        <v>135</v>
      </c>
      <c r="E181" s="222" t="s">
        <v>19</v>
      </c>
      <c r="F181" s="223" t="s">
        <v>349</v>
      </c>
      <c r="G181" s="220"/>
      <c r="H181" s="224">
        <v>2</v>
      </c>
      <c r="I181" s="225"/>
      <c r="J181" s="220"/>
      <c r="K181" s="220"/>
      <c r="L181" s="226"/>
      <c r="M181" s="227"/>
      <c r="N181" s="228"/>
      <c r="O181" s="228"/>
      <c r="P181" s="228"/>
      <c r="Q181" s="228"/>
      <c r="R181" s="228"/>
      <c r="S181" s="228"/>
      <c r="T181" s="22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0" t="s">
        <v>135</v>
      </c>
      <c r="AU181" s="230" t="s">
        <v>82</v>
      </c>
      <c r="AV181" s="13" t="s">
        <v>82</v>
      </c>
      <c r="AW181" s="13" t="s">
        <v>33</v>
      </c>
      <c r="AX181" s="13" t="s">
        <v>72</v>
      </c>
      <c r="AY181" s="230" t="s">
        <v>126</v>
      </c>
    </row>
    <row r="182" s="14" customFormat="1">
      <c r="A182" s="14"/>
      <c r="B182" s="231"/>
      <c r="C182" s="232"/>
      <c r="D182" s="221" t="s">
        <v>135</v>
      </c>
      <c r="E182" s="233" t="s">
        <v>19</v>
      </c>
      <c r="F182" s="234" t="s">
        <v>137</v>
      </c>
      <c r="G182" s="232"/>
      <c r="H182" s="235">
        <v>2</v>
      </c>
      <c r="I182" s="236"/>
      <c r="J182" s="232"/>
      <c r="K182" s="232"/>
      <c r="L182" s="237"/>
      <c r="M182" s="238"/>
      <c r="N182" s="239"/>
      <c r="O182" s="239"/>
      <c r="P182" s="239"/>
      <c r="Q182" s="239"/>
      <c r="R182" s="239"/>
      <c r="S182" s="239"/>
      <c r="T182" s="24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1" t="s">
        <v>135</v>
      </c>
      <c r="AU182" s="241" t="s">
        <v>82</v>
      </c>
      <c r="AV182" s="14" t="s">
        <v>133</v>
      </c>
      <c r="AW182" s="14" t="s">
        <v>33</v>
      </c>
      <c r="AX182" s="14" t="s">
        <v>80</v>
      </c>
      <c r="AY182" s="241" t="s">
        <v>126</v>
      </c>
    </row>
    <row r="183" s="2" customFormat="1" ht="24.15" customHeight="1">
      <c r="A183" s="40"/>
      <c r="B183" s="41"/>
      <c r="C183" s="242" t="s">
        <v>350</v>
      </c>
      <c r="D183" s="242" t="s">
        <v>138</v>
      </c>
      <c r="E183" s="243" t="s">
        <v>351</v>
      </c>
      <c r="F183" s="244" t="s">
        <v>352</v>
      </c>
      <c r="G183" s="245" t="s">
        <v>288</v>
      </c>
      <c r="H183" s="246">
        <v>2</v>
      </c>
      <c r="I183" s="247"/>
      <c r="J183" s="248">
        <f>ROUND(I183*H183,2)</f>
        <v>0</v>
      </c>
      <c r="K183" s="244" t="s">
        <v>132</v>
      </c>
      <c r="L183" s="249"/>
      <c r="M183" s="250" t="s">
        <v>19</v>
      </c>
      <c r="N183" s="251" t="s">
        <v>43</v>
      </c>
      <c r="O183" s="86"/>
      <c r="P183" s="215">
        <f>O183*H183</f>
        <v>0</v>
      </c>
      <c r="Q183" s="215">
        <v>0.50600000000000001</v>
      </c>
      <c r="R183" s="215">
        <f>Q183*H183</f>
        <v>1.012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142</v>
      </c>
      <c r="AT183" s="217" t="s">
        <v>138</v>
      </c>
      <c r="AU183" s="217" t="s">
        <v>82</v>
      </c>
      <c r="AY183" s="19" t="s">
        <v>126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80</v>
      </c>
      <c r="BK183" s="218">
        <f>ROUND(I183*H183,2)</f>
        <v>0</v>
      </c>
      <c r="BL183" s="19" t="s">
        <v>133</v>
      </c>
      <c r="BM183" s="217" t="s">
        <v>353</v>
      </c>
    </row>
    <row r="184" s="13" customFormat="1">
      <c r="A184" s="13"/>
      <c r="B184" s="219"/>
      <c r="C184" s="220"/>
      <c r="D184" s="221" t="s">
        <v>135</v>
      </c>
      <c r="E184" s="222" t="s">
        <v>19</v>
      </c>
      <c r="F184" s="223" t="s">
        <v>349</v>
      </c>
      <c r="G184" s="220"/>
      <c r="H184" s="224">
        <v>2</v>
      </c>
      <c r="I184" s="225"/>
      <c r="J184" s="220"/>
      <c r="K184" s="220"/>
      <c r="L184" s="226"/>
      <c r="M184" s="227"/>
      <c r="N184" s="228"/>
      <c r="O184" s="228"/>
      <c r="P184" s="228"/>
      <c r="Q184" s="228"/>
      <c r="R184" s="228"/>
      <c r="S184" s="228"/>
      <c r="T184" s="22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0" t="s">
        <v>135</v>
      </c>
      <c r="AU184" s="230" t="s">
        <v>82</v>
      </c>
      <c r="AV184" s="13" t="s">
        <v>82</v>
      </c>
      <c r="AW184" s="13" t="s">
        <v>33</v>
      </c>
      <c r="AX184" s="13" t="s">
        <v>72</v>
      </c>
      <c r="AY184" s="230" t="s">
        <v>126</v>
      </c>
    </row>
    <row r="185" s="14" customFormat="1">
      <c r="A185" s="14"/>
      <c r="B185" s="231"/>
      <c r="C185" s="232"/>
      <c r="D185" s="221" t="s">
        <v>135</v>
      </c>
      <c r="E185" s="233" t="s">
        <v>19</v>
      </c>
      <c r="F185" s="234" t="s">
        <v>137</v>
      </c>
      <c r="G185" s="232"/>
      <c r="H185" s="235">
        <v>2</v>
      </c>
      <c r="I185" s="236"/>
      <c r="J185" s="232"/>
      <c r="K185" s="232"/>
      <c r="L185" s="237"/>
      <c r="M185" s="238"/>
      <c r="N185" s="239"/>
      <c r="O185" s="239"/>
      <c r="P185" s="239"/>
      <c r="Q185" s="239"/>
      <c r="R185" s="239"/>
      <c r="S185" s="239"/>
      <c r="T185" s="24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1" t="s">
        <v>135</v>
      </c>
      <c r="AU185" s="241" t="s">
        <v>82</v>
      </c>
      <c r="AV185" s="14" t="s">
        <v>133</v>
      </c>
      <c r="AW185" s="14" t="s">
        <v>33</v>
      </c>
      <c r="AX185" s="14" t="s">
        <v>80</v>
      </c>
      <c r="AY185" s="241" t="s">
        <v>126</v>
      </c>
    </row>
    <row r="186" s="2" customFormat="1" ht="24.15" customHeight="1">
      <c r="A186" s="40"/>
      <c r="B186" s="41"/>
      <c r="C186" s="206" t="s">
        <v>354</v>
      </c>
      <c r="D186" s="206" t="s">
        <v>128</v>
      </c>
      <c r="E186" s="207" t="s">
        <v>355</v>
      </c>
      <c r="F186" s="208" t="s">
        <v>356</v>
      </c>
      <c r="G186" s="209" t="s">
        <v>288</v>
      </c>
      <c r="H186" s="210">
        <v>2</v>
      </c>
      <c r="I186" s="211"/>
      <c r="J186" s="212">
        <f>ROUND(I186*H186,2)</f>
        <v>0</v>
      </c>
      <c r="K186" s="208" t="s">
        <v>132</v>
      </c>
      <c r="L186" s="46"/>
      <c r="M186" s="213" t="s">
        <v>19</v>
      </c>
      <c r="N186" s="214" t="s">
        <v>43</v>
      </c>
      <c r="O186" s="86"/>
      <c r="P186" s="215">
        <f>O186*H186</f>
        <v>0</v>
      </c>
      <c r="Q186" s="215">
        <v>0.01248</v>
      </c>
      <c r="R186" s="215">
        <f>Q186*H186</f>
        <v>0.02496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133</v>
      </c>
      <c r="AT186" s="217" t="s">
        <v>128</v>
      </c>
      <c r="AU186" s="217" t="s">
        <v>82</v>
      </c>
      <c r="AY186" s="19" t="s">
        <v>126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80</v>
      </c>
      <c r="BK186" s="218">
        <f>ROUND(I186*H186,2)</f>
        <v>0</v>
      </c>
      <c r="BL186" s="19" t="s">
        <v>133</v>
      </c>
      <c r="BM186" s="217" t="s">
        <v>357</v>
      </c>
    </row>
    <row r="187" s="13" customFormat="1">
      <c r="A187" s="13"/>
      <c r="B187" s="219"/>
      <c r="C187" s="220"/>
      <c r="D187" s="221" t="s">
        <v>135</v>
      </c>
      <c r="E187" s="222" t="s">
        <v>19</v>
      </c>
      <c r="F187" s="223" t="s">
        <v>349</v>
      </c>
      <c r="G187" s="220"/>
      <c r="H187" s="224">
        <v>2</v>
      </c>
      <c r="I187" s="225"/>
      <c r="J187" s="220"/>
      <c r="K187" s="220"/>
      <c r="L187" s="226"/>
      <c r="M187" s="227"/>
      <c r="N187" s="228"/>
      <c r="O187" s="228"/>
      <c r="P187" s="228"/>
      <c r="Q187" s="228"/>
      <c r="R187" s="228"/>
      <c r="S187" s="228"/>
      <c r="T187" s="22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0" t="s">
        <v>135</v>
      </c>
      <c r="AU187" s="230" t="s">
        <v>82</v>
      </c>
      <c r="AV187" s="13" t="s">
        <v>82</v>
      </c>
      <c r="AW187" s="13" t="s">
        <v>33</v>
      </c>
      <c r="AX187" s="13" t="s">
        <v>72</v>
      </c>
      <c r="AY187" s="230" t="s">
        <v>126</v>
      </c>
    </row>
    <row r="188" s="14" customFormat="1">
      <c r="A188" s="14"/>
      <c r="B188" s="231"/>
      <c r="C188" s="232"/>
      <c r="D188" s="221" t="s">
        <v>135</v>
      </c>
      <c r="E188" s="233" t="s">
        <v>19</v>
      </c>
      <c r="F188" s="234" t="s">
        <v>137</v>
      </c>
      <c r="G188" s="232"/>
      <c r="H188" s="235">
        <v>2</v>
      </c>
      <c r="I188" s="236"/>
      <c r="J188" s="232"/>
      <c r="K188" s="232"/>
      <c r="L188" s="237"/>
      <c r="M188" s="238"/>
      <c r="N188" s="239"/>
      <c r="O188" s="239"/>
      <c r="P188" s="239"/>
      <c r="Q188" s="239"/>
      <c r="R188" s="239"/>
      <c r="S188" s="239"/>
      <c r="T188" s="24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1" t="s">
        <v>135</v>
      </c>
      <c r="AU188" s="241" t="s">
        <v>82</v>
      </c>
      <c r="AV188" s="14" t="s">
        <v>133</v>
      </c>
      <c r="AW188" s="14" t="s">
        <v>33</v>
      </c>
      <c r="AX188" s="14" t="s">
        <v>80</v>
      </c>
      <c r="AY188" s="241" t="s">
        <v>126</v>
      </c>
    </row>
    <row r="189" s="2" customFormat="1" ht="24.15" customHeight="1">
      <c r="A189" s="40"/>
      <c r="B189" s="41"/>
      <c r="C189" s="242" t="s">
        <v>225</v>
      </c>
      <c r="D189" s="242" t="s">
        <v>138</v>
      </c>
      <c r="E189" s="243" t="s">
        <v>358</v>
      </c>
      <c r="F189" s="244" t="s">
        <v>359</v>
      </c>
      <c r="G189" s="245" t="s">
        <v>288</v>
      </c>
      <c r="H189" s="246">
        <v>2</v>
      </c>
      <c r="I189" s="247"/>
      <c r="J189" s="248">
        <f>ROUND(I189*H189,2)</f>
        <v>0</v>
      </c>
      <c r="K189" s="244" t="s">
        <v>132</v>
      </c>
      <c r="L189" s="249"/>
      <c r="M189" s="250" t="s">
        <v>19</v>
      </c>
      <c r="N189" s="251" t="s">
        <v>43</v>
      </c>
      <c r="O189" s="86"/>
      <c r="P189" s="215">
        <f>O189*H189</f>
        <v>0</v>
      </c>
      <c r="Q189" s="215">
        <v>0.54800000000000004</v>
      </c>
      <c r="R189" s="215">
        <f>Q189*H189</f>
        <v>1.0960000000000001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142</v>
      </c>
      <c r="AT189" s="217" t="s">
        <v>138</v>
      </c>
      <c r="AU189" s="217" t="s">
        <v>82</v>
      </c>
      <c r="AY189" s="19" t="s">
        <v>126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80</v>
      </c>
      <c r="BK189" s="218">
        <f>ROUND(I189*H189,2)</f>
        <v>0</v>
      </c>
      <c r="BL189" s="19" t="s">
        <v>133</v>
      </c>
      <c r="BM189" s="217" t="s">
        <v>360</v>
      </c>
    </row>
    <row r="190" s="13" customFormat="1">
      <c r="A190" s="13"/>
      <c r="B190" s="219"/>
      <c r="C190" s="220"/>
      <c r="D190" s="221" t="s">
        <v>135</v>
      </c>
      <c r="E190" s="222" t="s">
        <v>19</v>
      </c>
      <c r="F190" s="223" t="s">
        <v>349</v>
      </c>
      <c r="G190" s="220"/>
      <c r="H190" s="224">
        <v>2</v>
      </c>
      <c r="I190" s="225"/>
      <c r="J190" s="220"/>
      <c r="K190" s="220"/>
      <c r="L190" s="226"/>
      <c r="M190" s="227"/>
      <c r="N190" s="228"/>
      <c r="O190" s="228"/>
      <c r="P190" s="228"/>
      <c r="Q190" s="228"/>
      <c r="R190" s="228"/>
      <c r="S190" s="228"/>
      <c r="T190" s="22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0" t="s">
        <v>135</v>
      </c>
      <c r="AU190" s="230" t="s">
        <v>82</v>
      </c>
      <c r="AV190" s="13" t="s">
        <v>82</v>
      </c>
      <c r="AW190" s="13" t="s">
        <v>33</v>
      </c>
      <c r="AX190" s="13" t="s">
        <v>72</v>
      </c>
      <c r="AY190" s="230" t="s">
        <v>126</v>
      </c>
    </row>
    <row r="191" s="14" customFormat="1">
      <c r="A191" s="14"/>
      <c r="B191" s="231"/>
      <c r="C191" s="232"/>
      <c r="D191" s="221" t="s">
        <v>135</v>
      </c>
      <c r="E191" s="233" t="s">
        <v>19</v>
      </c>
      <c r="F191" s="234" t="s">
        <v>137</v>
      </c>
      <c r="G191" s="232"/>
      <c r="H191" s="235">
        <v>2</v>
      </c>
      <c r="I191" s="236"/>
      <c r="J191" s="232"/>
      <c r="K191" s="232"/>
      <c r="L191" s="237"/>
      <c r="M191" s="238"/>
      <c r="N191" s="239"/>
      <c r="O191" s="239"/>
      <c r="P191" s="239"/>
      <c r="Q191" s="239"/>
      <c r="R191" s="239"/>
      <c r="S191" s="239"/>
      <c r="T191" s="240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1" t="s">
        <v>135</v>
      </c>
      <c r="AU191" s="241" t="s">
        <v>82</v>
      </c>
      <c r="AV191" s="14" t="s">
        <v>133</v>
      </c>
      <c r="AW191" s="14" t="s">
        <v>33</v>
      </c>
      <c r="AX191" s="14" t="s">
        <v>80</v>
      </c>
      <c r="AY191" s="241" t="s">
        <v>126</v>
      </c>
    </row>
    <row r="192" s="2" customFormat="1" ht="24.15" customHeight="1">
      <c r="A192" s="40"/>
      <c r="B192" s="41"/>
      <c r="C192" s="206" t="s">
        <v>361</v>
      </c>
      <c r="D192" s="206" t="s">
        <v>128</v>
      </c>
      <c r="E192" s="207" t="s">
        <v>362</v>
      </c>
      <c r="F192" s="208" t="s">
        <v>363</v>
      </c>
      <c r="G192" s="209" t="s">
        <v>288</v>
      </c>
      <c r="H192" s="210">
        <v>2</v>
      </c>
      <c r="I192" s="211"/>
      <c r="J192" s="212">
        <f>ROUND(I192*H192,2)</f>
        <v>0</v>
      </c>
      <c r="K192" s="208" t="s">
        <v>132</v>
      </c>
      <c r="L192" s="46"/>
      <c r="M192" s="213" t="s">
        <v>19</v>
      </c>
      <c r="N192" s="214" t="s">
        <v>43</v>
      </c>
      <c r="O192" s="86"/>
      <c r="P192" s="215">
        <f>O192*H192</f>
        <v>0</v>
      </c>
      <c r="Q192" s="215">
        <v>0.21734000000000001</v>
      </c>
      <c r="R192" s="215">
        <f>Q192*H192</f>
        <v>0.43468000000000001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133</v>
      </c>
      <c r="AT192" s="217" t="s">
        <v>128</v>
      </c>
      <c r="AU192" s="217" t="s">
        <v>82</v>
      </c>
      <c r="AY192" s="19" t="s">
        <v>126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80</v>
      </c>
      <c r="BK192" s="218">
        <f>ROUND(I192*H192,2)</f>
        <v>0</v>
      </c>
      <c r="BL192" s="19" t="s">
        <v>133</v>
      </c>
      <c r="BM192" s="217" t="s">
        <v>364</v>
      </c>
    </row>
    <row r="193" s="13" customFormat="1">
      <c r="A193" s="13"/>
      <c r="B193" s="219"/>
      <c r="C193" s="220"/>
      <c r="D193" s="221" t="s">
        <v>135</v>
      </c>
      <c r="E193" s="222" t="s">
        <v>19</v>
      </c>
      <c r="F193" s="223" t="s">
        <v>349</v>
      </c>
      <c r="G193" s="220"/>
      <c r="H193" s="224">
        <v>2</v>
      </c>
      <c r="I193" s="225"/>
      <c r="J193" s="220"/>
      <c r="K193" s="220"/>
      <c r="L193" s="226"/>
      <c r="M193" s="227"/>
      <c r="N193" s="228"/>
      <c r="O193" s="228"/>
      <c r="P193" s="228"/>
      <c r="Q193" s="228"/>
      <c r="R193" s="228"/>
      <c r="S193" s="228"/>
      <c r="T193" s="22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0" t="s">
        <v>135</v>
      </c>
      <c r="AU193" s="230" t="s">
        <v>82</v>
      </c>
      <c r="AV193" s="13" t="s">
        <v>82</v>
      </c>
      <c r="AW193" s="13" t="s">
        <v>33</v>
      </c>
      <c r="AX193" s="13" t="s">
        <v>72</v>
      </c>
      <c r="AY193" s="230" t="s">
        <v>126</v>
      </c>
    </row>
    <row r="194" s="14" customFormat="1">
      <c r="A194" s="14"/>
      <c r="B194" s="231"/>
      <c r="C194" s="232"/>
      <c r="D194" s="221" t="s">
        <v>135</v>
      </c>
      <c r="E194" s="233" t="s">
        <v>19</v>
      </c>
      <c r="F194" s="234" t="s">
        <v>137</v>
      </c>
      <c r="G194" s="232"/>
      <c r="H194" s="235">
        <v>2</v>
      </c>
      <c r="I194" s="236"/>
      <c r="J194" s="232"/>
      <c r="K194" s="232"/>
      <c r="L194" s="237"/>
      <c r="M194" s="238"/>
      <c r="N194" s="239"/>
      <c r="O194" s="239"/>
      <c r="P194" s="239"/>
      <c r="Q194" s="239"/>
      <c r="R194" s="239"/>
      <c r="S194" s="239"/>
      <c r="T194" s="24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1" t="s">
        <v>135</v>
      </c>
      <c r="AU194" s="241" t="s">
        <v>82</v>
      </c>
      <c r="AV194" s="14" t="s">
        <v>133</v>
      </c>
      <c r="AW194" s="14" t="s">
        <v>33</v>
      </c>
      <c r="AX194" s="14" t="s">
        <v>80</v>
      </c>
      <c r="AY194" s="241" t="s">
        <v>126</v>
      </c>
    </row>
    <row r="195" s="2" customFormat="1" ht="24.15" customHeight="1">
      <c r="A195" s="40"/>
      <c r="B195" s="41"/>
      <c r="C195" s="242" t="s">
        <v>365</v>
      </c>
      <c r="D195" s="242" t="s">
        <v>138</v>
      </c>
      <c r="E195" s="243" t="s">
        <v>366</v>
      </c>
      <c r="F195" s="244" t="s">
        <v>367</v>
      </c>
      <c r="G195" s="245" t="s">
        <v>288</v>
      </c>
      <c r="H195" s="246">
        <v>2</v>
      </c>
      <c r="I195" s="247"/>
      <c r="J195" s="248">
        <f>ROUND(I195*H195,2)</f>
        <v>0</v>
      </c>
      <c r="K195" s="244" t="s">
        <v>132</v>
      </c>
      <c r="L195" s="249"/>
      <c r="M195" s="250" t="s">
        <v>19</v>
      </c>
      <c r="N195" s="251" t="s">
        <v>43</v>
      </c>
      <c r="O195" s="86"/>
      <c r="P195" s="215">
        <f>O195*H195</f>
        <v>0</v>
      </c>
      <c r="Q195" s="215">
        <v>0.080000000000000002</v>
      </c>
      <c r="R195" s="215">
        <f>Q195*H195</f>
        <v>0.16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142</v>
      </c>
      <c r="AT195" s="217" t="s">
        <v>138</v>
      </c>
      <c r="AU195" s="217" t="s">
        <v>82</v>
      </c>
      <c r="AY195" s="19" t="s">
        <v>126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80</v>
      </c>
      <c r="BK195" s="218">
        <f>ROUND(I195*H195,2)</f>
        <v>0</v>
      </c>
      <c r="BL195" s="19" t="s">
        <v>133</v>
      </c>
      <c r="BM195" s="217" t="s">
        <v>368</v>
      </c>
    </row>
    <row r="196" s="13" customFormat="1">
      <c r="A196" s="13"/>
      <c r="B196" s="219"/>
      <c r="C196" s="220"/>
      <c r="D196" s="221" t="s">
        <v>135</v>
      </c>
      <c r="E196" s="222" t="s">
        <v>19</v>
      </c>
      <c r="F196" s="223" t="s">
        <v>349</v>
      </c>
      <c r="G196" s="220"/>
      <c r="H196" s="224">
        <v>2</v>
      </c>
      <c r="I196" s="225"/>
      <c r="J196" s="220"/>
      <c r="K196" s="220"/>
      <c r="L196" s="226"/>
      <c r="M196" s="227"/>
      <c r="N196" s="228"/>
      <c r="O196" s="228"/>
      <c r="P196" s="228"/>
      <c r="Q196" s="228"/>
      <c r="R196" s="228"/>
      <c r="S196" s="228"/>
      <c r="T196" s="229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0" t="s">
        <v>135</v>
      </c>
      <c r="AU196" s="230" t="s">
        <v>82</v>
      </c>
      <c r="AV196" s="13" t="s">
        <v>82</v>
      </c>
      <c r="AW196" s="13" t="s">
        <v>33</v>
      </c>
      <c r="AX196" s="13" t="s">
        <v>72</v>
      </c>
      <c r="AY196" s="230" t="s">
        <v>126</v>
      </c>
    </row>
    <row r="197" s="14" customFormat="1">
      <c r="A197" s="14"/>
      <c r="B197" s="231"/>
      <c r="C197" s="232"/>
      <c r="D197" s="221" t="s">
        <v>135</v>
      </c>
      <c r="E197" s="233" t="s">
        <v>19</v>
      </c>
      <c r="F197" s="234" t="s">
        <v>137</v>
      </c>
      <c r="G197" s="232"/>
      <c r="H197" s="235">
        <v>2</v>
      </c>
      <c r="I197" s="236"/>
      <c r="J197" s="232"/>
      <c r="K197" s="232"/>
      <c r="L197" s="237"/>
      <c r="M197" s="238"/>
      <c r="N197" s="239"/>
      <c r="O197" s="239"/>
      <c r="P197" s="239"/>
      <c r="Q197" s="239"/>
      <c r="R197" s="239"/>
      <c r="S197" s="239"/>
      <c r="T197" s="240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1" t="s">
        <v>135</v>
      </c>
      <c r="AU197" s="241" t="s">
        <v>82</v>
      </c>
      <c r="AV197" s="14" t="s">
        <v>133</v>
      </c>
      <c r="AW197" s="14" t="s">
        <v>33</v>
      </c>
      <c r="AX197" s="14" t="s">
        <v>80</v>
      </c>
      <c r="AY197" s="241" t="s">
        <v>126</v>
      </c>
    </row>
    <row r="198" s="2" customFormat="1" ht="37.8" customHeight="1">
      <c r="A198" s="40"/>
      <c r="B198" s="41"/>
      <c r="C198" s="206" t="s">
        <v>369</v>
      </c>
      <c r="D198" s="206" t="s">
        <v>128</v>
      </c>
      <c r="E198" s="207" t="s">
        <v>370</v>
      </c>
      <c r="F198" s="208" t="s">
        <v>371</v>
      </c>
      <c r="G198" s="209" t="s">
        <v>131</v>
      </c>
      <c r="H198" s="210">
        <v>4.5330000000000004</v>
      </c>
      <c r="I198" s="211"/>
      <c r="J198" s="212">
        <f>ROUND(I198*H198,2)</f>
        <v>0</v>
      </c>
      <c r="K198" s="208" t="s">
        <v>132</v>
      </c>
      <c r="L198" s="46"/>
      <c r="M198" s="213" t="s">
        <v>19</v>
      </c>
      <c r="N198" s="214" t="s">
        <v>43</v>
      </c>
      <c r="O198" s="86"/>
      <c r="P198" s="215">
        <f>O198*H198</f>
        <v>0</v>
      </c>
      <c r="Q198" s="215">
        <v>0</v>
      </c>
      <c r="R198" s="215">
        <f>Q198*H198</f>
        <v>0</v>
      </c>
      <c r="S198" s="215">
        <v>0</v>
      </c>
      <c r="T198" s="216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17" t="s">
        <v>133</v>
      </c>
      <c r="AT198" s="217" t="s">
        <v>128</v>
      </c>
      <c r="AU198" s="217" t="s">
        <v>82</v>
      </c>
      <c r="AY198" s="19" t="s">
        <v>126</v>
      </c>
      <c r="BE198" s="218">
        <f>IF(N198="základní",J198,0)</f>
        <v>0</v>
      </c>
      <c r="BF198" s="218">
        <f>IF(N198="snížená",J198,0)</f>
        <v>0</v>
      </c>
      <c r="BG198" s="218">
        <f>IF(N198="zákl. přenesená",J198,0)</f>
        <v>0</v>
      </c>
      <c r="BH198" s="218">
        <f>IF(N198="sníž. přenesená",J198,0)</f>
        <v>0</v>
      </c>
      <c r="BI198" s="218">
        <f>IF(N198="nulová",J198,0)</f>
        <v>0</v>
      </c>
      <c r="BJ198" s="19" t="s">
        <v>80</v>
      </c>
      <c r="BK198" s="218">
        <f>ROUND(I198*H198,2)</f>
        <v>0</v>
      </c>
      <c r="BL198" s="19" t="s">
        <v>133</v>
      </c>
      <c r="BM198" s="217" t="s">
        <v>372</v>
      </c>
    </row>
    <row r="199" s="15" customFormat="1">
      <c r="A199" s="15"/>
      <c r="B199" s="252"/>
      <c r="C199" s="253"/>
      <c r="D199" s="221" t="s">
        <v>135</v>
      </c>
      <c r="E199" s="254" t="s">
        <v>19</v>
      </c>
      <c r="F199" s="255" t="s">
        <v>341</v>
      </c>
      <c r="G199" s="253"/>
      <c r="H199" s="254" t="s">
        <v>19</v>
      </c>
      <c r="I199" s="256"/>
      <c r="J199" s="253"/>
      <c r="K199" s="253"/>
      <c r="L199" s="257"/>
      <c r="M199" s="258"/>
      <c r="N199" s="259"/>
      <c r="O199" s="259"/>
      <c r="P199" s="259"/>
      <c r="Q199" s="259"/>
      <c r="R199" s="259"/>
      <c r="S199" s="259"/>
      <c r="T199" s="260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1" t="s">
        <v>135</v>
      </c>
      <c r="AU199" s="261" t="s">
        <v>82</v>
      </c>
      <c r="AV199" s="15" t="s">
        <v>80</v>
      </c>
      <c r="AW199" s="15" t="s">
        <v>33</v>
      </c>
      <c r="AX199" s="15" t="s">
        <v>72</v>
      </c>
      <c r="AY199" s="261" t="s">
        <v>126</v>
      </c>
    </row>
    <row r="200" s="13" customFormat="1">
      <c r="A200" s="13"/>
      <c r="B200" s="219"/>
      <c r="C200" s="220"/>
      <c r="D200" s="221" t="s">
        <v>135</v>
      </c>
      <c r="E200" s="222" t="s">
        <v>19</v>
      </c>
      <c r="F200" s="223" t="s">
        <v>342</v>
      </c>
      <c r="G200" s="220"/>
      <c r="H200" s="224">
        <v>3.1030000000000002</v>
      </c>
      <c r="I200" s="225"/>
      <c r="J200" s="220"/>
      <c r="K200" s="220"/>
      <c r="L200" s="226"/>
      <c r="M200" s="227"/>
      <c r="N200" s="228"/>
      <c r="O200" s="228"/>
      <c r="P200" s="228"/>
      <c r="Q200" s="228"/>
      <c r="R200" s="228"/>
      <c r="S200" s="228"/>
      <c r="T200" s="22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0" t="s">
        <v>135</v>
      </c>
      <c r="AU200" s="230" t="s">
        <v>82</v>
      </c>
      <c r="AV200" s="13" t="s">
        <v>82</v>
      </c>
      <c r="AW200" s="13" t="s">
        <v>33</v>
      </c>
      <c r="AX200" s="13" t="s">
        <v>72</v>
      </c>
      <c r="AY200" s="230" t="s">
        <v>126</v>
      </c>
    </row>
    <row r="201" s="13" customFormat="1">
      <c r="A201" s="13"/>
      <c r="B201" s="219"/>
      <c r="C201" s="220"/>
      <c r="D201" s="221" t="s">
        <v>135</v>
      </c>
      <c r="E201" s="222" t="s">
        <v>19</v>
      </c>
      <c r="F201" s="223" t="s">
        <v>343</v>
      </c>
      <c r="G201" s="220"/>
      <c r="H201" s="224">
        <v>0.90100000000000002</v>
      </c>
      <c r="I201" s="225"/>
      <c r="J201" s="220"/>
      <c r="K201" s="220"/>
      <c r="L201" s="226"/>
      <c r="M201" s="227"/>
      <c r="N201" s="228"/>
      <c r="O201" s="228"/>
      <c r="P201" s="228"/>
      <c r="Q201" s="228"/>
      <c r="R201" s="228"/>
      <c r="S201" s="228"/>
      <c r="T201" s="22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0" t="s">
        <v>135</v>
      </c>
      <c r="AU201" s="230" t="s">
        <v>82</v>
      </c>
      <c r="AV201" s="13" t="s">
        <v>82</v>
      </c>
      <c r="AW201" s="13" t="s">
        <v>33</v>
      </c>
      <c r="AX201" s="13" t="s">
        <v>72</v>
      </c>
      <c r="AY201" s="230" t="s">
        <v>126</v>
      </c>
    </row>
    <row r="202" s="13" customFormat="1">
      <c r="A202" s="13"/>
      <c r="B202" s="219"/>
      <c r="C202" s="220"/>
      <c r="D202" s="221" t="s">
        <v>135</v>
      </c>
      <c r="E202" s="222" t="s">
        <v>19</v>
      </c>
      <c r="F202" s="223" t="s">
        <v>344</v>
      </c>
      <c r="G202" s="220"/>
      <c r="H202" s="224">
        <v>0.52900000000000003</v>
      </c>
      <c r="I202" s="225"/>
      <c r="J202" s="220"/>
      <c r="K202" s="220"/>
      <c r="L202" s="226"/>
      <c r="M202" s="227"/>
      <c r="N202" s="228"/>
      <c r="O202" s="228"/>
      <c r="P202" s="228"/>
      <c r="Q202" s="228"/>
      <c r="R202" s="228"/>
      <c r="S202" s="228"/>
      <c r="T202" s="229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0" t="s">
        <v>135</v>
      </c>
      <c r="AU202" s="230" t="s">
        <v>82</v>
      </c>
      <c r="AV202" s="13" t="s">
        <v>82</v>
      </c>
      <c r="AW202" s="13" t="s">
        <v>33</v>
      </c>
      <c r="AX202" s="13" t="s">
        <v>72</v>
      </c>
      <c r="AY202" s="230" t="s">
        <v>126</v>
      </c>
    </row>
    <row r="203" s="14" customFormat="1">
      <c r="A203" s="14"/>
      <c r="B203" s="231"/>
      <c r="C203" s="232"/>
      <c r="D203" s="221" t="s">
        <v>135</v>
      </c>
      <c r="E203" s="233" t="s">
        <v>19</v>
      </c>
      <c r="F203" s="234" t="s">
        <v>137</v>
      </c>
      <c r="G203" s="232"/>
      <c r="H203" s="235">
        <v>4.5330000000000004</v>
      </c>
      <c r="I203" s="236"/>
      <c r="J203" s="232"/>
      <c r="K203" s="232"/>
      <c r="L203" s="237"/>
      <c r="M203" s="238"/>
      <c r="N203" s="239"/>
      <c r="O203" s="239"/>
      <c r="P203" s="239"/>
      <c r="Q203" s="239"/>
      <c r="R203" s="239"/>
      <c r="S203" s="239"/>
      <c r="T203" s="240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1" t="s">
        <v>135</v>
      </c>
      <c r="AU203" s="241" t="s">
        <v>82</v>
      </c>
      <c r="AV203" s="14" t="s">
        <v>133</v>
      </c>
      <c r="AW203" s="14" t="s">
        <v>33</v>
      </c>
      <c r="AX203" s="14" t="s">
        <v>80</v>
      </c>
      <c r="AY203" s="241" t="s">
        <v>126</v>
      </c>
    </row>
    <row r="204" s="12" customFormat="1" ht="22.8" customHeight="1">
      <c r="A204" s="12"/>
      <c r="B204" s="190"/>
      <c r="C204" s="191"/>
      <c r="D204" s="192" t="s">
        <v>71</v>
      </c>
      <c r="E204" s="204" t="s">
        <v>373</v>
      </c>
      <c r="F204" s="204" t="s">
        <v>374</v>
      </c>
      <c r="G204" s="191"/>
      <c r="H204" s="191"/>
      <c r="I204" s="194"/>
      <c r="J204" s="205">
        <f>BK204</f>
        <v>0</v>
      </c>
      <c r="K204" s="191"/>
      <c r="L204" s="196"/>
      <c r="M204" s="197"/>
      <c r="N204" s="198"/>
      <c r="O204" s="198"/>
      <c r="P204" s="199">
        <f>P205</f>
        <v>0</v>
      </c>
      <c r="Q204" s="198"/>
      <c r="R204" s="199">
        <f>R205</f>
        <v>0</v>
      </c>
      <c r="S204" s="198"/>
      <c r="T204" s="200">
        <f>T205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1" t="s">
        <v>80</v>
      </c>
      <c r="AT204" s="202" t="s">
        <v>71</v>
      </c>
      <c r="AU204" s="202" t="s">
        <v>80</v>
      </c>
      <c r="AY204" s="201" t="s">
        <v>126</v>
      </c>
      <c r="BK204" s="203">
        <f>BK205</f>
        <v>0</v>
      </c>
    </row>
    <row r="205" s="2" customFormat="1" ht="49.05" customHeight="1">
      <c r="A205" s="40"/>
      <c r="B205" s="41"/>
      <c r="C205" s="206" t="s">
        <v>375</v>
      </c>
      <c r="D205" s="206" t="s">
        <v>128</v>
      </c>
      <c r="E205" s="207" t="s">
        <v>376</v>
      </c>
      <c r="F205" s="208" t="s">
        <v>377</v>
      </c>
      <c r="G205" s="209" t="s">
        <v>141</v>
      </c>
      <c r="H205" s="210">
        <v>5.2889999999999997</v>
      </c>
      <c r="I205" s="211"/>
      <c r="J205" s="212">
        <f>ROUND(I205*H205,2)</f>
        <v>0</v>
      </c>
      <c r="K205" s="208" t="s">
        <v>132</v>
      </c>
      <c r="L205" s="46"/>
      <c r="M205" s="213" t="s">
        <v>19</v>
      </c>
      <c r="N205" s="214" t="s">
        <v>43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133</v>
      </c>
      <c r="AT205" s="217" t="s">
        <v>128</v>
      </c>
      <c r="AU205" s="217" t="s">
        <v>82</v>
      </c>
      <c r="AY205" s="19" t="s">
        <v>126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80</v>
      </c>
      <c r="BK205" s="218">
        <f>ROUND(I205*H205,2)</f>
        <v>0</v>
      </c>
      <c r="BL205" s="19" t="s">
        <v>133</v>
      </c>
      <c r="BM205" s="217" t="s">
        <v>378</v>
      </c>
    </row>
    <row r="206" s="12" customFormat="1" ht="25.92" customHeight="1">
      <c r="A206" s="12"/>
      <c r="B206" s="190"/>
      <c r="C206" s="191"/>
      <c r="D206" s="192" t="s">
        <v>71</v>
      </c>
      <c r="E206" s="193" t="s">
        <v>187</v>
      </c>
      <c r="F206" s="193" t="s">
        <v>188</v>
      </c>
      <c r="G206" s="191"/>
      <c r="H206" s="191"/>
      <c r="I206" s="194"/>
      <c r="J206" s="195">
        <f>BK206</f>
        <v>0</v>
      </c>
      <c r="K206" s="191"/>
      <c r="L206" s="196"/>
      <c r="M206" s="197"/>
      <c r="N206" s="198"/>
      <c r="O206" s="198"/>
      <c r="P206" s="199">
        <f>P207</f>
        <v>0</v>
      </c>
      <c r="Q206" s="198"/>
      <c r="R206" s="199">
        <f>R207</f>
        <v>0.052648800000000009</v>
      </c>
      <c r="S206" s="198"/>
      <c r="T206" s="200">
        <f>T207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1" t="s">
        <v>82</v>
      </c>
      <c r="AT206" s="202" t="s">
        <v>71</v>
      </c>
      <c r="AU206" s="202" t="s">
        <v>72</v>
      </c>
      <c r="AY206" s="201" t="s">
        <v>126</v>
      </c>
      <c r="BK206" s="203">
        <f>BK207</f>
        <v>0</v>
      </c>
    </row>
    <row r="207" s="12" customFormat="1" ht="22.8" customHeight="1">
      <c r="A207" s="12"/>
      <c r="B207" s="190"/>
      <c r="C207" s="191"/>
      <c r="D207" s="192" t="s">
        <v>71</v>
      </c>
      <c r="E207" s="204" t="s">
        <v>379</v>
      </c>
      <c r="F207" s="204" t="s">
        <v>380</v>
      </c>
      <c r="G207" s="191"/>
      <c r="H207" s="191"/>
      <c r="I207" s="194"/>
      <c r="J207" s="205">
        <f>BK207</f>
        <v>0</v>
      </c>
      <c r="K207" s="191"/>
      <c r="L207" s="196"/>
      <c r="M207" s="197"/>
      <c r="N207" s="198"/>
      <c r="O207" s="198"/>
      <c r="P207" s="199">
        <f>SUM(P208:P219)</f>
        <v>0</v>
      </c>
      <c r="Q207" s="198"/>
      <c r="R207" s="199">
        <f>SUM(R208:R219)</f>
        <v>0.052648800000000009</v>
      </c>
      <c r="S207" s="198"/>
      <c r="T207" s="200">
        <f>SUM(T208:T219)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1" t="s">
        <v>82</v>
      </c>
      <c r="AT207" s="202" t="s">
        <v>71</v>
      </c>
      <c r="AU207" s="202" t="s">
        <v>80</v>
      </c>
      <c r="AY207" s="201" t="s">
        <v>126</v>
      </c>
      <c r="BK207" s="203">
        <f>SUM(BK208:BK219)</f>
        <v>0</v>
      </c>
    </row>
    <row r="208" s="2" customFormat="1" ht="37.8" customHeight="1">
      <c r="A208" s="40"/>
      <c r="B208" s="41"/>
      <c r="C208" s="206" t="s">
        <v>381</v>
      </c>
      <c r="D208" s="206" t="s">
        <v>128</v>
      </c>
      <c r="E208" s="207" t="s">
        <v>382</v>
      </c>
      <c r="F208" s="208" t="s">
        <v>383</v>
      </c>
      <c r="G208" s="209" t="s">
        <v>202</v>
      </c>
      <c r="H208" s="210">
        <v>8.2200000000000006</v>
      </c>
      <c r="I208" s="211"/>
      <c r="J208" s="212">
        <f>ROUND(I208*H208,2)</f>
        <v>0</v>
      </c>
      <c r="K208" s="208" t="s">
        <v>132</v>
      </c>
      <c r="L208" s="46"/>
      <c r="M208" s="213" t="s">
        <v>19</v>
      </c>
      <c r="N208" s="214" t="s">
        <v>43</v>
      </c>
      <c r="O208" s="86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194</v>
      </c>
      <c r="AT208" s="217" t="s">
        <v>128</v>
      </c>
      <c r="AU208" s="217" t="s">
        <v>82</v>
      </c>
      <c r="AY208" s="19" t="s">
        <v>126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80</v>
      </c>
      <c r="BK208" s="218">
        <f>ROUND(I208*H208,2)</f>
        <v>0</v>
      </c>
      <c r="BL208" s="19" t="s">
        <v>194</v>
      </c>
      <c r="BM208" s="217" t="s">
        <v>384</v>
      </c>
    </row>
    <row r="209" s="15" customFormat="1">
      <c r="A209" s="15"/>
      <c r="B209" s="252"/>
      <c r="C209" s="253"/>
      <c r="D209" s="221" t="s">
        <v>135</v>
      </c>
      <c r="E209" s="254" t="s">
        <v>19</v>
      </c>
      <c r="F209" s="255" t="s">
        <v>385</v>
      </c>
      <c r="G209" s="253"/>
      <c r="H209" s="254" t="s">
        <v>19</v>
      </c>
      <c r="I209" s="256"/>
      <c r="J209" s="253"/>
      <c r="K209" s="253"/>
      <c r="L209" s="257"/>
      <c r="M209" s="258"/>
      <c r="N209" s="259"/>
      <c r="O209" s="259"/>
      <c r="P209" s="259"/>
      <c r="Q209" s="259"/>
      <c r="R209" s="259"/>
      <c r="S209" s="259"/>
      <c r="T209" s="260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61" t="s">
        <v>135</v>
      </c>
      <c r="AU209" s="261" t="s">
        <v>82</v>
      </c>
      <c r="AV209" s="15" t="s">
        <v>80</v>
      </c>
      <c r="AW209" s="15" t="s">
        <v>33</v>
      </c>
      <c r="AX209" s="15" t="s">
        <v>72</v>
      </c>
      <c r="AY209" s="261" t="s">
        <v>126</v>
      </c>
    </row>
    <row r="210" s="13" customFormat="1">
      <c r="A210" s="13"/>
      <c r="B210" s="219"/>
      <c r="C210" s="220"/>
      <c r="D210" s="221" t="s">
        <v>135</v>
      </c>
      <c r="E210" s="222" t="s">
        <v>19</v>
      </c>
      <c r="F210" s="223" t="s">
        <v>320</v>
      </c>
      <c r="G210" s="220"/>
      <c r="H210" s="224">
        <v>8.2200000000000006</v>
      </c>
      <c r="I210" s="225"/>
      <c r="J210" s="220"/>
      <c r="K210" s="220"/>
      <c r="L210" s="226"/>
      <c r="M210" s="227"/>
      <c r="N210" s="228"/>
      <c r="O210" s="228"/>
      <c r="P210" s="228"/>
      <c r="Q210" s="228"/>
      <c r="R210" s="228"/>
      <c r="S210" s="228"/>
      <c r="T210" s="22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0" t="s">
        <v>135</v>
      </c>
      <c r="AU210" s="230" t="s">
        <v>82</v>
      </c>
      <c r="AV210" s="13" t="s">
        <v>82</v>
      </c>
      <c r="AW210" s="13" t="s">
        <v>33</v>
      </c>
      <c r="AX210" s="13" t="s">
        <v>72</v>
      </c>
      <c r="AY210" s="230" t="s">
        <v>126</v>
      </c>
    </row>
    <row r="211" s="14" customFormat="1">
      <c r="A211" s="14"/>
      <c r="B211" s="231"/>
      <c r="C211" s="232"/>
      <c r="D211" s="221" t="s">
        <v>135</v>
      </c>
      <c r="E211" s="233" t="s">
        <v>19</v>
      </c>
      <c r="F211" s="234" t="s">
        <v>137</v>
      </c>
      <c r="G211" s="232"/>
      <c r="H211" s="235">
        <v>8.2200000000000006</v>
      </c>
      <c r="I211" s="236"/>
      <c r="J211" s="232"/>
      <c r="K211" s="232"/>
      <c r="L211" s="237"/>
      <c r="M211" s="238"/>
      <c r="N211" s="239"/>
      <c r="O211" s="239"/>
      <c r="P211" s="239"/>
      <c r="Q211" s="239"/>
      <c r="R211" s="239"/>
      <c r="S211" s="239"/>
      <c r="T211" s="240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1" t="s">
        <v>135</v>
      </c>
      <c r="AU211" s="241" t="s">
        <v>82</v>
      </c>
      <c r="AV211" s="14" t="s">
        <v>133</v>
      </c>
      <c r="AW211" s="14" t="s">
        <v>33</v>
      </c>
      <c r="AX211" s="14" t="s">
        <v>80</v>
      </c>
      <c r="AY211" s="241" t="s">
        <v>126</v>
      </c>
    </row>
    <row r="212" s="2" customFormat="1" ht="14.4" customHeight="1">
      <c r="A212" s="40"/>
      <c r="B212" s="41"/>
      <c r="C212" s="242" t="s">
        <v>386</v>
      </c>
      <c r="D212" s="242" t="s">
        <v>138</v>
      </c>
      <c r="E212" s="243" t="s">
        <v>387</v>
      </c>
      <c r="F212" s="244" t="s">
        <v>388</v>
      </c>
      <c r="G212" s="245" t="s">
        <v>141</v>
      </c>
      <c r="H212" s="246">
        <v>0.0030000000000000001</v>
      </c>
      <c r="I212" s="247"/>
      <c r="J212" s="248">
        <f>ROUND(I212*H212,2)</f>
        <v>0</v>
      </c>
      <c r="K212" s="244" t="s">
        <v>132</v>
      </c>
      <c r="L212" s="249"/>
      <c r="M212" s="250" t="s">
        <v>19</v>
      </c>
      <c r="N212" s="251" t="s">
        <v>43</v>
      </c>
      <c r="O212" s="86"/>
      <c r="P212" s="215">
        <f>O212*H212</f>
        <v>0</v>
      </c>
      <c r="Q212" s="215">
        <v>1</v>
      </c>
      <c r="R212" s="215">
        <f>Q212*H212</f>
        <v>0.0030000000000000001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389</v>
      </c>
      <c r="AT212" s="217" t="s">
        <v>138</v>
      </c>
      <c r="AU212" s="217" t="s">
        <v>82</v>
      </c>
      <c r="AY212" s="19" t="s">
        <v>126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80</v>
      </c>
      <c r="BK212" s="218">
        <f>ROUND(I212*H212,2)</f>
        <v>0</v>
      </c>
      <c r="BL212" s="19" t="s">
        <v>194</v>
      </c>
      <c r="BM212" s="217" t="s">
        <v>390</v>
      </c>
    </row>
    <row r="213" s="13" customFormat="1">
      <c r="A213" s="13"/>
      <c r="B213" s="219"/>
      <c r="C213" s="220"/>
      <c r="D213" s="221" t="s">
        <v>135</v>
      </c>
      <c r="E213" s="220"/>
      <c r="F213" s="223" t="s">
        <v>391</v>
      </c>
      <c r="G213" s="220"/>
      <c r="H213" s="224">
        <v>0.0030000000000000001</v>
      </c>
      <c r="I213" s="225"/>
      <c r="J213" s="220"/>
      <c r="K213" s="220"/>
      <c r="L213" s="226"/>
      <c r="M213" s="227"/>
      <c r="N213" s="228"/>
      <c r="O213" s="228"/>
      <c r="P213" s="228"/>
      <c r="Q213" s="228"/>
      <c r="R213" s="228"/>
      <c r="S213" s="228"/>
      <c r="T213" s="22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0" t="s">
        <v>135</v>
      </c>
      <c r="AU213" s="230" t="s">
        <v>82</v>
      </c>
      <c r="AV213" s="13" t="s">
        <v>82</v>
      </c>
      <c r="AW213" s="13" t="s">
        <v>4</v>
      </c>
      <c r="AX213" s="13" t="s">
        <v>80</v>
      </c>
      <c r="AY213" s="230" t="s">
        <v>126</v>
      </c>
    </row>
    <row r="214" s="2" customFormat="1" ht="24.15" customHeight="1">
      <c r="A214" s="40"/>
      <c r="B214" s="41"/>
      <c r="C214" s="206" t="s">
        <v>389</v>
      </c>
      <c r="D214" s="206" t="s">
        <v>128</v>
      </c>
      <c r="E214" s="207" t="s">
        <v>392</v>
      </c>
      <c r="F214" s="208" t="s">
        <v>393</v>
      </c>
      <c r="G214" s="209" t="s">
        <v>202</v>
      </c>
      <c r="H214" s="210">
        <v>8.2200000000000006</v>
      </c>
      <c r="I214" s="211"/>
      <c r="J214" s="212">
        <f>ROUND(I214*H214,2)</f>
        <v>0</v>
      </c>
      <c r="K214" s="208" t="s">
        <v>132</v>
      </c>
      <c r="L214" s="46"/>
      <c r="M214" s="213" t="s">
        <v>19</v>
      </c>
      <c r="N214" s="214" t="s">
        <v>43</v>
      </c>
      <c r="O214" s="86"/>
      <c r="P214" s="215">
        <f>O214*H214</f>
        <v>0</v>
      </c>
      <c r="Q214" s="215">
        <v>0.00040000000000000002</v>
      </c>
      <c r="R214" s="215">
        <f>Q214*H214</f>
        <v>0.0032880000000000006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194</v>
      </c>
      <c r="AT214" s="217" t="s">
        <v>128</v>
      </c>
      <c r="AU214" s="217" t="s">
        <v>82</v>
      </c>
      <c r="AY214" s="19" t="s">
        <v>126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80</v>
      </c>
      <c r="BK214" s="218">
        <f>ROUND(I214*H214,2)</f>
        <v>0</v>
      </c>
      <c r="BL214" s="19" t="s">
        <v>194</v>
      </c>
      <c r="BM214" s="217" t="s">
        <v>394</v>
      </c>
    </row>
    <row r="215" s="13" customFormat="1">
      <c r="A215" s="13"/>
      <c r="B215" s="219"/>
      <c r="C215" s="220"/>
      <c r="D215" s="221" t="s">
        <v>135</v>
      </c>
      <c r="E215" s="222" t="s">
        <v>19</v>
      </c>
      <c r="F215" s="223" t="s">
        <v>395</v>
      </c>
      <c r="G215" s="220"/>
      <c r="H215" s="224">
        <v>8.2200000000000006</v>
      </c>
      <c r="I215" s="225"/>
      <c r="J215" s="220"/>
      <c r="K215" s="220"/>
      <c r="L215" s="226"/>
      <c r="M215" s="227"/>
      <c r="N215" s="228"/>
      <c r="O215" s="228"/>
      <c r="P215" s="228"/>
      <c r="Q215" s="228"/>
      <c r="R215" s="228"/>
      <c r="S215" s="228"/>
      <c r="T215" s="229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0" t="s">
        <v>135</v>
      </c>
      <c r="AU215" s="230" t="s">
        <v>82</v>
      </c>
      <c r="AV215" s="13" t="s">
        <v>82</v>
      </c>
      <c r="AW215" s="13" t="s">
        <v>33</v>
      </c>
      <c r="AX215" s="13" t="s">
        <v>72</v>
      </c>
      <c r="AY215" s="230" t="s">
        <v>126</v>
      </c>
    </row>
    <row r="216" s="14" customFormat="1">
      <c r="A216" s="14"/>
      <c r="B216" s="231"/>
      <c r="C216" s="232"/>
      <c r="D216" s="221" t="s">
        <v>135</v>
      </c>
      <c r="E216" s="233" t="s">
        <v>19</v>
      </c>
      <c r="F216" s="234" t="s">
        <v>137</v>
      </c>
      <c r="G216" s="232"/>
      <c r="H216" s="235">
        <v>8.2200000000000006</v>
      </c>
      <c r="I216" s="236"/>
      <c r="J216" s="232"/>
      <c r="K216" s="232"/>
      <c r="L216" s="237"/>
      <c r="M216" s="238"/>
      <c r="N216" s="239"/>
      <c r="O216" s="239"/>
      <c r="P216" s="239"/>
      <c r="Q216" s="239"/>
      <c r="R216" s="239"/>
      <c r="S216" s="239"/>
      <c r="T216" s="240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1" t="s">
        <v>135</v>
      </c>
      <c r="AU216" s="241" t="s">
        <v>82</v>
      </c>
      <c r="AV216" s="14" t="s">
        <v>133</v>
      </c>
      <c r="AW216" s="14" t="s">
        <v>33</v>
      </c>
      <c r="AX216" s="14" t="s">
        <v>80</v>
      </c>
      <c r="AY216" s="241" t="s">
        <v>126</v>
      </c>
    </row>
    <row r="217" s="2" customFormat="1" ht="24.15" customHeight="1">
      <c r="A217" s="40"/>
      <c r="B217" s="41"/>
      <c r="C217" s="242" t="s">
        <v>396</v>
      </c>
      <c r="D217" s="242" t="s">
        <v>138</v>
      </c>
      <c r="E217" s="243" t="s">
        <v>397</v>
      </c>
      <c r="F217" s="244" t="s">
        <v>398</v>
      </c>
      <c r="G217" s="245" t="s">
        <v>202</v>
      </c>
      <c r="H217" s="246">
        <v>9.8640000000000008</v>
      </c>
      <c r="I217" s="247"/>
      <c r="J217" s="248">
        <f>ROUND(I217*H217,2)</f>
        <v>0</v>
      </c>
      <c r="K217" s="244" t="s">
        <v>19</v>
      </c>
      <c r="L217" s="249"/>
      <c r="M217" s="250" t="s">
        <v>19</v>
      </c>
      <c r="N217" s="251" t="s">
        <v>43</v>
      </c>
      <c r="O217" s="86"/>
      <c r="P217" s="215">
        <f>O217*H217</f>
        <v>0</v>
      </c>
      <c r="Q217" s="215">
        <v>0.0047000000000000002</v>
      </c>
      <c r="R217" s="215">
        <f>Q217*H217</f>
        <v>0.046360800000000008</v>
      </c>
      <c r="S217" s="215">
        <v>0</v>
      </c>
      <c r="T217" s="216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7" t="s">
        <v>389</v>
      </c>
      <c r="AT217" s="217" t="s">
        <v>138</v>
      </c>
      <c r="AU217" s="217" t="s">
        <v>82</v>
      </c>
      <c r="AY217" s="19" t="s">
        <v>126</v>
      </c>
      <c r="BE217" s="218">
        <f>IF(N217="základní",J217,0)</f>
        <v>0</v>
      </c>
      <c r="BF217" s="218">
        <f>IF(N217="snížená",J217,0)</f>
        <v>0</v>
      </c>
      <c r="BG217" s="218">
        <f>IF(N217="zákl. přenesená",J217,0)</f>
        <v>0</v>
      </c>
      <c r="BH217" s="218">
        <f>IF(N217="sníž. přenesená",J217,0)</f>
        <v>0</v>
      </c>
      <c r="BI217" s="218">
        <f>IF(N217="nulová",J217,0)</f>
        <v>0</v>
      </c>
      <c r="BJ217" s="19" t="s">
        <v>80</v>
      </c>
      <c r="BK217" s="218">
        <f>ROUND(I217*H217,2)</f>
        <v>0</v>
      </c>
      <c r="BL217" s="19" t="s">
        <v>194</v>
      </c>
      <c r="BM217" s="217" t="s">
        <v>399</v>
      </c>
    </row>
    <row r="218" s="13" customFormat="1">
      <c r="A218" s="13"/>
      <c r="B218" s="219"/>
      <c r="C218" s="220"/>
      <c r="D218" s="221" t="s">
        <v>135</v>
      </c>
      <c r="E218" s="220"/>
      <c r="F218" s="223" t="s">
        <v>400</v>
      </c>
      <c r="G218" s="220"/>
      <c r="H218" s="224">
        <v>9.8640000000000008</v>
      </c>
      <c r="I218" s="225"/>
      <c r="J218" s="220"/>
      <c r="K218" s="220"/>
      <c r="L218" s="226"/>
      <c r="M218" s="227"/>
      <c r="N218" s="228"/>
      <c r="O218" s="228"/>
      <c r="P218" s="228"/>
      <c r="Q218" s="228"/>
      <c r="R218" s="228"/>
      <c r="S218" s="228"/>
      <c r="T218" s="229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0" t="s">
        <v>135</v>
      </c>
      <c r="AU218" s="230" t="s">
        <v>82</v>
      </c>
      <c r="AV218" s="13" t="s">
        <v>82</v>
      </c>
      <c r="AW218" s="13" t="s">
        <v>4</v>
      </c>
      <c r="AX218" s="13" t="s">
        <v>80</v>
      </c>
      <c r="AY218" s="230" t="s">
        <v>126</v>
      </c>
    </row>
    <row r="219" s="2" customFormat="1" ht="49.05" customHeight="1">
      <c r="A219" s="40"/>
      <c r="B219" s="41"/>
      <c r="C219" s="206" t="s">
        <v>401</v>
      </c>
      <c r="D219" s="206" t="s">
        <v>128</v>
      </c>
      <c r="E219" s="207" t="s">
        <v>402</v>
      </c>
      <c r="F219" s="208" t="s">
        <v>403</v>
      </c>
      <c r="G219" s="209" t="s">
        <v>141</v>
      </c>
      <c r="H219" s="210">
        <v>0.052999999999999998</v>
      </c>
      <c r="I219" s="211"/>
      <c r="J219" s="212">
        <f>ROUND(I219*H219,2)</f>
        <v>0</v>
      </c>
      <c r="K219" s="208" t="s">
        <v>132</v>
      </c>
      <c r="L219" s="46"/>
      <c r="M219" s="213" t="s">
        <v>19</v>
      </c>
      <c r="N219" s="214" t="s">
        <v>43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194</v>
      </c>
      <c r="AT219" s="217" t="s">
        <v>128</v>
      </c>
      <c r="AU219" s="217" t="s">
        <v>82</v>
      </c>
      <c r="AY219" s="19" t="s">
        <v>126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80</v>
      </c>
      <c r="BK219" s="218">
        <f>ROUND(I219*H219,2)</f>
        <v>0</v>
      </c>
      <c r="BL219" s="19" t="s">
        <v>194</v>
      </c>
      <c r="BM219" s="217" t="s">
        <v>404</v>
      </c>
    </row>
    <row r="220" s="12" customFormat="1" ht="25.92" customHeight="1">
      <c r="A220" s="12"/>
      <c r="B220" s="190"/>
      <c r="C220" s="191"/>
      <c r="D220" s="192" t="s">
        <v>71</v>
      </c>
      <c r="E220" s="193" t="s">
        <v>138</v>
      </c>
      <c r="F220" s="193" t="s">
        <v>405</v>
      </c>
      <c r="G220" s="191"/>
      <c r="H220" s="191"/>
      <c r="I220" s="194"/>
      <c r="J220" s="195">
        <f>BK220</f>
        <v>0</v>
      </c>
      <c r="K220" s="191"/>
      <c r="L220" s="196"/>
      <c r="M220" s="197"/>
      <c r="N220" s="198"/>
      <c r="O220" s="198"/>
      <c r="P220" s="199">
        <f>P221</f>
        <v>0</v>
      </c>
      <c r="Q220" s="198"/>
      <c r="R220" s="199">
        <f>R221</f>
        <v>0.79371559999999997</v>
      </c>
      <c r="S220" s="198"/>
      <c r="T220" s="200">
        <f>T221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01" t="s">
        <v>147</v>
      </c>
      <c r="AT220" s="202" t="s">
        <v>71</v>
      </c>
      <c r="AU220" s="202" t="s">
        <v>72</v>
      </c>
      <c r="AY220" s="201" t="s">
        <v>126</v>
      </c>
      <c r="BK220" s="203">
        <f>BK221</f>
        <v>0</v>
      </c>
    </row>
    <row r="221" s="12" customFormat="1" ht="22.8" customHeight="1">
      <c r="A221" s="12"/>
      <c r="B221" s="190"/>
      <c r="C221" s="191"/>
      <c r="D221" s="192" t="s">
        <v>71</v>
      </c>
      <c r="E221" s="204" t="s">
        <v>406</v>
      </c>
      <c r="F221" s="204" t="s">
        <v>407</v>
      </c>
      <c r="G221" s="191"/>
      <c r="H221" s="191"/>
      <c r="I221" s="194"/>
      <c r="J221" s="205">
        <f>BK221</f>
        <v>0</v>
      </c>
      <c r="K221" s="191"/>
      <c r="L221" s="196"/>
      <c r="M221" s="197"/>
      <c r="N221" s="198"/>
      <c r="O221" s="198"/>
      <c r="P221" s="199">
        <f>SUM(P222:P240)</f>
        <v>0</v>
      </c>
      <c r="Q221" s="198"/>
      <c r="R221" s="199">
        <f>SUM(R222:R240)</f>
        <v>0.79371559999999997</v>
      </c>
      <c r="S221" s="198"/>
      <c r="T221" s="200">
        <f>SUM(T222:T240)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1" t="s">
        <v>147</v>
      </c>
      <c r="AT221" s="202" t="s">
        <v>71</v>
      </c>
      <c r="AU221" s="202" t="s">
        <v>80</v>
      </c>
      <c r="AY221" s="201" t="s">
        <v>126</v>
      </c>
      <c r="BK221" s="203">
        <f>SUM(BK222:BK240)</f>
        <v>0</v>
      </c>
    </row>
    <row r="222" s="2" customFormat="1" ht="76.35" customHeight="1">
      <c r="A222" s="40"/>
      <c r="B222" s="41"/>
      <c r="C222" s="206" t="s">
        <v>408</v>
      </c>
      <c r="D222" s="206" t="s">
        <v>128</v>
      </c>
      <c r="E222" s="207" t="s">
        <v>409</v>
      </c>
      <c r="F222" s="208" t="s">
        <v>410</v>
      </c>
      <c r="G222" s="209" t="s">
        <v>288</v>
      </c>
      <c r="H222" s="210">
        <v>1</v>
      </c>
      <c r="I222" s="211"/>
      <c r="J222" s="212">
        <f>ROUND(I222*H222,2)</f>
        <v>0</v>
      </c>
      <c r="K222" s="208" t="s">
        <v>132</v>
      </c>
      <c r="L222" s="46"/>
      <c r="M222" s="213" t="s">
        <v>19</v>
      </c>
      <c r="N222" s="214" t="s">
        <v>43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411</v>
      </c>
      <c r="AT222" s="217" t="s">
        <v>128</v>
      </c>
      <c r="AU222" s="217" t="s">
        <v>82</v>
      </c>
      <c r="AY222" s="19" t="s">
        <v>126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80</v>
      </c>
      <c r="BK222" s="218">
        <f>ROUND(I222*H222,2)</f>
        <v>0</v>
      </c>
      <c r="BL222" s="19" t="s">
        <v>411</v>
      </c>
      <c r="BM222" s="217" t="s">
        <v>412</v>
      </c>
    </row>
    <row r="223" s="13" customFormat="1">
      <c r="A223" s="13"/>
      <c r="B223" s="219"/>
      <c r="C223" s="220"/>
      <c r="D223" s="221" t="s">
        <v>135</v>
      </c>
      <c r="E223" s="222" t="s">
        <v>19</v>
      </c>
      <c r="F223" s="223" t="s">
        <v>413</v>
      </c>
      <c r="G223" s="220"/>
      <c r="H223" s="224">
        <v>1</v>
      </c>
      <c r="I223" s="225"/>
      <c r="J223" s="220"/>
      <c r="K223" s="220"/>
      <c r="L223" s="226"/>
      <c r="M223" s="227"/>
      <c r="N223" s="228"/>
      <c r="O223" s="228"/>
      <c r="P223" s="228"/>
      <c r="Q223" s="228"/>
      <c r="R223" s="228"/>
      <c r="S223" s="228"/>
      <c r="T223" s="22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0" t="s">
        <v>135</v>
      </c>
      <c r="AU223" s="230" t="s">
        <v>82</v>
      </c>
      <c r="AV223" s="13" t="s">
        <v>82</v>
      </c>
      <c r="AW223" s="13" t="s">
        <v>33</v>
      </c>
      <c r="AX223" s="13" t="s">
        <v>72</v>
      </c>
      <c r="AY223" s="230" t="s">
        <v>126</v>
      </c>
    </row>
    <row r="224" s="14" customFormat="1">
      <c r="A224" s="14"/>
      <c r="B224" s="231"/>
      <c r="C224" s="232"/>
      <c r="D224" s="221" t="s">
        <v>135</v>
      </c>
      <c r="E224" s="233" t="s">
        <v>19</v>
      </c>
      <c r="F224" s="234" t="s">
        <v>137</v>
      </c>
      <c r="G224" s="232"/>
      <c r="H224" s="235">
        <v>1</v>
      </c>
      <c r="I224" s="236"/>
      <c r="J224" s="232"/>
      <c r="K224" s="232"/>
      <c r="L224" s="237"/>
      <c r="M224" s="238"/>
      <c r="N224" s="239"/>
      <c r="O224" s="239"/>
      <c r="P224" s="239"/>
      <c r="Q224" s="239"/>
      <c r="R224" s="239"/>
      <c r="S224" s="239"/>
      <c r="T224" s="240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1" t="s">
        <v>135</v>
      </c>
      <c r="AU224" s="241" t="s">
        <v>82</v>
      </c>
      <c r="AV224" s="14" t="s">
        <v>133</v>
      </c>
      <c r="AW224" s="14" t="s">
        <v>33</v>
      </c>
      <c r="AX224" s="14" t="s">
        <v>80</v>
      </c>
      <c r="AY224" s="241" t="s">
        <v>126</v>
      </c>
    </row>
    <row r="225" s="2" customFormat="1" ht="37.8" customHeight="1">
      <c r="A225" s="40"/>
      <c r="B225" s="41"/>
      <c r="C225" s="206" t="s">
        <v>414</v>
      </c>
      <c r="D225" s="206" t="s">
        <v>128</v>
      </c>
      <c r="E225" s="207" t="s">
        <v>415</v>
      </c>
      <c r="F225" s="208" t="s">
        <v>416</v>
      </c>
      <c r="G225" s="209" t="s">
        <v>131</v>
      </c>
      <c r="H225" s="210">
        <v>0.32000000000000001</v>
      </c>
      <c r="I225" s="211"/>
      <c r="J225" s="212">
        <f>ROUND(I225*H225,2)</f>
        <v>0</v>
      </c>
      <c r="K225" s="208" t="s">
        <v>132</v>
      </c>
      <c r="L225" s="46"/>
      <c r="M225" s="213" t="s">
        <v>19</v>
      </c>
      <c r="N225" s="214" t="s">
        <v>43</v>
      </c>
      <c r="O225" s="86"/>
      <c r="P225" s="215">
        <f>O225*H225</f>
        <v>0</v>
      </c>
      <c r="Q225" s="215">
        <v>2.45329</v>
      </c>
      <c r="R225" s="215">
        <f>Q225*H225</f>
        <v>0.7850528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411</v>
      </c>
      <c r="AT225" s="217" t="s">
        <v>128</v>
      </c>
      <c r="AU225" s="217" t="s">
        <v>82</v>
      </c>
      <c r="AY225" s="19" t="s">
        <v>126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80</v>
      </c>
      <c r="BK225" s="218">
        <f>ROUND(I225*H225,2)</f>
        <v>0</v>
      </c>
      <c r="BL225" s="19" t="s">
        <v>411</v>
      </c>
      <c r="BM225" s="217" t="s">
        <v>417</v>
      </c>
    </row>
    <row r="226" s="13" customFormat="1">
      <c r="A226" s="13"/>
      <c r="B226" s="219"/>
      <c r="C226" s="220"/>
      <c r="D226" s="221" t="s">
        <v>135</v>
      </c>
      <c r="E226" s="222" t="s">
        <v>19</v>
      </c>
      <c r="F226" s="223" t="s">
        <v>418</v>
      </c>
      <c r="G226" s="220"/>
      <c r="H226" s="224">
        <v>0.32000000000000001</v>
      </c>
      <c r="I226" s="225"/>
      <c r="J226" s="220"/>
      <c r="K226" s="220"/>
      <c r="L226" s="226"/>
      <c r="M226" s="227"/>
      <c r="N226" s="228"/>
      <c r="O226" s="228"/>
      <c r="P226" s="228"/>
      <c r="Q226" s="228"/>
      <c r="R226" s="228"/>
      <c r="S226" s="228"/>
      <c r="T226" s="22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0" t="s">
        <v>135</v>
      </c>
      <c r="AU226" s="230" t="s">
        <v>82</v>
      </c>
      <c r="AV226" s="13" t="s">
        <v>82</v>
      </c>
      <c r="AW226" s="13" t="s">
        <v>33</v>
      </c>
      <c r="AX226" s="13" t="s">
        <v>72</v>
      </c>
      <c r="AY226" s="230" t="s">
        <v>126</v>
      </c>
    </row>
    <row r="227" s="14" customFormat="1">
      <c r="A227" s="14"/>
      <c r="B227" s="231"/>
      <c r="C227" s="232"/>
      <c r="D227" s="221" t="s">
        <v>135</v>
      </c>
      <c r="E227" s="233" t="s">
        <v>19</v>
      </c>
      <c r="F227" s="234" t="s">
        <v>137</v>
      </c>
      <c r="G227" s="232"/>
      <c r="H227" s="235">
        <v>0.32000000000000001</v>
      </c>
      <c r="I227" s="236"/>
      <c r="J227" s="232"/>
      <c r="K227" s="232"/>
      <c r="L227" s="237"/>
      <c r="M227" s="238"/>
      <c r="N227" s="239"/>
      <c r="O227" s="239"/>
      <c r="P227" s="239"/>
      <c r="Q227" s="239"/>
      <c r="R227" s="239"/>
      <c r="S227" s="239"/>
      <c r="T227" s="240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1" t="s">
        <v>135</v>
      </c>
      <c r="AU227" s="241" t="s">
        <v>82</v>
      </c>
      <c r="AV227" s="14" t="s">
        <v>133</v>
      </c>
      <c r="AW227" s="14" t="s">
        <v>33</v>
      </c>
      <c r="AX227" s="14" t="s">
        <v>80</v>
      </c>
      <c r="AY227" s="241" t="s">
        <v>126</v>
      </c>
    </row>
    <row r="228" s="2" customFormat="1" ht="24.15" customHeight="1">
      <c r="A228" s="40"/>
      <c r="B228" s="41"/>
      <c r="C228" s="206" t="s">
        <v>419</v>
      </c>
      <c r="D228" s="206" t="s">
        <v>128</v>
      </c>
      <c r="E228" s="207" t="s">
        <v>420</v>
      </c>
      <c r="F228" s="208" t="s">
        <v>421</v>
      </c>
      <c r="G228" s="209" t="s">
        <v>202</v>
      </c>
      <c r="H228" s="210">
        <v>2.0800000000000001</v>
      </c>
      <c r="I228" s="211"/>
      <c r="J228" s="212">
        <f>ROUND(I228*H228,2)</f>
        <v>0</v>
      </c>
      <c r="K228" s="208" t="s">
        <v>132</v>
      </c>
      <c r="L228" s="46"/>
      <c r="M228" s="213" t="s">
        <v>19</v>
      </c>
      <c r="N228" s="214" t="s">
        <v>43</v>
      </c>
      <c r="O228" s="86"/>
      <c r="P228" s="215">
        <f>O228*H228</f>
        <v>0</v>
      </c>
      <c r="Q228" s="215">
        <v>0.00116</v>
      </c>
      <c r="R228" s="215">
        <f>Q228*H228</f>
        <v>0.0024128000000000001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411</v>
      </c>
      <c r="AT228" s="217" t="s">
        <v>128</v>
      </c>
      <c r="AU228" s="217" t="s">
        <v>82</v>
      </c>
      <c r="AY228" s="19" t="s">
        <v>126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80</v>
      </c>
      <c r="BK228" s="218">
        <f>ROUND(I228*H228,2)</f>
        <v>0</v>
      </c>
      <c r="BL228" s="19" t="s">
        <v>411</v>
      </c>
      <c r="BM228" s="217" t="s">
        <v>422</v>
      </c>
    </row>
    <row r="229" s="13" customFormat="1">
      <c r="A229" s="13"/>
      <c r="B229" s="219"/>
      <c r="C229" s="220"/>
      <c r="D229" s="221" t="s">
        <v>135</v>
      </c>
      <c r="E229" s="222" t="s">
        <v>19</v>
      </c>
      <c r="F229" s="223" t="s">
        <v>423</v>
      </c>
      <c r="G229" s="220"/>
      <c r="H229" s="224">
        <v>2.0800000000000001</v>
      </c>
      <c r="I229" s="225"/>
      <c r="J229" s="220"/>
      <c r="K229" s="220"/>
      <c r="L229" s="226"/>
      <c r="M229" s="227"/>
      <c r="N229" s="228"/>
      <c r="O229" s="228"/>
      <c r="P229" s="228"/>
      <c r="Q229" s="228"/>
      <c r="R229" s="228"/>
      <c r="S229" s="228"/>
      <c r="T229" s="22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0" t="s">
        <v>135</v>
      </c>
      <c r="AU229" s="230" t="s">
        <v>82</v>
      </c>
      <c r="AV229" s="13" t="s">
        <v>82</v>
      </c>
      <c r="AW229" s="13" t="s">
        <v>33</v>
      </c>
      <c r="AX229" s="13" t="s">
        <v>72</v>
      </c>
      <c r="AY229" s="230" t="s">
        <v>126</v>
      </c>
    </row>
    <row r="230" s="14" customFormat="1">
      <c r="A230" s="14"/>
      <c r="B230" s="231"/>
      <c r="C230" s="232"/>
      <c r="D230" s="221" t="s">
        <v>135</v>
      </c>
      <c r="E230" s="233" t="s">
        <v>205</v>
      </c>
      <c r="F230" s="234" t="s">
        <v>137</v>
      </c>
      <c r="G230" s="232"/>
      <c r="H230" s="235">
        <v>2.0800000000000001</v>
      </c>
      <c r="I230" s="236"/>
      <c r="J230" s="232"/>
      <c r="K230" s="232"/>
      <c r="L230" s="237"/>
      <c r="M230" s="238"/>
      <c r="N230" s="239"/>
      <c r="O230" s="239"/>
      <c r="P230" s="239"/>
      <c r="Q230" s="239"/>
      <c r="R230" s="239"/>
      <c r="S230" s="239"/>
      <c r="T230" s="240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1" t="s">
        <v>135</v>
      </c>
      <c r="AU230" s="241" t="s">
        <v>82</v>
      </c>
      <c r="AV230" s="14" t="s">
        <v>133</v>
      </c>
      <c r="AW230" s="14" t="s">
        <v>33</v>
      </c>
      <c r="AX230" s="14" t="s">
        <v>80</v>
      </c>
      <c r="AY230" s="241" t="s">
        <v>126</v>
      </c>
    </row>
    <row r="231" s="2" customFormat="1" ht="24.15" customHeight="1">
      <c r="A231" s="40"/>
      <c r="B231" s="41"/>
      <c r="C231" s="206" t="s">
        <v>424</v>
      </c>
      <c r="D231" s="206" t="s">
        <v>128</v>
      </c>
      <c r="E231" s="207" t="s">
        <v>425</v>
      </c>
      <c r="F231" s="208" t="s">
        <v>426</v>
      </c>
      <c r="G231" s="209" t="s">
        <v>202</v>
      </c>
      <c r="H231" s="210">
        <v>2.0800000000000001</v>
      </c>
      <c r="I231" s="211"/>
      <c r="J231" s="212">
        <f>ROUND(I231*H231,2)</f>
        <v>0</v>
      </c>
      <c r="K231" s="208" t="s">
        <v>132</v>
      </c>
      <c r="L231" s="46"/>
      <c r="M231" s="213" t="s">
        <v>19</v>
      </c>
      <c r="N231" s="214" t="s">
        <v>43</v>
      </c>
      <c r="O231" s="86"/>
      <c r="P231" s="215">
        <f>O231*H231</f>
        <v>0</v>
      </c>
      <c r="Q231" s="215">
        <v>0</v>
      </c>
      <c r="R231" s="215">
        <f>Q231*H231</f>
        <v>0</v>
      </c>
      <c r="S231" s="215">
        <v>0</v>
      </c>
      <c r="T231" s="21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17" t="s">
        <v>411</v>
      </c>
      <c r="AT231" s="217" t="s">
        <v>128</v>
      </c>
      <c r="AU231" s="217" t="s">
        <v>82</v>
      </c>
      <c r="AY231" s="19" t="s">
        <v>126</v>
      </c>
      <c r="BE231" s="218">
        <f>IF(N231="základní",J231,0)</f>
        <v>0</v>
      </c>
      <c r="BF231" s="218">
        <f>IF(N231="snížená",J231,0)</f>
        <v>0</v>
      </c>
      <c r="BG231" s="218">
        <f>IF(N231="zákl. přenesená",J231,0)</f>
        <v>0</v>
      </c>
      <c r="BH231" s="218">
        <f>IF(N231="sníž. přenesená",J231,0)</f>
        <v>0</v>
      </c>
      <c r="BI231" s="218">
        <f>IF(N231="nulová",J231,0)</f>
        <v>0</v>
      </c>
      <c r="BJ231" s="19" t="s">
        <v>80</v>
      </c>
      <c r="BK231" s="218">
        <f>ROUND(I231*H231,2)</f>
        <v>0</v>
      </c>
      <c r="BL231" s="19" t="s">
        <v>411</v>
      </c>
      <c r="BM231" s="217" t="s">
        <v>427</v>
      </c>
    </row>
    <row r="232" s="13" customFormat="1">
      <c r="A232" s="13"/>
      <c r="B232" s="219"/>
      <c r="C232" s="220"/>
      <c r="D232" s="221" t="s">
        <v>135</v>
      </c>
      <c r="E232" s="222" t="s">
        <v>19</v>
      </c>
      <c r="F232" s="223" t="s">
        <v>205</v>
      </c>
      <c r="G232" s="220"/>
      <c r="H232" s="224">
        <v>2.0800000000000001</v>
      </c>
      <c r="I232" s="225"/>
      <c r="J232" s="220"/>
      <c r="K232" s="220"/>
      <c r="L232" s="226"/>
      <c r="M232" s="227"/>
      <c r="N232" s="228"/>
      <c r="O232" s="228"/>
      <c r="P232" s="228"/>
      <c r="Q232" s="228"/>
      <c r="R232" s="228"/>
      <c r="S232" s="228"/>
      <c r="T232" s="229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0" t="s">
        <v>135</v>
      </c>
      <c r="AU232" s="230" t="s">
        <v>82</v>
      </c>
      <c r="AV232" s="13" t="s">
        <v>82</v>
      </c>
      <c r="AW232" s="13" t="s">
        <v>33</v>
      </c>
      <c r="AX232" s="13" t="s">
        <v>80</v>
      </c>
      <c r="AY232" s="230" t="s">
        <v>126</v>
      </c>
    </row>
    <row r="233" s="2" customFormat="1" ht="49.05" customHeight="1">
      <c r="A233" s="40"/>
      <c r="B233" s="41"/>
      <c r="C233" s="206" t="s">
        <v>428</v>
      </c>
      <c r="D233" s="206" t="s">
        <v>128</v>
      </c>
      <c r="E233" s="207" t="s">
        <v>429</v>
      </c>
      <c r="F233" s="208" t="s">
        <v>430</v>
      </c>
      <c r="G233" s="209" t="s">
        <v>288</v>
      </c>
      <c r="H233" s="210">
        <v>1</v>
      </c>
      <c r="I233" s="211"/>
      <c r="J233" s="212">
        <f>ROUND(I233*H233,2)</f>
        <v>0</v>
      </c>
      <c r="K233" s="208" t="s">
        <v>132</v>
      </c>
      <c r="L233" s="46"/>
      <c r="M233" s="213" t="s">
        <v>19</v>
      </c>
      <c r="N233" s="214" t="s">
        <v>43</v>
      </c>
      <c r="O233" s="86"/>
      <c r="P233" s="215">
        <f>O233*H233</f>
        <v>0</v>
      </c>
      <c r="Q233" s="215">
        <v>0.0061199999999999996</v>
      </c>
      <c r="R233" s="215">
        <f>Q233*H233</f>
        <v>0.0061199999999999996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411</v>
      </c>
      <c r="AT233" s="217" t="s">
        <v>128</v>
      </c>
      <c r="AU233" s="217" t="s">
        <v>82</v>
      </c>
      <c r="AY233" s="19" t="s">
        <v>126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80</v>
      </c>
      <c r="BK233" s="218">
        <f>ROUND(I233*H233,2)</f>
        <v>0</v>
      </c>
      <c r="BL233" s="19" t="s">
        <v>411</v>
      </c>
      <c r="BM233" s="217" t="s">
        <v>431</v>
      </c>
    </row>
    <row r="234" s="13" customFormat="1">
      <c r="A234" s="13"/>
      <c r="B234" s="219"/>
      <c r="C234" s="220"/>
      <c r="D234" s="221" t="s">
        <v>135</v>
      </c>
      <c r="E234" s="222" t="s">
        <v>19</v>
      </c>
      <c r="F234" s="223" t="s">
        <v>432</v>
      </c>
      <c r="G234" s="220"/>
      <c r="H234" s="224">
        <v>1</v>
      </c>
      <c r="I234" s="225"/>
      <c r="J234" s="220"/>
      <c r="K234" s="220"/>
      <c r="L234" s="226"/>
      <c r="M234" s="227"/>
      <c r="N234" s="228"/>
      <c r="O234" s="228"/>
      <c r="P234" s="228"/>
      <c r="Q234" s="228"/>
      <c r="R234" s="228"/>
      <c r="S234" s="228"/>
      <c r="T234" s="229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0" t="s">
        <v>135</v>
      </c>
      <c r="AU234" s="230" t="s">
        <v>82</v>
      </c>
      <c r="AV234" s="13" t="s">
        <v>82</v>
      </c>
      <c r="AW234" s="13" t="s">
        <v>33</v>
      </c>
      <c r="AX234" s="13" t="s">
        <v>72</v>
      </c>
      <c r="AY234" s="230" t="s">
        <v>126</v>
      </c>
    </row>
    <row r="235" s="14" customFormat="1">
      <c r="A235" s="14"/>
      <c r="B235" s="231"/>
      <c r="C235" s="232"/>
      <c r="D235" s="221" t="s">
        <v>135</v>
      </c>
      <c r="E235" s="233" t="s">
        <v>19</v>
      </c>
      <c r="F235" s="234" t="s">
        <v>137</v>
      </c>
      <c r="G235" s="232"/>
      <c r="H235" s="235">
        <v>1</v>
      </c>
      <c r="I235" s="236"/>
      <c r="J235" s="232"/>
      <c r="K235" s="232"/>
      <c r="L235" s="237"/>
      <c r="M235" s="238"/>
      <c r="N235" s="239"/>
      <c r="O235" s="239"/>
      <c r="P235" s="239"/>
      <c r="Q235" s="239"/>
      <c r="R235" s="239"/>
      <c r="S235" s="239"/>
      <c r="T235" s="240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1" t="s">
        <v>135</v>
      </c>
      <c r="AU235" s="241" t="s">
        <v>82</v>
      </c>
      <c r="AV235" s="14" t="s">
        <v>133</v>
      </c>
      <c r="AW235" s="14" t="s">
        <v>33</v>
      </c>
      <c r="AX235" s="14" t="s">
        <v>80</v>
      </c>
      <c r="AY235" s="241" t="s">
        <v>126</v>
      </c>
    </row>
    <row r="236" s="2" customFormat="1" ht="24.15" customHeight="1">
      <c r="A236" s="40"/>
      <c r="B236" s="41"/>
      <c r="C236" s="242" t="s">
        <v>433</v>
      </c>
      <c r="D236" s="242" t="s">
        <v>138</v>
      </c>
      <c r="E236" s="243" t="s">
        <v>434</v>
      </c>
      <c r="F236" s="244" t="s">
        <v>435</v>
      </c>
      <c r="G236" s="245" t="s">
        <v>325</v>
      </c>
      <c r="H236" s="246">
        <v>0.5</v>
      </c>
      <c r="I236" s="247"/>
      <c r="J236" s="248">
        <f>ROUND(I236*H236,2)</f>
        <v>0</v>
      </c>
      <c r="K236" s="244" t="s">
        <v>132</v>
      </c>
      <c r="L236" s="249"/>
      <c r="M236" s="250" t="s">
        <v>19</v>
      </c>
      <c r="N236" s="251" t="s">
        <v>43</v>
      </c>
      <c r="O236" s="86"/>
      <c r="P236" s="215">
        <f>O236*H236</f>
        <v>0</v>
      </c>
      <c r="Q236" s="215">
        <v>0.00025999999999999998</v>
      </c>
      <c r="R236" s="215">
        <f>Q236*H236</f>
        <v>0.00012999999999999999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436</v>
      </c>
      <c r="AT236" s="217" t="s">
        <v>138</v>
      </c>
      <c r="AU236" s="217" t="s">
        <v>82</v>
      </c>
      <c r="AY236" s="19" t="s">
        <v>126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80</v>
      </c>
      <c r="BK236" s="218">
        <f>ROUND(I236*H236,2)</f>
        <v>0</v>
      </c>
      <c r="BL236" s="19" t="s">
        <v>436</v>
      </c>
      <c r="BM236" s="217" t="s">
        <v>437</v>
      </c>
    </row>
    <row r="237" s="2" customFormat="1" ht="24.15" customHeight="1">
      <c r="A237" s="40"/>
      <c r="B237" s="41"/>
      <c r="C237" s="206" t="s">
        <v>438</v>
      </c>
      <c r="D237" s="206" t="s">
        <v>128</v>
      </c>
      <c r="E237" s="207" t="s">
        <v>439</v>
      </c>
      <c r="F237" s="208" t="s">
        <v>440</v>
      </c>
      <c r="G237" s="209" t="s">
        <v>193</v>
      </c>
      <c r="H237" s="210">
        <v>1</v>
      </c>
      <c r="I237" s="211"/>
      <c r="J237" s="212">
        <f>ROUND(I237*H237,2)</f>
        <v>0</v>
      </c>
      <c r="K237" s="208" t="s">
        <v>19</v>
      </c>
      <c r="L237" s="46"/>
      <c r="M237" s="213" t="s">
        <v>19</v>
      </c>
      <c r="N237" s="214" t="s">
        <v>43</v>
      </c>
      <c r="O237" s="86"/>
      <c r="P237" s="215">
        <f>O237*H237</f>
        <v>0</v>
      </c>
      <c r="Q237" s="215">
        <v>0</v>
      </c>
      <c r="R237" s="215">
        <f>Q237*H237</f>
        <v>0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411</v>
      </c>
      <c r="AT237" s="217" t="s">
        <v>128</v>
      </c>
      <c r="AU237" s="217" t="s">
        <v>82</v>
      </c>
      <c r="AY237" s="19" t="s">
        <v>126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80</v>
      </c>
      <c r="BK237" s="218">
        <f>ROUND(I237*H237,2)</f>
        <v>0</v>
      </c>
      <c r="BL237" s="19" t="s">
        <v>411</v>
      </c>
      <c r="BM237" s="217" t="s">
        <v>441</v>
      </c>
    </row>
    <row r="238" s="2" customFormat="1">
      <c r="A238" s="40"/>
      <c r="B238" s="41"/>
      <c r="C238" s="42"/>
      <c r="D238" s="221" t="s">
        <v>296</v>
      </c>
      <c r="E238" s="42"/>
      <c r="F238" s="277" t="s">
        <v>442</v>
      </c>
      <c r="G238" s="42"/>
      <c r="H238" s="42"/>
      <c r="I238" s="278"/>
      <c r="J238" s="42"/>
      <c r="K238" s="42"/>
      <c r="L238" s="46"/>
      <c r="M238" s="279"/>
      <c r="N238" s="280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296</v>
      </c>
      <c r="AU238" s="19" t="s">
        <v>82</v>
      </c>
    </row>
    <row r="239" s="13" customFormat="1">
      <c r="A239" s="13"/>
      <c r="B239" s="219"/>
      <c r="C239" s="220"/>
      <c r="D239" s="221" t="s">
        <v>135</v>
      </c>
      <c r="E239" s="222" t="s">
        <v>19</v>
      </c>
      <c r="F239" s="223" t="s">
        <v>80</v>
      </c>
      <c r="G239" s="220"/>
      <c r="H239" s="224">
        <v>1</v>
      </c>
      <c r="I239" s="225"/>
      <c r="J239" s="220"/>
      <c r="K239" s="220"/>
      <c r="L239" s="226"/>
      <c r="M239" s="227"/>
      <c r="N239" s="228"/>
      <c r="O239" s="228"/>
      <c r="P239" s="228"/>
      <c r="Q239" s="228"/>
      <c r="R239" s="228"/>
      <c r="S239" s="228"/>
      <c r="T239" s="22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0" t="s">
        <v>135</v>
      </c>
      <c r="AU239" s="230" t="s">
        <v>82</v>
      </c>
      <c r="AV239" s="13" t="s">
        <v>82</v>
      </c>
      <c r="AW239" s="13" t="s">
        <v>33</v>
      </c>
      <c r="AX239" s="13" t="s">
        <v>72</v>
      </c>
      <c r="AY239" s="230" t="s">
        <v>126</v>
      </c>
    </row>
    <row r="240" s="14" customFormat="1">
      <c r="A240" s="14"/>
      <c r="B240" s="231"/>
      <c r="C240" s="232"/>
      <c r="D240" s="221" t="s">
        <v>135</v>
      </c>
      <c r="E240" s="233" t="s">
        <v>19</v>
      </c>
      <c r="F240" s="234" t="s">
        <v>137</v>
      </c>
      <c r="G240" s="232"/>
      <c r="H240" s="235">
        <v>1</v>
      </c>
      <c r="I240" s="236"/>
      <c r="J240" s="232"/>
      <c r="K240" s="232"/>
      <c r="L240" s="237"/>
      <c r="M240" s="273"/>
      <c r="N240" s="274"/>
      <c r="O240" s="274"/>
      <c r="P240" s="274"/>
      <c r="Q240" s="274"/>
      <c r="R240" s="274"/>
      <c r="S240" s="274"/>
      <c r="T240" s="27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1" t="s">
        <v>135</v>
      </c>
      <c r="AU240" s="241" t="s">
        <v>82</v>
      </c>
      <c r="AV240" s="14" t="s">
        <v>133</v>
      </c>
      <c r="AW240" s="14" t="s">
        <v>33</v>
      </c>
      <c r="AX240" s="14" t="s">
        <v>80</v>
      </c>
      <c r="AY240" s="241" t="s">
        <v>126</v>
      </c>
    </row>
    <row r="241" s="2" customFormat="1" ht="6.96" customHeight="1">
      <c r="A241" s="40"/>
      <c r="B241" s="61"/>
      <c r="C241" s="62"/>
      <c r="D241" s="62"/>
      <c r="E241" s="62"/>
      <c r="F241" s="62"/>
      <c r="G241" s="62"/>
      <c r="H241" s="62"/>
      <c r="I241" s="62"/>
      <c r="J241" s="62"/>
      <c r="K241" s="62"/>
      <c r="L241" s="46"/>
      <c r="M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</row>
  </sheetData>
  <sheetProtection sheet="1" autoFilter="0" formatColumns="0" formatRows="0" objects="1" scenarios="1" spinCount="100000" saltValue="2rFuKcdNojQFwhpzdeVglTD8M25X8zdgV+4CQdklO3OXn3qDoLGtCOxKUr/zLN67O993AbUfybE4+SsWLpb+KA==" hashValue="J+r5RvarSxALfwWhS6r/kaVuoUuMe0RUKR97eNi32PRmeLxH51ZqQrOGiIxxHPIYuAtu+2z/hywb+to0UqobhA==" algorithmName="SHA-512" password="CC35"/>
  <autoFilter ref="C90:K240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  <c r="AZ2" s="276" t="s">
        <v>443</v>
      </c>
      <c r="BA2" s="276" t="s">
        <v>444</v>
      </c>
      <c r="BB2" s="276" t="s">
        <v>19</v>
      </c>
      <c r="BC2" s="276" t="s">
        <v>445</v>
      </c>
      <c r="BD2" s="276" t="s">
        <v>82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  <c r="AZ3" s="276" t="s">
        <v>446</v>
      </c>
      <c r="BA3" s="276" t="s">
        <v>447</v>
      </c>
      <c r="BB3" s="276" t="s">
        <v>19</v>
      </c>
      <c r="BC3" s="276" t="s">
        <v>448</v>
      </c>
      <c r="BD3" s="276" t="s">
        <v>82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  <c r="AZ4" s="276" t="s">
        <v>449</v>
      </c>
      <c r="BA4" s="276" t="s">
        <v>450</v>
      </c>
      <c r="BB4" s="276" t="s">
        <v>19</v>
      </c>
      <c r="BC4" s="276" t="s">
        <v>451</v>
      </c>
      <c r="BD4" s="276" t="s">
        <v>82</v>
      </c>
    </row>
    <row r="5" s="1" customFormat="1" ht="6.96" customHeight="1">
      <c r="B5" s="22"/>
      <c r="L5" s="22"/>
      <c r="AZ5" s="276" t="s">
        <v>217</v>
      </c>
      <c r="BA5" s="276" t="s">
        <v>218</v>
      </c>
      <c r="BB5" s="276" t="s">
        <v>19</v>
      </c>
      <c r="BC5" s="276" t="s">
        <v>452</v>
      </c>
      <c r="BD5" s="276" t="s">
        <v>82</v>
      </c>
    </row>
    <row r="6" s="1" customFormat="1" ht="12" customHeight="1">
      <c r="B6" s="22"/>
      <c r="D6" s="134" t="s">
        <v>16</v>
      </c>
      <c r="L6" s="22"/>
      <c r="AZ6" s="276" t="s">
        <v>453</v>
      </c>
      <c r="BA6" s="276" t="s">
        <v>454</v>
      </c>
      <c r="BB6" s="276" t="s">
        <v>19</v>
      </c>
      <c r="BC6" s="276" t="s">
        <v>455</v>
      </c>
      <c r="BD6" s="276" t="s">
        <v>82</v>
      </c>
    </row>
    <row r="7" s="1" customFormat="1" ht="16.5" customHeight="1">
      <c r="B7" s="22"/>
      <c r="E7" s="135" t="str">
        <f>'Rekapitulace stavby'!K6</f>
        <v>ČOV pro rekreační areál Sázava - Sedliště, okres Benešov</v>
      </c>
      <c r="F7" s="134"/>
      <c r="G7" s="134"/>
      <c r="H7" s="134"/>
      <c r="L7" s="22"/>
      <c r="AZ7" s="276" t="s">
        <v>223</v>
      </c>
      <c r="BA7" s="276" t="s">
        <v>224</v>
      </c>
      <c r="BB7" s="276" t="s">
        <v>19</v>
      </c>
      <c r="BC7" s="276" t="s">
        <v>191</v>
      </c>
      <c r="BD7" s="276" t="s">
        <v>82</v>
      </c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456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25. 3. 2020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ROUND(J88,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ROUND((SUM(BE88:BE261)),  2)</f>
        <v>0</v>
      </c>
      <c r="G33" s="40"/>
      <c r="H33" s="40"/>
      <c r="I33" s="150">
        <v>0.20999999999999999</v>
      </c>
      <c r="J33" s="149">
        <f>ROUND(((SUM(BE88:BE261))*I33),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ROUND((SUM(BF88:BF261)),  2)</f>
        <v>0</v>
      </c>
      <c r="G34" s="40"/>
      <c r="H34" s="40"/>
      <c r="I34" s="150">
        <v>0.14999999999999999</v>
      </c>
      <c r="J34" s="149">
        <f>ROUND(((SUM(BF88:BF261))*I34),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ROUND((SUM(BG88:BG261)),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ROUND((SUM(BH88:BH261)),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ROUND((SUM(BI88:BI261)),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ČOV pro rekreační areál Sázava - Sedliště, okres Benešov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IO 01 - Propojovací potrubí kanalizace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Sedliště, okr.Benešov</v>
      </c>
      <c r="G52" s="42"/>
      <c r="H52" s="42"/>
      <c r="I52" s="34" t="s">
        <v>23</v>
      </c>
      <c r="J52" s="74" t="str">
        <f>IF(J12="","",J12)</f>
        <v>25. 3. 2020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Česká republika - Městský soud v Praze, Praha 2</v>
      </c>
      <c r="G54" s="42"/>
      <c r="H54" s="42"/>
      <c r="I54" s="34" t="s">
        <v>31</v>
      </c>
      <c r="J54" s="38" t="str">
        <f>E21</f>
        <v>Ing. Vít Javůrek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J88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J89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J90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227</v>
      </c>
      <c r="E62" s="176"/>
      <c r="F62" s="176"/>
      <c r="G62" s="176"/>
      <c r="H62" s="176"/>
      <c r="I62" s="176"/>
      <c r="J62" s="177">
        <f>J150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229</v>
      </c>
      <c r="E63" s="176"/>
      <c r="F63" s="176"/>
      <c r="G63" s="176"/>
      <c r="H63" s="176"/>
      <c r="I63" s="176"/>
      <c r="J63" s="177">
        <f>J154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231</v>
      </c>
      <c r="E64" s="176"/>
      <c r="F64" s="176"/>
      <c r="G64" s="176"/>
      <c r="H64" s="176"/>
      <c r="I64" s="176"/>
      <c r="J64" s="177">
        <f>J168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107</v>
      </c>
      <c r="E65" s="176"/>
      <c r="F65" s="176"/>
      <c r="G65" s="176"/>
      <c r="H65" s="176"/>
      <c r="I65" s="176"/>
      <c r="J65" s="177">
        <f>J237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232</v>
      </c>
      <c r="E66" s="176"/>
      <c r="F66" s="176"/>
      <c r="G66" s="176"/>
      <c r="H66" s="176"/>
      <c r="I66" s="176"/>
      <c r="J66" s="177">
        <f>J245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7"/>
      <c r="C67" s="168"/>
      <c r="D67" s="169" t="s">
        <v>108</v>
      </c>
      <c r="E67" s="170"/>
      <c r="F67" s="170"/>
      <c r="G67" s="170"/>
      <c r="H67" s="170"/>
      <c r="I67" s="170"/>
      <c r="J67" s="171">
        <f>J247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3"/>
      <c r="C68" s="174"/>
      <c r="D68" s="175" t="s">
        <v>233</v>
      </c>
      <c r="E68" s="176"/>
      <c r="F68" s="176"/>
      <c r="G68" s="176"/>
      <c r="H68" s="176"/>
      <c r="I68" s="176"/>
      <c r="J68" s="177">
        <f>J248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0"/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4" s="2" customFormat="1" ht="6.96" customHeight="1">
      <c r="A74" s="40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24.96" customHeight="1">
      <c r="A75" s="40"/>
      <c r="B75" s="41"/>
      <c r="C75" s="25" t="s">
        <v>111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16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162" t="str">
        <f>E7</f>
        <v>ČOV pro rekreační areál Sázava - Sedliště, okres Benešov</v>
      </c>
      <c r="F78" s="34"/>
      <c r="G78" s="34"/>
      <c r="H78" s="34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98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71" t="str">
        <f>E9</f>
        <v>IO 01 - Propojovací potrubí kanalizace</v>
      </c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21</v>
      </c>
      <c r="D82" s="42"/>
      <c r="E82" s="42"/>
      <c r="F82" s="29" t="str">
        <f>F12</f>
        <v>Sedliště, okr.Benešov</v>
      </c>
      <c r="G82" s="42"/>
      <c r="H82" s="42"/>
      <c r="I82" s="34" t="s">
        <v>23</v>
      </c>
      <c r="J82" s="74" t="str">
        <f>IF(J12="","",J12)</f>
        <v>25. 3. 2020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25</v>
      </c>
      <c r="D84" s="42"/>
      <c r="E84" s="42"/>
      <c r="F84" s="29" t="str">
        <f>E15</f>
        <v>Česká republika - Městský soud v Praze, Praha 2</v>
      </c>
      <c r="G84" s="42"/>
      <c r="H84" s="42"/>
      <c r="I84" s="34" t="s">
        <v>31</v>
      </c>
      <c r="J84" s="38" t="str">
        <f>E21</f>
        <v>Ing. Vít Javůrek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29</v>
      </c>
      <c r="D85" s="42"/>
      <c r="E85" s="42"/>
      <c r="F85" s="29" t="str">
        <f>IF(E18="","",E18)</f>
        <v>Vyplň údaj</v>
      </c>
      <c r="G85" s="42"/>
      <c r="H85" s="42"/>
      <c r="I85" s="34" t="s">
        <v>34</v>
      </c>
      <c r="J85" s="38" t="str">
        <f>E24</f>
        <v xml:space="preserve"> </v>
      </c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0.32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11" customFormat="1" ht="29.28" customHeight="1">
      <c r="A87" s="179"/>
      <c r="B87" s="180"/>
      <c r="C87" s="181" t="s">
        <v>112</v>
      </c>
      <c r="D87" s="182" t="s">
        <v>57</v>
      </c>
      <c r="E87" s="182" t="s">
        <v>53</v>
      </c>
      <c r="F87" s="182" t="s">
        <v>54</v>
      </c>
      <c r="G87" s="182" t="s">
        <v>113</v>
      </c>
      <c r="H87" s="182" t="s">
        <v>114</v>
      </c>
      <c r="I87" s="182" t="s">
        <v>115</v>
      </c>
      <c r="J87" s="182" t="s">
        <v>102</v>
      </c>
      <c r="K87" s="183" t="s">
        <v>116</v>
      </c>
      <c r="L87" s="184"/>
      <c r="M87" s="94" t="s">
        <v>19</v>
      </c>
      <c r="N87" s="95" t="s">
        <v>42</v>
      </c>
      <c r="O87" s="95" t="s">
        <v>117</v>
      </c>
      <c r="P87" s="95" t="s">
        <v>118</v>
      </c>
      <c r="Q87" s="95" t="s">
        <v>119</v>
      </c>
      <c r="R87" s="95" t="s">
        <v>120</v>
      </c>
      <c r="S87" s="95" t="s">
        <v>121</v>
      </c>
      <c r="T87" s="96" t="s">
        <v>122</v>
      </c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</row>
    <row r="88" s="2" customFormat="1" ht="22.8" customHeight="1">
      <c r="A88" s="40"/>
      <c r="B88" s="41"/>
      <c r="C88" s="101" t="s">
        <v>123</v>
      </c>
      <c r="D88" s="42"/>
      <c r="E88" s="42"/>
      <c r="F88" s="42"/>
      <c r="G88" s="42"/>
      <c r="H88" s="42"/>
      <c r="I88" s="42"/>
      <c r="J88" s="185">
        <f>BK88</f>
        <v>0</v>
      </c>
      <c r="K88" s="42"/>
      <c r="L88" s="46"/>
      <c r="M88" s="97"/>
      <c r="N88" s="186"/>
      <c r="O88" s="98"/>
      <c r="P88" s="187">
        <f>P89+P247</f>
        <v>0</v>
      </c>
      <c r="Q88" s="98"/>
      <c r="R88" s="187">
        <f>R89+R247</f>
        <v>8.4915111800000016</v>
      </c>
      <c r="S88" s="98"/>
      <c r="T88" s="188">
        <f>T89+T247</f>
        <v>3.1599999999999997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71</v>
      </c>
      <c r="AU88" s="19" t="s">
        <v>103</v>
      </c>
      <c r="BK88" s="189">
        <f>BK89+BK247</f>
        <v>0</v>
      </c>
    </row>
    <row r="89" s="12" customFormat="1" ht="25.92" customHeight="1">
      <c r="A89" s="12"/>
      <c r="B89" s="190"/>
      <c r="C89" s="191"/>
      <c r="D89" s="192" t="s">
        <v>71</v>
      </c>
      <c r="E89" s="193" t="s">
        <v>124</v>
      </c>
      <c r="F89" s="193" t="s">
        <v>125</v>
      </c>
      <c r="G89" s="191"/>
      <c r="H89" s="191"/>
      <c r="I89" s="194"/>
      <c r="J89" s="195">
        <f>BK89</f>
        <v>0</v>
      </c>
      <c r="K89" s="191"/>
      <c r="L89" s="196"/>
      <c r="M89" s="197"/>
      <c r="N89" s="198"/>
      <c r="O89" s="198"/>
      <c r="P89" s="199">
        <f>P90+P150+P154+P168+P237+P245</f>
        <v>0</v>
      </c>
      <c r="Q89" s="198"/>
      <c r="R89" s="199">
        <f>R90+R150+R154+R168+R237+R245</f>
        <v>8.4845111800000019</v>
      </c>
      <c r="S89" s="198"/>
      <c r="T89" s="200">
        <f>T90+T150+T154+T168+T237+T245</f>
        <v>3.1599999999999997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80</v>
      </c>
      <c r="AT89" s="202" t="s">
        <v>71</v>
      </c>
      <c r="AU89" s="202" t="s">
        <v>72</v>
      </c>
      <c r="AY89" s="201" t="s">
        <v>126</v>
      </c>
      <c r="BK89" s="203">
        <f>BK90+BK150+BK154+BK168+BK237+BK245</f>
        <v>0</v>
      </c>
    </row>
    <row r="90" s="12" customFormat="1" ht="22.8" customHeight="1">
      <c r="A90" s="12"/>
      <c r="B90" s="190"/>
      <c r="C90" s="191"/>
      <c r="D90" s="192" t="s">
        <v>71</v>
      </c>
      <c r="E90" s="204" t="s">
        <v>80</v>
      </c>
      <c r="F90" s="204" t="s">
        <v>127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SUM(P91:P149)</f>
        <v>0</v>
      </c>
      <c r="Q90" s="198"/>
      <c r="R90" s="199">
        <f>SUM(R91:R149)</f>
        <v>0.054183400000000007</v>
      </c>
      <c r="S90" s="198"/>
      <c r="T90" s="200">
        <f>SUM(T91:T149)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80</v>
      </c>
      <c r="AT90" s="202" t="s">
        <v>71</v>
      </c>
      <c r="AU90" s="202" t="s">
        <v>80</v>
      </c>
      <c r="AY90" s="201" t="s">
        <v>126</v>
      </c>
      <c r="BK90" s="203">
        <f>SUM(BK91:BK149)</f>
        <v>0</v>
      </c>
    </row>
    <row r="91" s="2" customFormat="1" ht="14.4" customHeight="1">
      <c r="A91" s="40"/>
      <c r="B91" s="41"/>
      <c r="C91" s="206" t="s">
        <v>80</v>
      </c>
      <c r="D91" s="206" t="s">
        <v>128</v>
      </c>
      <c r="E91" s="207" t="s">
        <v>236</v>
      </c>
      <c r="F91" s="208" t="s">
        <v>237</v>
      </c>
      <c r="G91" s="209" t="s">
        <v>202</v>
      </c>
      <c r="H91" s="210">
        <v>11</v>
      </c>
      <c r="I91" s="211"/>
      <c r="J91" s="212">
        <f>ROUND(I91*H91,2)</f>
        <v>0</v>
      </c>
      <c r="K91" s="208" t="s">
        <v>132</v>
      </c>
      <c r="L91" s="46"/>
      <c r="M91" s="213" t="s">
        <v>19</v>
      </c>
      <c r="N91" s="214" t="s">
        <v>43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133</v>
      </c>
      <c r="AT91" s="217" t="s">
        <v>128</v>
      </c>
      <c r="AU91" s="217" t="s">
        <v>82</v>
      </c>
      <c r="AY91" s="19" t="s">
        <v>126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80</v>
      </c>
      <c r="BK91" s="218">
        <f>ROUND(I91*H91,2)</f>
        <v>0</v>
      </c>
      <c r="BL91" s="19" t="s">
        <v>133</v>
      </c>
      <c r="BM91" s="217" t="s">
        <v>457</v>
      </c>
    </row>
    <row r="92" s="13" customFormat="1">
      <c r="A92" s="13"/>
      <c r="B92" s="219"/>
      <c r="C92" s="220"/>
      <c r="D92" s="221" t="s">
        <v>135</v>
      </c>
      <c r="E92" s="222" t="s">
        <v>19</v>
      </c>
      <c r="F92" s="223" t="s">
        <v>458</v>
      </c>
      <c r="G92" s="220"/>
      <c r="H92" s="224">
        <v>11</v>
      </c>
      <c r="I92" s="225"/>
      <c r="J92" s="220"/>
      <c r="K92" s="220"/>
      <c r="L92" s="226"/>
      <c r="M92" s="227"/>
      <c r="N92" s="228"/>
      <c r="O92" s="228"/>
      <c r="P92" s="228"/>
      <c r="Q92" s="228"/>
      <c r="R92" s="228"/>
      <c r="S92" s="228"/>
      <c r="T92" s="229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0" t="s">
        <v>135</v>
      </c>
      <c r="AU92" s="230" t="s">
        <v>82</v>
      </c>
      <c r="AV92" s="13" t="s">
        <v>82</v>
      </c>
      <c r="AW92" s="13" t="s">
        <v>33</v>
      </c>
      <c r="AX92" s="13" t="s">
        <v>72</v>
      </c>
      <c r="AY92" s="230" t="s">
        <v>126</v>
      </c>
    </row>
    <row r="93" s="14" customFormat="1">
      <c r="A93" s="14"/>
      <c r="B93" s="231"/>
      <c r="C93" s="232"/>
      <c r="D93" s="221" t="s">
        <v>135</v>
      </c>
      <c r="E93" s="233" t="s">
        <v>223</v>
      </c>
      <c r="F93" s="234" t="s">
        <v>137</v>
      </c>
      <c r="G93" s="232"/>
      <c r="H93" s="235">
        <v>11</v>
      </c>
      <c r="I93" s="236"/>
      <c r="J93" s="232"/>
      <c r="K93" s="232"/>
      <c r="L93" s="237"/>
      <c r="M93" s="238"/>
      <c r="N93" s="239"/>
      <c r="O93" s="239"/>
      <c r="P93" s="239"/>
      <c r="Q93" s="239"/>
      <c r="R93" s="239"/>
      <c r="S93" s="239"/>
      <c r="T93" s="240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1" t="s">
        <v>135</v>
      </c>
      <c r="AU93" s="241" t="s">
        <v>82</v>
      </c>
      <c r="AV93" s="14" t="s">
        <v>133</v>
      </c>
      <c r="AW93" s="14" t="s">
        <v>33</v>
      </c>
      <c r="AX93" s="14" t="s">
        <v>80</v>
      </c>
      <c r="AY93" s="241" t="s">
        <v>126</v>
      </c>
    </row>
    <row r="94" s="2" customFormat="1" ht="24.15" customHeight="1">
      <c r="A94" s="40"/>
      <c r="B94" s="41"/>
      <c r="C94" s="206" t="s">
        <v>82</v>
      </c>
      <c r="D94" s="206" t="s">
        <v>128</v>
      </c>
      <c r="E94" s="207" t="s">
        <v>459</v>
      </c>
      <c r="F94" s="208" t="s">
        <v>460</v>
      </c>
      <c r="G94" s="209" t="s">
        <v>461</v>
      </c>
      <c r="H94" s="210">
        <v>168</v>
      </c>
      <c r="I94" s="211"/>
      <c r="J94" s="212">
        <f>ROUND(I94*H94,2)</f>
        <v>0</v>
      </c>
      <c r="K94" s="208" t="s">
        <v>132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3.0000000000000001E-05</v>
      </c>
      <c r="R94" s="215">
        <f>Q94*H94</f>
        <v>0.0050400000000000002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133</v>
      </c>
      <c r="AT94" s="217" t="s">
        <v>128</v>
      </c>
      <c r="AU94" s="217" t="s">
        <v>82</v>
      </c>
      <c r="AY94" s="19" t="s">
        <v>126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133</v>
      </c>
      <c r="BM94" s="217" t="s">
        <v>462</v>
      </c>
    </row>
    <row r="95" s="13" customFormat="1">
      <c r="A95" s="13"/>
      <c r="B95" s="219"/>
      <c r="C95" s="220"/>
      <c r="D95" s="221" t="s">
        <v>135</v>
      </c>
      <c r="E95" s="222" t="s">
        <v>19</v>
      </c>
      <c r="F95" s="223" t="s">
        <v>463</v>
      </c>
      <c r="G95" s="220"/>
      <c r="H95" s="224">
        <v>168</v>
      </c>
      <c r="I95" s="225"/>
      <c r="J95" s="220"/>
      <c r="K95" s="220"/>
      <c r="L95" s="226"/>
      <c r="M95" s="227"/>
      <c r="N95" s="228"/>
      <c r="O95" s="228"/>
      <c r="P95" s="228"/>
      <c r="Q95" s="228"/>
      <c r="R95" s="228"/>
      <c r="S95" s="228"/>
      <c r="T95" s="229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0" t="s">
        <v>135</v>
      </c>
      <c r="AU95" s="230" t="s">
        <v>82</v>
      </c>
      <c r="AV95" s="13" t="s">
        <v>82</v>
      </c>
      <c r="AW95" s="13" t="s">
        <v>33</v>
      </c>
      <c r="AX95" s="13" t="s">
        <v>72</v>
      </c>
      <c r="AY95" s="230" t="s">
        <v>126</v>
      </c>
    </row>
    <row r="96" s="14" customFormat="1">
      <c r="A96" s="14"/>
      <c r="B96" s="231"/>
      <c r="C96" s="232"/>
      <c r="D96" s="221" t="s">
        <v>135</v>
      </c>
      <c r="E96" s="233" t="s">
        <v>19</v>
      </c>
      <c r="F96" s="234" t="s">
        <v>137</v>
      </c>
      <c r="G96" s="232"/>
      <c r="H96" s="235">
        <v>168</v>
      </c>
      <c r="I96" s="236"/>
      <c r="J96" s="232"/>
      <c r="K96" s="232"/>
      <c r="L96" s="237"/>
      <c r="M96" s="238"/>
      <c r="N96" s="239"/>
      <c r="O96" s="239"/>
      <c r="P96" s="239"/>
      <c r="Q96" s="239"/>
      <c r="R96" s="239"/>
      <c r="S96" s="239"/>
      <c r="T96" s="240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1" t="s">
        <v>135</v>
      </c>
      <c r="AU96" s="241" t="s">
        <v>82</v>
      </c>
      <c r="AV96" s="14" t="s">
        <v>133</v>
      </c>
      <c r="AW96" s="14" t="s">
        <v>33</v>
      </c>
      <c r="AX96" s="14" t="s">
        <v>80</v>
      </c>
      <c r="AY96" s="241" t="s">
        <v>126</v>
      </c>
    </row>
    <row r="97" s="2" customFormat="1" ht="37.8" customHeight="1">
      <c r="A97" s="40"/>
      <c r="B97" s="41"/>
      <c r="C97" s="206" t="s">
        <v>147</v>
      </c>
      <c r="D97" s="206" t="s">
        <v>128</v>
      </c>
      <c r="E97" s="207" t="s">
        <v>464</v>
      </c>
      <c r="F97" s="208" t="s">
        <v>465</v>
      </c>
      <c r="G97" s="209" t="s">
        <v>466</v>
      </c>
      <c r="H97" s="210">
        <v>7</v>
      </c>
      <c r="I97" s="211"/>
      <c r="J97" s="212">
        <f>ROUND(I97*H97,2)</f>
        <v>0</v>
      </c>
      <c r="K97" s="208" t="s">
        <v>132</v>
      </c>
      <c r="L97" s="46"/>
      <c r="M97" s="213" t="s">
        <v>19</v>
      </c>
      <c r="N97" s="214" t="s">
        <v>43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133</v>
      </c>
      <c r="AT97" s="217" t="s">
        <v>128</v>
      </c>
      <c r="AU97" s="217" t="s">
        <v>82</v>
      </c>
      <c r="AY97" s="19" t="s">
        <v>126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80</v>
      </c>
      <c r="BK97" s="218">
        <f>ROUND(I97*H97,2)</f>
        <v>0</v>
      </c>
      <c r="BL97" s="19" t="s">
        <v>133</v>
      </c>
      <c r="BM97" s="217" t="s">
        <v>467</v>
      </c>
    </row>
    <row r="98" s="13" customFormat="1">
      <c r="A98" s="13"/>
      <c r="B98" s="219"/>
      <c r="C98" s="220"/>
      <c r="D98" s="221" t="s">
        <v>135</v>
      </c>
      <c r="E98" s="222" t="s">
        <v>19</v>
      </c>
      <c r="F98" s="223" t="s">
        <v>468</v>
      </c>
      <c r="G98" s="220"/>
      <c r="H98" s="224">
        <v>7</v>
      </c>
      <c r="I98" s="225"/>
      <c r="J98" s="220"/>
      <c r="K98" s="220"/>
      <c r="L98" s="226"/>
      <c r="M98" s="227"/>
      <c r="N98" s="228"/>
      <c r="O98" s="228"/>
      <c r="P98" s="228"/>
      <c r="Q98" s="228"/>
      <c r="R98" s="228"/>
      <c r="S98" s="228"/>
      <c r="T98" s="229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0" t="s">
        <v>135</v>
      </c>
      <c r="AU98" s="230" t="s">
        <v>82</v>
      </c>
      <c r="AV98" s="13" t="s">
        <v>82</v>
      </c>
      <c r="AW98" s="13" t="s">
        <v>33</v>
      </c>
      <c r="AX98" s="13" t="s">
        <v>72</v>
      </c>
      <c r="AY98" s="230" t="s">
        <v>126</v>
      </c>
    </row>
    <row r="99" s="14" customFormat="1">
      <c r="A99" s="14"/>
      <c r="B99" s="231"/>
      <c r="C99" s="232"/>
      <c r="D99" s="221" t="s">
        <v>135</v>
      </c>
      <c r="E99" s="233" t="s">
        <v>19</v>
      </c>
      <c r="F99" s="234" t="s">
        <v>137</v>
      </c>
      <c r="G99" s="232"/>
      <c r="H99" s="235">
        <v>7</v>
      </c>
      <c r="I99" s="236"/>
      <c r="J99" s="232"/>
      <c r="K99" s="232"/>
      <c r="L99" s="237"/>
      <c r="M99" s="238"/>
      <c r="N99" s="239"/>
      <c r="O99" s="239"/>
      <c r="P99" s="239"/>
      <c r="Q99" s="239"/>
      <c r="R99" s="239"/>
      <c r="S99" s="239"/>
      <c r="T99" s="240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1" t="s">
        <v>135</v>
      </c>
      <c r="AU99" s="241" t="s">
        <v>82</v>
      </c>
      <c r="AV99" s="14" t="s">
        <v>133</v>
      </c>
      <c r="AW99" s="14" t="s">
        <v>33</v>
      </c>
      <c r="AX99" s="14" t="s">
        <v>80</v>
      </c>
      <c r="AY99" s="241" t="s">
        <v>126</v>
      </c>
    </row>
    <row r="100" s="2" customFormat="1" ht="49.05" customHeight="1">
      <c r="A100" s="40"/>
      <c r="B100" s="41"/>
      <c r="C100" s="206" t="s">
        <v>133</v>
      </c>
      <c r="D100" s="206" t="s">
        <v>128</v>
      </c>
      <c r="E100" s="207" t="s">
        <v>469</v>
      </c>
      <c r="F100" s="208" t="s">
        <v>470</v>
      </c>
      <c r="G100" s="209" t="s">
        <v>131</v>
      </c>
      <c r="H100" s="210">
        <v>31.800000000000001</v>
      </c>
      <c r="I100" s="211"/>
      <c r="J100" s="212">
        <f>ROUND(I100*H100,2)</f>
        <v>0</v>
      </c>
      <c r="K100" s="208" t="s">
        <v>132</v>
      </c>
      <c r="L100" s="46"/>
      <c r="M100" s="213" t="s">
        <v>19</v>
      </c>
      <c r="N100" s="214" t="s">
        <v>43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133</v>
      </c>
      <c r="AT100" s="217" t="s">
        <v>128</v>
      </c>
      <c r="AU100" s="217" t="s">
        <v>82</v>
      </c>
      <c r="AY100" s="19" t="s">
        <v>126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80</v>
      </c>
      <c r="BK100" s="218">
        <f>ROUND(I100*H100,2)</f>
        <v>0</v>
      </c>
      <c r="BL100" s="19" t="s">
        <v>133</v>
      </c>
      <c r="BM100" s="217" t="s">
        <v>471</v>
      </c>
    </row>
    <row r="101" s="13" customFormat="1">
      <c r="A101" s="13"/>
      <c r="B101" s="219"/>
      <c r="C101" s="220"/>
      <c r="D101" s="221" t="s">
        <v>135</v>
      </c>
      <c r="E101" s="222" t="s">
        <v>19</v>
      </c>
      <c r="F101" s="223" t="s">
        <v>472</v>
      </c>
      <c r="G101" s="220"/>
      <c r="H101" s="224">
        <v>33.600000000000001</v>
      </c>
      <c r="I101" s="225"/>
      <c r="J101" s="220"/>
      <c r="K101" s="220"/>
      <c r="L101" s="226"/>
      <c r="M101" s="227"/>
      <c r="N101" s="228"/>
      <c r="O101" s="228"/>
      <c r="P101" s="228"/>
      <c r="Q101" s="228"/>
      <c r="R101" s="228"/>
      <c r="S101" s="228"/>
      <c r="T101" s="229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0" t="s">
        <v>135</v>
      </c>
      <c r="AU101" s="230" t="s">
        <v>82</v>
      </c>
      <c r="AV101" s="13" t="s">
        <v>82</v>
      </c>
      <c r="AW101" s="13" t="s">
        <v>33</v>
      </c>
      <c r="AX101" s="13" t="s">
        <v>72</v>
      </c>
      <c r="AY101" s="230" t="s">
        <v>126</v>
      </c>
    </row>
    <row r="102" s="13" customFormat="1">
      <c r="A102" s="13"/>
      <c r="B102" s="219"/>
      <c r="C102" s="220"/>
      <c r="D102" s="221" t="s">
        <v>135</v>
      </c>
      <c r="E102" s="222" t="s">
        <v>19</v>
      </c>
      <c r="F102" s="223" t="s">
        <v>473</v>
      </c>
      <c r="G102" s="220"/>
      <c r="H102" s="224">
        <v>-1.8</v>
      </c>
      <c r="I102" s="225"/>
      <c r="J102" s="220"/>
      <c r="K102" s="220"/>
      <c r="L102" s="226"/>
      <c r="M102" s="227"/>
      <c r="N102" s="228"/>
      <c r="O102" s="228"/>
      <c r="P102" s="228"/>
      <c r="Q102" s="228"/>
      <c r="R102" s="228"/>
      <c r="S102" s="228"/>
      <c r="T102" s="229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0" t="s">
        <v>135</v>
      </c>
      <c r="AU102" s="230" t="s">
        <v>82</v>
      </c>
      <c r="AV102" s="13" t="s">
        <v>82</v>
      </c>
      <c r="AW102" s="13" t="s">
        <v>33</v>
      </c>
      <c r="AX102" s="13" t="s">
        <v>72</v>
      </c>
      <c r="AY102" s="230" t="s">
        <v>126</v>
      </c>
    </row>
    <row r="103" s="14" customFormat="1">
      <c r="A103" s="14"/>
      <c r="B103" s="231"/>
      <c r="C103" s="232"/>
      <c r="D103" s="221" t="s">
        <v>135</v>
      </c>
      <c r="E103" s="233" t="s">
        <v>474</v>
      </c>
      <c r="F103" s="234" t="s">
        <v>137</v>
      </c>
      <c r="G103" s="232"/>
      <c r="H103" s="235">
        <v>31.800000000000001</v>
      </c>
      <c r="I103" s="236"/>
      <c r="J103" s="232"/>
      <c r="K103" s="232"/>
      <c r="L103" s="237"/>
      <c r="M103" s="238"/>
      <c r="N103" s="239"/>
      <c r="O103" s="239"/>
      <c r="P103" s="239"/>
      <c r="Q103" s="239"/>
      <c r="R103" s="239"/>
      <c r="S103" s="239"/>
      <c r="T103" s="240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1" t="s">
        <v>135</v>
      </c>
      <c r="AU103" s="241" t="s">
        <v>82</v>
      </c>
      <c r="AV103" s="14" t="s">
        <v>133</v>
      </c>
      <c r="AW103" s="14" t="s">
        <v>33</v>
      </c>
      <c r="AX103" s="14" t="s">
        <v>80</v>
      </c>
      <c r="AY103" s="241" t="s">
        <v>126</v>
      </c>
    </row>
    <row r="104" s="2" customFormat="1" ht="37.8" customHeight="1">
      <c r="A104" s="40"/>
      <c r="B104" s="41"/>
      <c r="C104" s="206" t="s">
        <v>162</v>
      </c>
      <c r="D104" s="206" t="s">
        <v>128</v>
      </c>
      <c r="E104" s="207" t="s">
        <v>475</v>
      </c>
      <c r="F104" s="208" t="s">
        <v>476</v>
      </c>
      <c r="G104" s="209" t="s">
        <v>202</v>
      </c>
      <c r="H104" s="210">
        <v>46.259999999999998</v>
      </c>
      <c r="I104" s="211"/>
      <c r="J104" s="212">
        <f>ROUND(I104*H104,2)</f>
        <v>0</v>
      </c>
      <c r="K104" s="208" t="s">
        <v>132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0.00084000000000000003</v>
      </c>
      <c r="R104" s="215">
        <f>Q104*H104</f>
        <v>0.038858400000000001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133</v>
      </c>
      <c r="AT104" s="217" t="s">
        <v>128</v>
      </c>
      <c r="AU104" s="217" t="s">
        <v>82</v>
      </c>
      <c r="AY104" s="19" t="s">
        <v>126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133</v>
      </c>
      <c r="BM104" s="217" t="s">
        <v>477</v>
      </c>
    </row>
    <row r="105" s="13" customFormat="1">
      <c r="A105" s="13"/>
      <c r="B105" s="219"/>
      <c r="C105" s="220"/>
      <c r="D105" s="221" t="s">
        <v>135</v>
      </c>
      <c r="E105" s="222" t="s">
        <v>19</v>
      </c>
      <c r="F105" s="223" t="s">
        <v>478</v>
      </c>
      <c r="G105" s="220"/>
      <c r="H105" s="224">
        <v>46.259999999999998</v>
      </c>
      <c r="I105" s="225"/>
      <c r="J105" s="220"/>
      <c r="K105" s="220"/>
      <c r="L105" s="226"/>
      <c r="M105" s="227"/>
      <c r="N105" s="228"/>
      <c r="O105" s="228"/>
      <c r="P105" s="228"/>
      <c r="Q105" s="228"/>
      <c r="R105" s="228"/>
      <c r="S105" s="228"/>
      <c r="T105" s="22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0" t="s">
        <v>135</v>
      </c>
      <c r="AU105" s="230" t="s">
        <v>82</v>
      </c>
      <c r="AV105" s="13" t="s">
        <v>82</v>
      </c>
      <c r="AW105" s="13" t="s">
        <v>33</v>
      </c>
      <c r="AX105" s="13" t="s">
        <v>72</v>
      </c>
      <c r="AY105" s="230" t="s">
        <v>126</v>
      </c>
    </row>
    <row r="106" s="14" customFormat="1">
      <c r="A106" s="14"/>
      <c r="B106" s="231"/>
      <c r="C106" s="232"/>
      <c r="D106" s="221" t="s">
        <v>135</v>
      </c>
      <c r="E106" s="233" t="s">
        <v>443</v>
      </c>
      <c r="F106" s="234" t="s">
        <v>137</v>
      </c>
      <c r="G106" s="232"/>
      <c r="H106" s="235">
        <v>46.259999999999998</v>
      </c>
      <c r="I106" s="236"/>
      <c r="J106" s="232"/>
      <c r="K106" s="232"/>
      <c r="L106" s="237"/>
      <c r="M106" s="238"/>
      <c r="N106" s="239"/>
      <c r="O106" s="239"/>
      <c r="P106" s="239"/>
      <c r="Q106" s="239"/>
      <c r="R106" s="239"/>
      <c r="S106" s="239"/>
      <c r="T106" s="240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1" t="s">
        <v>135</v>
      </c>
      <c r="AU106" s="241" t="s">
        <v>82</v>
      </c>
      <c r="AV106" s="14" t="s">
        <v>133</v>
      </c>
      <c r="AW106" s="14" t="s">
        <v>33</v>
      </c>
      <c r="AX106" s="14" t="s">
        <v>80</v>
      </c>
      <c r="AY106" s="241" t="s">
        <v>126</v>
      </c>
    </row>
    <row r="107" s="2" customFormat="1" ht="37.8" customHeight="1">
      <c r="A107" s="40"/>
      <c r="B107" s="41"/>
      <c r="C107" s="206" t="s">
        <v>166</v>
      </c>
      <c r="D107" s="206" t="s">
        <v>128</v>
      </c>
      <c r="E107" s="207" t="s">
        <v>479</v>
      </c>
      <c r="F107" s="208" t="s">
        <v>480</v>
      </c>
      <c r="G107" s="209" t="s">
        <v>202</v>
      </c>
      <c r="H107" s="210">
        <v>12.1</v>
      </c>
      <c r="I107" s="211"/>
      <c r="J107" s="212">
        <f>ROUND(I107*H107,2)</f>
        <v>0</v>
      </c>
      <c r="K107" s="208" t="s">
        <v>132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0.00084999999999999995</v>
      </c>
      <c r="R107" s="215">
        <f>Q107*H107</f>
        <v>0.010284999999999999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133</v>
      </c>
      <c r="AT107" s="217" t="s">
        <v>128</v>
      </c>
      <c r="AU107" s="217" t="s">
        <v>82</v>
      </c>
      <c r="AY107" s="19" t="s">
        <v>126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133</v>
      </c>
      <c r="BM107" s="217" t="s">
        <v>481</v>
      </c>
    </row>
    <row r="108" s="13" customFormat="1">
      <c r="A108" s="13"/>
      <c r="B108" s="219"/>
      <c r="C108" s="220"/>
      <c r="D108" s="221" t="s">
        <v>135</v>
      </c>
      <c r="E108" s="222" t="s">
        <v>19</v>
      </c>
      <c r="F108" s="223" t="s">
        <v>482</v>
      </c>
      <c r="G108" s="220"/>
      <c r="H108" s="224">
        <v>12.1</v>
      </c>
      <c r="I108" s="225"/>
      <c r="J108" s="220"/>
      <c r="K108" s="220"/>
      <c r="L108" s="226"/>
      <c r="M108" s="227"/>
      <c r="N108" s="228"/>
      <c r="O108" s="228"/>
      <c r="P108" s="228"/>
      <c r="Q108" s="228"/>
      <c r="R108" s="228"/>
      <c r="S108" s="228"/>
      <c r="T108" s="22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0" t="s">
        <v>135</v>
      </c>
      <c r="AU108" s="230" t="s">
        <v>82</v>
      </c>
      <c r="AV108" s="13" t="s">
        <v>82</v>
      </c>
      <c r="AW108" s="13" t="s">
        <v>33</v>
      </c>
      <c r="AX108" s="13" t="s">
        <v>72</v>
      </c>
      <c r="AY108" s="230" t="s">
        <v>126</v>
      </c>
    </row>
    <row r="109" s="14" customFormat="1">
      <c r="A109" s="14"/>
      <c r="B109" s="231"/>
      <c r="C109" s="232"/>
      <c r="D109" s="221" t="s">
        <v>135</v>
      </c>
      <c r="E109" s="233" t="s">
        <v>446</v>
      </c>
      <c r="F109" s="234" t="s">
        <v>137</v>
      </c>
      <c r="G109" s="232"/>
      <c r="H109" s="235">
        <v>12.1</v>
      </c>
      <c r="I109" s="236"/>
      <c r="J109" s="232"/>
      <c r="K109" s="232"/>
      <c r="L109" s="237"/>
      <c r="M109" s="238"/>
      <c r="N109" s="239"/>
      <c r="O109" s="239"/>
      <c r="P109" s="239"/>
      <c r="Q109" s="239"/>
      <c r="R109" s="239"/>
      <c r="S109" s="239"/>
      <c r="T109" s="240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1" t="s">
        <v>135</v>
      </c>
      <c r="AU109" s="241" t="s">
        <v>82</v>
      </c>
      <c r="AV109" s="14" t="s">
        <v>133</v>
      </c>
      <c r="AW109" s="14" t="s">
        <v>33</v>
      </c>
      <c r="AX109" s="14" t="s">
        <v>80</v>
      </c>
      <c r="AY109" s="241" t="s">
        <v>126</v>
      </c>
    </row>
    <row r="110" s="2" customFormat="1" ht="37.8" customHeight="1">
      <c r="A110" s="40"/>
      <c r="B110" s="41"/>
      <c r="C110" s="206" t="s">
        <v>170</v>
      </c>
      <c r="D110" s="206" t="s">
        <v>128</v>
      </c>
      <c r="E110" s="207" t="s">
        <v>483</v>
      </c>
      <c r="F110" s="208" t="s">
        <v>484</v>
      </c>
      <c r="G110" s="209" t="s">
        <v>202</v>
      </c>
      <c r="H110" s="210">
        <v>46.259999999999998</v>
      </c>
      <c r="I110" s="211"/>
      <c r="J110" s="212">
        <f>ROUND(I110*H110,2)</f>
        <v>0</v>
      </c>
      <c r="K110" s="208" t="s">
        <v>132</v>
      </c>
      <c r="L110" s="46"/>
      <c r="M110" s="213" t="s">
        <v>19</v>
      </c>
      <c r="N110" s="214" t="s">
        <v>43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133</v>
      </c>
      <c r="AT110" s="217" t="s">
        <v>128</v>
      </c>
      <c r="AU110" s="217" t="s">
        <v>82</v>
      </c>
      <c r="AY110" s="19" t="s">
        <v>126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80</v>
      </c>
      <c r="BK110" s="218">
        <f>ROUND(I110*H110,2)</f>
        <v>0</v>
      </c>
      <c r="BL110" s="19" t="s">
        <v>133</v>
      </c>
      <c r="BM110" s="217" t="s">
        <v>485</v>
      </c>
    </row>
    <row r="111" s="13" customFormat="1">
      <c r="A111" s="13"/>
      <c r="B111" s="219"/>
      <c r="C111" s="220"/>
      <c r="D111" s="221" t="s">
        <v>135</v>
      </c>
      <c r="E111" s="222" t="s">
        <v>19</v>
      </c>
      <c r="F111" s="223" t="s">
        <v>443</v>
      </c>
      <c r="G111" s="220"/>
      <c r="H111" s="224">
        <v>46.259999999999998</v>
      </c>
      <c r="I111" s="225"/>
      <c r="J111" s="220"/>
      <c r="K111" s="220"/>
      <c r="L111" s="226"/>
      <c r="M111" s="227"/>
      <c r="N111" s="228"/>
      <c r="O111" s="228"/>
      <c r="P111" s="228"/>
      <c r="Q111" s="228"/>
      <c r="R111" s="228"/>
      <c r="S111" s="228"/>
      <c r="T111" s="229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0" t="s">
        <v>135</v>
      </c>
      <c r="AU111" s="230" t="s">
        <v>82</v>
      </c>
      <c r="AV111" s="13" t="s">
        <v>82</v>
      </c>
      <c r="AW111" s="13" t="s">
        <v>33</v>
      </c>
      <c r="AX111" s="13" t="s">
        <v>72</v>
      </c>
      <c r="AY111" s="230" t="s">
        <v>126</v>
      </c>
    </row>
    <row r="112" s="14" customFormat="1">
      <c r="A112" s="14"/>
      <c r="B112" s="231"/>
      <c r="C112" s="232"/>
      <c r="D112" s="221" t="s">
        <v>135</v>
      </c>
      <c r="E112" s="233" t="s">
        <v>19</v>
      </c>
      <c r="F112" s="234" t="s">
        <v>137</v>
      </c>
      <c r="G112" s="232"/>
      <c r="H112" s="235">
        <v>46.259999999999998</v>
      </c>
      <c r="I112" s="236"/>
      <c r="J112" s="232"/>
      <c r="K112" s="232"/>
      <c r="L112" s="237"/>
      <c r="M112" s="238"/>
      <c r="N112" s="239"/>
      <c r="O112" s="239"/>
      <c r="P112" s="239"/>
      <c r="Q112" s="239"/>
      <c r="R112" s="239"/>
      <c r="S112" s="239"/>
      <c r="T112" s="240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1" t="s">
        <v>135</v>
      </c>
      <c r="AU112" s="241" t="s">
        <v>82</v>
      </c>
      <c r="AV112" s="14" t="s">
        <v>133</v>
      </c>
      <c r="AW112" s="14" t="s">
        <v>33</v>
      </c>
      <c r="AX112" s="14" t="s">
        <v>80</v>
      </c>
      <c r="AY112" s="241" t="s">
        <v>126</v>
      </c>
    </row>
    <row r="113" s="2" customFormat="1" ht="37.8" customHeight="1">
      <c r="A113" s="40"/>
      <c r="B113" s="41"/>
      <c r="C113" s="206" t="s">
        <v>142</v>
      </c>
      <c r="D113" s="206" t="s">
        <v>128</v>
      </c>
      <c r="E113" s="207" t="s">
        <v>486</v>
      </c>
      <c r="F113" s="208" t="s">
        <v>487</v>
      </c>
      <c r="G113" s="209" t="s">
        <v>202</v>
      </c>
      <c r="H113" s="210">
        <v>12.1</v>
      </c>
      <c r="I113" s="211"/>
      <c r="J113" s="212">
        <f>ROUND(I113*H113,2)</f>
        <v>0</v>
      </c>
      <c r="K113" s="208" t="s">
        <v>132</v>
      </c>
      <c r="L113" s="46"/>
      <c r="M113" s="213" t="s">
        <v>19</v>
      </c>
      <c r="N113" s="214" t="s">
        <v>43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133</v>
      </c>
      <c r="AT113" s="217" t="s">
        <v>128</v>
      </c>
      <c r="AU113" s="217" t="s">
        <v>82</v>
      </c>
      <c r="AY113" s="19" t="s">
        <v>126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80</v>
      </c>
      <c r="BK113" s="218">
        <f>ROUND(I113*H113,2)</f>
        <v>0</v>
      </c>
      <c r="BL113" s="19" t="s">
        <v>133</v>
      </c>
      <c r="BM113" s="217" t="s">
        <v>488</v>
      </c>
    </row>
    <row r="114" s="13" customFormat="1">
      <c r="A114" s="13"/>
      <c r="B114" s="219"/>
      <c r="C114" s="220"/>
      <c r="D114" s="221" t="s">
        <v>135</v>
      </c>
      <c r="E114" s="222" t="s">
        <v>19</v>
      </c>
      <c r="F114" s="223" t="s">
        <v>446</v>
      </c>
      <c r="G114" s="220"/>
      <c r="H114" s="224">
        <v>12.1</v>
      </c>
      <c r="I114" s="225"/>
      <c r="J114" s="220"/>
      <c r="K114" s="220"/>
      <c r="L114" s="226"/>
      <c r="M114" s="227"/>
      <c r="N114" s="228"/>
      <c r="O114" s="228"/>
      <c r="P114" s="228"/>
      <c r="Q114" s="228"/>
      <c r="R114" s="228"/>
      <c r="S114" s="228"/>
      <c r="T114" s="22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0" t="s">
        <v>135</v>
      </c>
      <c r="AU114" s="230" t="s">
        <v>82</v>
      </c>
      <c r="AV114" s="13" t="s">
        <v>82</v>
      </c>
      <c r="AW114" s="13" t="s">
        <v>33</v>
      </c>
      <c r="AX114" s="13" t="s">
        <v>72</v>
      </c>
      <c r="AY114" s="230" t="s">
        <v>126</v>
      </c>
    </row>
    <row r="115" s="14" customFormat="1">
      <c r="A115" s="14"/>
      <c r="B115" s="231"/>
      <c r="C115" s="232"/>
      <c r="D115" s="221" t="s">
        <v>135</v>
      </c>
      <c r="E115" s="233" t="s">
        <v>19</v>
      </c>
      <c r="F115" s="234" t="s">
        <v>137</v>
      </c>
      <c r="G115" s="232"/>
      <c r="H115" s="235">
        <v>12.1</v>
      </c>
      <c r="I115" s="236"/>
      <c r="J115" s="232"/>
      <c r="K115" s="232"/>
      <c r="L115" s="237"/>
      <c r="M115" s="238"/>
      <c r="N115" s="239"/>
      <c r="O115" s="239"/>
      <c r="P115" s="239"/>
      <c r="Q115" s="239"/>
      <c r="R115" s="239"/>
      <c r="S115" s="239"/>
      <c r="T115" s="240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1" t="s">
        <v>135</v>
      </c>
      <c r="AU115" s="241" t="s">
        <v>82</v>
      </c>
      <c r="AV115" s="14" t="s">
        <v>133</v>
      </c>
      <c r="AW115" s="14" t="s">
        <v>33</v>
      </c>
      <c r="AX115" s="14" t="s">
        <v>80</v>
      </c>
      <c r="AY115" s="241" t="s">
        <v>126</v>
      </c>
    </row>
    <row r="116" s="2" customFormat="1" ht="24.15" customHeight="1">
      <c r="A116" s="40"/>
      <c r="B116" s="41"/>
      <c r="C116" s="206" t="s">
        <v>150</v>
      </c>
      <c r="D116" s="206" t="s">
        <v>128</v>
      </c>
      <c r="E116" s="207" t="s">
        <v>252</v>
      </c>
      <c r="F116" s="208" t="s">
        <v>253</v>
      </c>
      <c r="G116" s="209" t="s">
        <v>202</v>
      </c>
      <c r="H116" s="210">
        <v>11</v>
      </c>
      <c r="I116" s="211"/>
      <c r="J116" s="212">
        <f>ROUND(I116*H116,2)</f>
        <v>0</v>
      </c>
      <c r="K116" s="208" t="s">
        <v>132</v>
      </c>
      <c r="L116" s="46"/>
      <c r="M116" s="213" t="s">
        <v>19</v>
      </c>
      <c r="N116" s="214" t="s">
        <v>43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133</v>
      </c>
      <c r="AT116" s="217" t="s">
        <v>128</v>
      </c>
      <c r="AU116" s="217" t="s">
        <v>82</v>
      </c>
      <c r="AY116" s="19" t="s">
        <v>126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80</v>
      </c>
      <c r="BK116" s="218">
        <f>ROUND(I116*H116,2)</f>
        <v>0</v>
      </c>
      <c r="BL116" s="19" t="s">
        <v>133</v>
      </c>
      <c r="BM116" s="217" t="s">
        <v>489</v>
      </c>
    </row>
    <row r="117" s="2" customFormat="1" ht="62.7" customHeight="1">
      <c r="A117" s="40"/>
      <c r="B117" s="41"/>
      <c r="C117" s="206" t="s">
        <v>182</v>
      </c>
      <c r="D117" s="206" t="s">
        <v>128</v>
      </c>
      <c r="E117" s="207" t="s">
        <v>255</v>
      </c>
      <c r="F117" s="208" t="s">
        <v>256</v>
      </c>
      <c r="G117" s="209" t="s">
        <v>131</v>
      </c>
      <c r="H117" s="210">
        <v>63.600000000000001</v>
      </c>
      <c r="I117" s="211"/>
      <c r="J117" s="212">
        <f>ROUND(I117*H117,2)</f>
        <v>0</v>
      </c>
      <c r="K117" s="208" t="s">
        <v>132</v>
      </c>
      <c r="L117" s="46"/>
      <c r="M117" s="213" t="s">
        <v>19</v>
      </c>
      <c r="N117" s="214" t="s">
        <v>43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133</v>
      </c>
      <c r="AT117" s="217" t="s">
        <v>128</v>
      </c>
      <c r="AU117" s="217" t="s">
        <v>82</v>
      </c>
      <c r="AY117" s="19" t="s">
        <v>126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80</v>
      </c>
      <c r="BK117" s="218">
        <f>ROUND(I117*H117,2)</f>
        <v>0</v>
      </c>
      <c r="BL117" s="19" t="s">
        <v>133</v>
      </c>
      <c r="BM117" s="217" t="s">
        <v>490</v>
      </c>
    </row>
    <row r="118" s="15" customFormat="1">
      <c r="A118" s="15"/>
      <c r="B118" s="252"/>
      <c r="C118" s="253"/>
      <c r="D118" s="221" t="s">
        <v>135</v>
      </c>
      <c r="E118" s="254" t="s">
        <v>19</v>
      </c>
      <c r="F118" s="255" t="s">
        <v>258</v>
      </c>
      <c r="G118" s="253"/>
      <c r="H118" s="254" t="s">
        <v>19</v>
      </c>
      <c r="I118" s="256"/>
      <c r="J118" s="253"/>
      <c r="K118" s="253"/>
      <c r="L118" s="257"/>
      <c r="M118" s="258"/>
      <c r="N118" s="259"/>
      <c r="O118" s="259"/>
      <c r="P118" s="259"/>
      <c r="Q118" s="259"/>
      <c r="R118" s="259"/>
      <c r="S118" s="259"/>
      <c r="T118" s="260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61" t="s">
        <v>135</v>
      </c>
      <c r="AU118" s="261" t="s">
        <v>82</v>
      </c>
      <c r="AV118" s="15" t="s">
        <v>80</v>
      </c>
      <c r="AW118" s="15" t="s">
        <v>33</v>
      </c>
      <c r="AX118" s="15" t="s">
        <v>72</v>
      </c>
      <c r="AY118" s="261" t="s">
        <v>126</v>
      </c>
    </row>
    <row r="119" s="13" customFormat="1">
      <c r="A119" s="13"/>
      <c r="B119" s="219"/>
      <c r="C119" s="220"/>
      <c r="D119" s="221" t="s">
        <v>135</v>
      </c>
      <c r="E119" s="222" t="s">
        <v>19</v>
      </c>
      <c r="F119" s="223" t="s">
        <v>491</v>
      </c>
      <c r="G119" s="220"/>
      <c r="H119" s="224">
        <v>31.800000000000001</v>
      </c>
      <c r="I119" s="225"/>
      <c r="J119" s="220"/>
      <c r="K119" s="220"/>
      <c r="L119" s="226"/>
      <c r="M119" s="227"/>
      <c r="N119" s="228"/>
      <c r="O119" s="228"/>
      <c r="P119" s="228"/>
      <c r="Q119" s="228"/>
      <c r="R119" s="228"/>
      <c r="S119" s="228"/>
      <c r="T119" s="229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0" t="s">
        <v>135</v>
      </c>
      <c r="AU119" s="230" t="s">
        <v>82</v>
      </c>
      <c r="AV119" s="13" t="s">
        <v>82</v>
      </c>
      <c r="AW119" s="13" t="s">
        <v>33</v>
      </c>
      <c r="AX119" s="13" t="s">
        <v>72</v>
      </c>
      <c r="AY119" s="230" t="s">
        <v>126</v>
      </c>
    </row>
    <row r="120" s="16" customFormat="1">
      <c r="A120" s="16"/>
      <c r="B120" s="262"/>
      <c r="C120" s="263"/>
      <c r="D120" s="221" t="s">
        <v>135</v>
      </c>
      <c r="E120" s="264" t="s">
        <v>19</v>
      </c>
      <c r="F120" s="265" t="s">
        <v>146</v>
      </c>
      <c r="G120" s="263"/>
      <c r="H120" s="266">
        <v>31.800000000000001</v>
      </c>
      <c r="I120" s="267"/>
      <c r="J120" s="263"/>
      <c r="K120" s="263"/>
      <c r="L120" s="268"/>
      <c r="M120" s="269"/>
      <c r="N120" s="270"/>
      <c r="O120" s="270"/>
      <c r="P120" s="270"/>
      <c r="Q120" s="270"/>
      <c r="R120" s="270"/>
      <c r="S120" s="270"/>
      <c r="T120" s="271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T120" s="272" t="s">
        <v>135</v>
      </c>
      <c r="AU120" s="272" t="s">
        <v>82</v>
      </c>
      <c r="AV120" s="16" t="s">
        <v>147</v>
      </c>
      <c r="AW120" s="16" t="s">
        <v>33</v>
      </c>
      <c r="AX120" s="16" t="s">
        <v>72</v>
      </c>
      <c r="AY120" s="272" t="s">
        <v>126</v>
      </c>
    </row>
    <row r="121" s="15" customFormat="1">
      <c r="A121" s="15"/>
      <c r="B121" s="252"/>
      <c r="C121" s="253"/>
      <c r="D121" s="221" t="s">
        <v>135</v>
      </c>
      <c r="E121" s="254" t="s">
        <v>19</v>
      </c>
      <c r="F121" s="255" t="s">
        <v>260</v>
      </c>
      <c r="G121" s="253"/>
      <c r="H121" s="254" t="s">
        <v>19</v>
      </c>
      <c r="I121" s="256"/>
      <c r="J121" s="253"/>
      <c r="K121" s="253"/>
      <c r="L121" s="257"/>
      <c r="M121" s="258"/>
      <c r="N121" s="259"/>
      <c r="O121" s="259"/>
      <c r="P121" s="259"/>
      <c r="Q121" s="259"/>
      <c r="R121" s="259"/>
      <c r="S121" s="259"/>
      <c r="T121" s="260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61" t="s">
        <v>135</v>
      </c>
      <c r="AU121" s="261" t="s">
        <v>82</v>
      </c>
      <c r="AV121" s="15" t="s">
        <v>80</v>
      </c>
      <c r="AW121" s="15" t="s">
        <v>33</v>
      </c>
      <c r="AX121" s="15" t="s">
        <v>72</v>
      </c>
      <c r="AY121" s="261" t="s">
        <v>126</v>
      </c>
    </row>
    <row r="122" s="13" customFormat="1">
      <c r="A122" s="13"/>
      <c r="B122" s="219"/>
      <c r="C122" s="220"/>
      <c r="D122" s="221" t="s">
        <v>135</v>
      </c>
      <c r="E122" s="222" t="s">
        <v>19</v>
      </c>
      <c r="F122" s="223" t="s">
        <v>492</v>
      </c>
      <c r="G122" s="220"/>
      <c r="H122" s="224">
        <v>-7.5899999999999999</v>
      </c>
      <c r="I122" s="225"/>
      <c r="J122" s="220"/>
      <c r="K122" s="220"/>
      <c r="L122" s="226"/>
      <c r="M122" s="227"/>
      <c r="N122" s="228"/>
      <c r="O122" s="228"/>
      <c r="P122" s="228"/>
      <c r="Q122" s="228"/>
      <c r="R122" s="228"/>
      <c r="S122" s="228"/>
      <c r="T122" s="229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0" t="s">
        <v>135</v>
      </c>
      <c r="AU122" s="230" t="s">
        <v>82</v>
      </c>
      <c r="AV122" s="13" t="s">
        <v>82</v>
      </c>
      <c r="AW122" s="13" t="s">
        <v>33</v>
      </c>
      <c r="AX122" s="13" t="s">
        <v>72</v>
      </c>
      <c r="AY122" s="230" t="s">
        <v>126</v>
      </c>
    </row>
    <row r="123" s="16" customFormat="1">
      <c r="A123" s="16"/>
      <c r="B123" s="262"/>
      <c r="C123" s="263"/>
      <c r="D123" s="221" t="s">
        <v>135</v>
      </c>
      <c r="E123" s="264" t="s">
        <v>217</v>
      </c>
      <c r="F123" s="265" t="s">
        <v>146</v>
      </c>
      <c r="G123" s="263"/>
      <c r="H123" s="266">
        <v>-7.5899999999999999</v>
      </c>
      <c r="I123" s="267"/>
      <c r="J123" s="263"/>
      <c r="K123" s="263"/>
      <c r="L123" s="268"/>
      <c r="M123" s="269"/>
      <c r="N123" s="270"/>
      <c r="O123" s="270"/>
      <c r="P123" s="270"/>
      <c r="Q123" s="270"/>
      <c r="R123" s="270"/>
      <c r="S123" s="270"/>
      <c r="T123" s="271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T123" s="272" t="s">
        <v>135</v>
      </c>
      <c r="AU123" s="272" t="s">
        <v>82</v>
      </c>
      <c r="AV123" s="16" t="s">
        <v>147</v>
      </c>
      <c r="AW123" s="16" t="s">
        <v>33</v>
      </c>
      <c r="AX123" s="16" t="s">
        <v>72</v>
      </c>
      <c r="AY123" s="272" t="s">
        <v>126</v>
      </c>
    </row>
    <row r="124" s="13" customFormat="1">
      <c r="A124" s="13"/>
      <c r="B124" s="219"/>
      <c r="C124" s="220"/>
      <c r="D124" s="221" t="s">
        <v>135</v>
      </c>
      <c r="E124" s="222" t="s">
        <v>19</v>
      </c>
      <c r="F124" s="223" t="s">
        <v>493</v>
      </c>
      <c r="G124" s="220"/>
      <c r="H124" s="224">
        <v>39.390000000000001</v>
      </c>
      <c r="I124" s="225"/>
      <c r="J124" s="220"/>
      <c r="K124" s="220"/>
      <c r="L124" s="226"/>
      <c r="M124" s="227"/>
      <c r="N124" s="228"/>
      <c r="O124" s="228"/>
      <c r="P124" s="228"/>
      <c r="Q124" s="228"/>
      <c r="R124" s="228"/>
      <c r="S124" s="228"/>
      <c r="T124" s="22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0" t="s">
        <v>135</v>
      </c>
      <c r="AU124" s="230" t="s">
        <v>82</v>
      </c>
      <c r="AV124" s="13" t="s">
        <v>82</v>
      </c>
      <c r="AW124" s="13" t="s">
        <v>33</v>
      </c>
      <c r="AX124" s="13" t="s">
        <v>72</v>
      </c>
      <c r="AY124" s="230" t="s">
        <v>126</v>
      </c>
    </row>
    <row r="125" s="16" customFormat="1">
      <c r="A125" s="16"/>
      <c r="B125" s="262"/>
      <c r="C125" s="263"/>
      <c r="D125" s="221" t="s">
        <v>135</v>
      </c>
      <c r="E125" s="264" t="s">
        <v>453</v>
      </c>
      <c r="F125" s="265" t="s">
        <v>146</v>
      </c>
      <c r="G125" s="263"/>
      <c r="H125" s="266">
        <v>39.390000000000001</v>
      </c>
      <c r="I125" s="267"/>
      <c r="J125" s="263"/>
      <c r="K125" s="263"/>
      <c r="L125" s="268"/>
      <c r="M125" s="269"/>
      <c r="N125" s="270"/>
      <c r="O125" s="270"/>
      <c r="P125" s="270"/>
      <c r="Q125" s="270"/>
      <c r="R125" s="270"/>
      <c r="S125" s="270"/>
      <c r="T125" s="271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T125" s="272" t="s">
        <v>135</v>
      </c>
      <c r="AU125" s="272" t="s">
        <v>82</v>
      </c>
      <c r="AV125" s="16" t="s">
        <v>147</v>
      </c>
      <c r="AW125" s="16" t="s">
        <v>33</v>
      </c>
      <c r="AX125" s="16" t="s">
        <v>72</v>
      </c>
      <c r="AY125" s="272" t="s">
        <v>126</v>
      </c>
    </row>
    <row r="126" s="14" customFormat="1">
      <c r="A126" s="14"/>
      <c r="B126" s="231"/>
      <c r="C126" s="232"/>
      <c r="D126" s="221" t="s">
        <v>135</v>
      </c>
      <c r="E126" s="233" t="s">
        <v>19</v>
      </c>
      <c r="F126" s="234" t="s">
        <v>137</v>
      </c>
      <c r="G126" s="232"/>
      <c r="H126" s="235">
        <v>63.600000000000001</v>
      </c>
      <c r="I126" s="236"/>
      <c r="J126" s="232"/>
      <c r="K126" s="232"/>
      <c r="L126" s="237"/>
      <c r="M126" s="238"/>
      <c r="N126" s="239"/>
      <c r="O126" s="239"/>
      <c r="P126" s="239"/>
      <c r="Q126" s="239"/>
      <c r="R126" s="239"/>
      <c r="S126" s="239"/>
      <c r="T126" s="240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1" t="s">
        <v>135</v>
      </c>
      <c r="AU126" s="241" t="s">
        <v>82</v>
      </c>
      <c r="AV126" s="14" t="s">
        <v>133</v>
      </c>
      <c r="AW126" s="14" t="s">
        <v>33</v>
      </c>
      <c r="AX126" s="14" t="s">
        <v>80</v>
      </c>
      <c r="AY126" s="241" t="s">
        <v>126</v>
      </c>
    </row>
    <row r="127" s="2" customFormat="1" ht="14.4" customHeight="1">
      <c r="A127" s="40"/>
      <c r="B127" s="41"/>
      <c r="C127" s="206" t="s">
        <v>191</v>
      </c>
      <c r="D127" s="206" t="s">
        <v>128</v>
      </c>
      <c r="E127" s="207" t="s">
        <v>266</v>
      </c>
      <c r="F127" s="208" t="s">
        <v>267</v>
      </c>
      <c r="G127" s="209" t="s">
        <v>202</v>
      </c>
      <c r="H127" s="210">
        <v>11</v>
      </c>
      <c r="I127" s="211"/>
      <c r="J127" s="212">
        <f>ROUND(I127*H127,2)</f>
        <v>0</v>
      </c>
      <c r="K127" s="208" t="s">
        <v>132</v>
      </c>
      <c r="L127" s="46"/>
      <c r="M127" s="213" t="s">
        <v>19</v>
      </c>
      <c r="N127" s="214" t="s">
        <v>43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133</v>
      </c>
      <c r="AT127" s="217" t="s">
        <v>128</v>
      </c>
      <c r="AU127" s="217" t="s">
        <v>82</v>
      </c>
      <c r="AY127" s="19" t="s">
        <v>126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80</v>
      </c>
      <c r="BK127" s="218">
        <f>ROUND(I127*H127,2)</f>
        <v>0</v>
      </c>
      <c r="BL127" s="19" t="s">
        <v>133</v>
      </c>
      <c r="BM127" s="217" t="s">
        <v>494</v>
      </c>
    </row>
    <row r="128" s="13" customFormat="1">
      <c r="A128" s="13"/>
      <c r="B128" s="219"/>
      <c r="C128" s="220"/>
      <c r="D128" s="221" t="s">
        <v>135</v>
      </c>
      <c r="E128" s="222" t="s">
        <v>19</v>
      </c>
      <c r="F128" s="223" t="s">
        <v>223</v>
      </c>
      <c r="G128" s="220"/>
      <c r="H128" s="224">
        <v>11</v>
      </c>
      <c r="I128" s="225"/>
      <c r="J128" s="220"/>
      <c r="K128" s="220"/>
      <c r="L128" s="226"/>
      <c r="M128" s="227"/>
      <c r="N128" s="228"/>
      <c r="O128" s="228"/>
      <c r="P128" s="228"/>
      <c r="Q128" s="228"/>
      <c r="R128" s="228"/>
      <c r="S128" s="228"/>
      <c r="T128" s="22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0" t="s">
        <v>135</v>
      </c>
      <c r="AU128" s="230" t="s">
        <v>82</v>
      </c>
      <c r="AV128" s="13" t="s">
        <v>82</v>
      </c>
      <c r="AW128" s="13" t="s">
        <v>33</v>
      </c>
      <c r="AX128" s="13" t="s">
        <v>72</v>
      </c>
      <c r="AY128" s="230" t="s">
        <v>126</v>
      </c>
    </row>
    <row r="129" s="14" customFormat="1">
      <c r="A129" s="14"/>
      <c r="B129" s="231"/>
      <c r="C129" s="232"/>
      <c r="D129" s="221" t="s">
        <v>135</v>
      </c>
      <c r="E129" s="233" t="s">
        <v>19</v>
      </c>
      <c r="F129" s="234" t="s">
        <v>137</v>
      </c>
      <c r="G129" s="232"/>
      <c r="H129" s="235">
        <v>11</v>
      </c>
      <c r="I129" s="236"/>
      <c r="J129" s="232"/>
      <c r="K129" s="232"/>
      <c r="L129" s="237"/>
      <c r="M129" s="238"/>
      <c r="N129" s="239"/>
      <c r="O129" s="239"/>
      <c r="P129" s="239"/>
      <c r="Q129" s="239"/>
      <c r="R129" s="239"/>
      <c r="S129" s="239"/>
      <c r="T129" s="240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1" t="s">
        <v>135</v>
      </c>
      <c r="AU129" s="241" t="s">
        <v>82</v>
      </c>
      <c r="AV129" s="14" t="s">
        <v>133</v>
      </c>
      <c r="AW129" s="14" t="s">
        <v>33</v>
      </c>
      <c r="AX129" s="14" t="s">
        <v>80</v>
      </c>
      <c r="AY129" s="241" t="s">
        <v>126</v>
      </c>
    </row>
    <row r="130" s="2" customFormat="1" ht="37.8" customHeight="1">
      <c r="A130" s="40"/>
      <c r="B130" s="41"/>
      <c r="C130" s="206" t="s">
        <v>199</v>
      </c>
      <c r="D130" s="206" t="s">
        <v>128</v>
      </c>
      <c r="E130" s="207" t="s">
        <v>269</v>
      </c>
      <c r="F130" s="208" t="s">
        <v>270</v>
      </c>
      <c r="G130" s="209" t="s">
        <v>131</v>
      </c>
      <c r="H130" s="210">
        <v>46.979999999999997</v>
      </c>
      <c r="I130" s="211"/>
      <c r="J130" s="212">
        <f>ROUND(I130*H130,2)</f>
        <v>0</v>
      </c>
      <c r="K130" s="208" t="s">
        <v>132</v>
      </c>
      <c r="L130" s="46"/>
      <c r="M130" s="213" t="s">
        <v>19</v>
      </c>
      <c r="N130" s="214" t="s">
        <v>43</v>
      </c>
      <c r="O130" s="86"/>
      <c r="P130" s="215">
        <f>O130*H130</f>
        <v>0</v>
      </c>
      <c r="Q130" s="215">
        <v>0</v>
      </c>
      <c r="R130" s="215">
        <f>Q130*H130</f>
        <v>0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133</v>
      </c>
      <c r="AT130" s="217" t="s">
        <v>128</v>
      </c>
      <c r="AU130" s="217" t="s">
        <v>82</v>
      </c>
      <c r="AY130" s="19" t="s">
        <v>126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80</v>
      </c>
      <c r="BK130" s="218">
        <f>ROUND(I130*H130,2)</f>
        <v>0</v>
      </c>
      <c r="BL130" s="19" t="s">
        <v>133</v>
      </c>
      <c r="BM130" s="217" t="s">
        <v>495</v>
      </c>
    </row>
    <row r="131" s="15" customFormat="1">
      <c r="A131" s="15"/>
      <c r="B131" s="252"/>
      <c r="C131" s="253"/>
      <c r="D131" s="221" t="s">
        <v>135</v>
      </c>
      <c r="E131" s="254" t="s">
        <v>19</v>
      </c>
      <c r="F131" s="255" t="s">
        <v>272</v>
      </c>
      <c r="G131" s="253"/>
      <c r="H131" s="254" t="s">
        <v>19</v>
      </c>
      <c r="I131" s="256"/>
      <c r="J131" s="253"/>
      <c r="K131" s="253"/>
      <c r="L131" s="257"/>
      <c r="M131" s="258"/>
      <c r="N131" s="259"/>
      <c r="O131" s="259"/>
      <c r="P131" s="259"/>
      <c r="Q131" s="259"/>
      <c r="R131" s="259"/>
      <c r="S131" s="259"/>
      <c r="T131" s="260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1" t="s">
        <v>135</v>
      </c>
      <c r="AU131" s="261" t="s">
        <v>82</v>
      </c>
      <c r="AV131" s="15" t="s">
        <v>80</v>
      </c>
      <c r="AW131" s="15" t="s">
        <v>33</v>
      </c>
      <c r="AX131" s="15" t="s">
        <v>72</v>
      </c>
      <c r="AY131" s="261" t="s">
        <v>126</v>
      </c>
    </row>
    <row r="132" s="13" customFormat="1">
      <c r="A132" s="13"/>
      <c r="B132" s="219"/>
      <c r="C132" s="220"/>
      <c r="D132" s="221" t="s">
        <v>135</v>
      </c>
      <c r="E132" s="222" t="s">
        <v>19</v>
      </c>
      <c r="F132" s="223" t="s">
        <v>453</v>
      </c>
      <c r="G132" s="220"/>
      <c r="H132" s="224">
        <v>39.390000000000001</v>
      </c>
      <c r="I132" s="225"/>
      <c r="J132" s="220"/>
      <c r="K132" s="220"/>
      <c r="L132" s="226"/>
      <c r="M132" s="227"/>
      <c r="N132" s="228"/>
      <c r="O132" s="228"/>
      <c r="P132" s="228"/>
      <c r="Q132" s="228"/>
      <c r="R132" s="228"/>
      <c r="S132" s="228"/>
      <c r="T132" s="22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0" t="s">
        <v>135</v>
      </c>
      <c r="AU132" s="230" t="s">
        <v>82</v>
      </c>
      <c r="AV132" s="13" t="s">
        <v>82</v>
      </c>
      <c r="AW132" s="13" t="s">
        <v>33</v>
      </c>
      <c r="AX132" s="13" t="s">
        <v>72</v>
      </c>
      <c r="AY132" s="230" t="s">
        <v>126</v>
      </c>
    </row>
    <row r="133" s="13" customFormat="1">
      <c r="A133" s="13"/>
      <c r="B133" s="219"/>
      <c r="C133" s="220"/>
      <c r="D133" s="221" t="s">
        <v>135</v>
      </c>
      <c r="E133" s="222" t="s">
        <v>19</v>
      </c>
      <c r="F133" s="223" t="s">
        <v>273</v>
      </c>
      <c r="G133" s="220"/>
      <c r="H133" s="224">
        <v>7.5899999999999999</v>
      </c>
      <c r="I133" s="225"/>
      <c r="J133" s="220"/>
      <c r="K133" s="220"/>
      <c r="L133" s="226"/>
      <c r="M133" s="227"/>
      <c r="N133" s="228"/>
      <c r="O133" s="228"/>
      <c r="P133" s="228"/>
      <c r="Q133" s="228"/>
      <c r="R133" s="228"/>
      <c r="S133" s="228"/>
      <c r="T133" s="22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0" t="s">
        <v>135</v>
      </c>
      <c r="AU133" s="230" t="s">
        <v>82</v>
      </c>
      <c r="AV133" s="13" t="s">
        <v>82</v>
      </c>
      <c r="AW133" s="13" t="s">
        <v>33</v>
      </c>
      <c r="AX133" s="13" t="s">
        <v>72</v>
      </c>
      <c r="AY133" s="230" t="s">
        <v>126</v>
      </c>
    </row>
    <row r="134" s="14" customFormat="1">
      <c r="A134" s="14"/>
      <c r="B134" s="231"/>
      <c r="C134" s="232"/>
      <c r="D134" s="221" t="s">
        <v>135</v>
      </c>
      <c r="E134" s="233" t="s">
        <v>19</v>
      </c>
      <c r="F134" s="234" t="s">
        <v>137</v>
      </c>
      <c r="G134" s="232"/>
      <c r="H134" s="235">
        <v>46.980000000000004</v>
      </c>
      <c r="I134" s="236"/>
      <c r="J134" s="232"/>
      <c r="K134" s="232"/>
      <c r="L134" s="237"/>
      <c r="M134" s="238"/>
      <c r="N134" s="239"/>
      <c r="O134" s="239"/>
      <c r="P134" s="239"/>
      <c r="Q134" s="239"/>
      <c r="R134" s="239"/>
      <c r="S134" s="239"/>
      <c r="T134" s="24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1" t="s">
        <v>135</v>
      </c>
      <c r="AU134" s="241" t="s">
        <v>82</v>
      </c>
      <c r="AV134" s="14" t="s">
        <v>133</v>
      </c>
      <c r="AW134" s="14" t="s">
        <v>33</v>
      </c>
      <c r="AX134" s="14" t="s">
        <v>80</v>
      </c>
      <c r="AY134" s="241" t="s">
        <v>126</v>
      </c>
    </row>
    <row r="135" s="2" customFormat="1" ht="37.8" customHeight="1">
      <c r="A135" s="40"/>
      <c r="B135" s="41"/>
      <c r="C135" s="206" t="s">
        <v>292</v>
      </c>
      <c r="D135" s="206" t="s">
        <v>128</v>
      </c>
      <c r="E135" s="207" t="s">
        <v>274</v>
      </c>
      <c r="F135" s="208" t="s">
        <v>275</v>
      </c>
      <c r="G135" s="209" t="s">
        <v>131</v>
      </c>
      <c r="H135" s="210">
        <v>31.800000000000001</v>
      </c>
      <c r="I135" s="211"/>
      <c r="J135" s="212">
        <f>ROUND(I135*H135,2)</f>
        <v>0</v>
      </c>
      <c r="K135" s="208" t="s">
        <v>132</v>
      </c>
      <c r="L135" s="46"/>
      <c r="M135" s="213" t="s">
        <v>19</v>
      </c>
      <c r="N135" s="214" t="s">
        <v>43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133</v>
      </c>
      <c r="AT135" s="217" t="s">
        <v>128</v>
      </c>
      <c r="AU135" s="217" t="s">
        <v>82</v>
      </c>
      <c r="AY135" s="19" t="s">
        <v>126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80</v>
      </c>
      <c r="BK135" s="218">
        <f>ROUND(I135*H135,2)</f>
        <v>0</v>
      </c>
      <c r="BL135" s="19" t="s">
        <v>133</v>
      </c>
      <c r="BM135" s="217" t="s">
        <v>496</v>
      </c>
    </row>
    <row r="136" s="13" customFormat="1">
      <c r="A136" s="13"/>
      <c r="B136" s="219"/>
      <c r="C136" s="220"/>
      <c r="D136" s="221" t="s">
        <v>135</v>
      </c>
      <c r="E136" s="222" t="s">
        <v>19</v>
      </c>
      <c r="F136" s="223" t="s">
        <v>497</v>
      </c>
      <c r="G136" s="220"/>
      <c r="H136" s="224">
        <v>31.800000000000001</v>
      </c>
      <c r="I136" s="225"/>
      <c r="J136" s="220"/>
      <c r="K136" s="220"/>
      <c r="L136" s="226"/>
      <c r="M136" s="227"/>
      <c r="N136" s="228"/>
      <c r="O136" s="228"/>
      <c r="P136" s="228"/>
      <c r="Q136" s="228"/>
      <c r="R136" s="228"/>
      <c r="S136" s="228"/>
      <c r="T136" s="22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0" t="s">
        <v>135</v>
      </c>
      <c r="AU136" s="230" t="s">
        <v>82</v>
      </c>
      <c r="AV136" s="13" t="s">
        <v>82</v>
      </c>
      <c r="AW136" s="13" t="s">
        <v>33</v>
      </c>
      <c r="AX136" s="13" t="s">
        <v>72</v>
      </c>
      <c r="AY136" s="230" t="s">
        <v>126</v>
      </c>
    </row>
    <row r="137" s="14" customFormat="1">
      <c r="A137" s="14"/>
      <c r="B137" s="231"/>
      <c r="C137" s="232"/>
      <c r="D137" s="221" t="s">
        <v>135</v>
      </c>
      <c r="E137" s="233" t="s">
        <v>19</v>
      </c>
      <c r="F137" s="234" t="s">
        <v>137</v>
      </c>
      <c r="G137" s="232"/>
      <c r="H137" s="235">
        <v>31.800000000000001</v>
      </c>
      <c r="I137" s="236"/>
      <c r="J137" s="232"/>
      <c r="K137" s="232"/>
      <c r="L137" s="237"/>
      <c r="M137" s="238"/>
      <c r="N137" s="239"/>
      <c r="O137" s="239"/>
      <c r="P137" s="239"/>
      <c r="Q137" s="239"/>
      <c r="R137" s="239"/>
      <c r="S137" s="239"/>
      <c r="T137" s="24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1" t="s">
        <v>135</v>
      </c>
      <c r="AU137" s="241" t="s">
        <v>82</v>
      </c>
      <c r="AV137" s="14" t="s">
        <v>133</v>
      </c>
      <c r="AW137" s="14" t="s">
        <v>33</v>
      </c>
      <c r="AX137" s="14" t="s">
        <v>80</v>
      </c>
      <c r="AY137" s="241" t="s">
        <v>126</v>
      </c>
    </row>
    <row r="138" s="2" customFormat="1" ht="37.8" customHeight="1">
      <c r="A138" s="40"/>
      <c r="B138" s="41"/>
      <c r="C138" s="206" t="s">
        <v>299</v>
      </c>
      <c r="D138" s="206" t="s">
        <v>128</v>
      </c>
      <c r="E138" s="207" t="s">
        <v>278</v>
      </c>
      <c r="F138" s="208" t="s">
        <v>279</v>
      </c>
      <c r="G138" s="209" t="s">
        <v>131</v>
      </c>
      <c r="H138" s="210">
        <v>24.210000000000001</v>
      </c>
      <c r="I138" s="211"/>
      <c r="J138" s="212">
        <f>ROUND(I138*H138,2)</f>
        <v>0</v>
      </c>
      <c r="K138" s="208" t="s">
        <v>132</v>
      </c>
      <c r="L138" s="46"/>
      <c r="M138" s="213" t="s">
        <v>19</v>
      </c>
      <c r="N138" s="214" t="s">
        <v>43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133</v>
      </c>
      <c r="AT138" s="217" t="s">
        <v>128</v>
      </c>
      <c r="AU138" s="217" t="s">
        <v>82</v>
      </c>
      <c r="AY138" s="19" t="s">
        <v>126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80</v>
      </c>
      <c r="BK138" s="218">
        <f>ROUND(I138*H138,2)</f>
        <v>0</v>
      </c>
      <c r="BL138" s="19" t="s">
        <v>133</v>
      </c>
      <c r="BM138" s="217" t="s">
        <v>498</v>
      </c>
    </row>
    <row r="139" s="13" customFormat="1">
      <c r="A139" s="13"/>
      <c r="B139" s="219"/>
      <c r="C139" s="220"/>
      <c r="D139" s="221" t="s">
        <v>135</v>
      </c>
      <c r="E139" s="222" t="s">
        <v>19</v>
      </c>
      <c r="F139" s="223" t="s">
        <v>499</v>
      </c>
      <c r="G139" s="220"/>
      <c r="H139" s="224">
        <v>24.210000000000001</v>
      </c>
      <c r="I139" s="225"/>
      <c r="J139" s="220"/>
      <c r="K139" s="220"/>
      <c r="L139" s="226"/>
      <c r="M139" s="227"/>
      <c r="N139" s="228"/>
      <c r="O139" s="228"/>
      <c r="P139" s="228"/>
      <c r="Q139" s="228"/>
      <c r="R139" s="228"/>
      <c r="S139" s="228"/>
      <c r="T139" s="22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0" t="s">
        <v>135</v>
      </c>
      <c r="AU139" s="230" t="s">
        <v>82</v>
      </c>
      <c r="AV139" s="13" t="s">
        <v>82</v>
      </c>
      <c r="AW139" s="13" t="s">
        <v>33</v>
      </c>
      <c r="AX139" s="13" t="s">
        <v>72</v>
      </c>
      <c r="AY139" s="230" t="s">
        <v>126</v>
      </c>
    </row>
    <row r="140" s="14" customFormat="1">
      <c r="A140" s="14"/>
      <c r="B140" s="231"/>
      <c r="C140" s="232"/>
      <c r="D140" s="221" t="s">
        <v>135</v>
      </c>
      <c r="E140" s="233" t="s">
        <v>19</v>
      </c>
      <c r="F140" s="234" t="s">
        <v>137</v>
      </c>
      <c r="G140" s="232"/>
      <c r="H140" s="235">
        <v>24.210000000000001</v>
      </c>
      <c r="I140" s="236"/>
      <c r="J140" s="232"/>
      <c r="K140" s="232"/>
      <c r="L140" s="237"/>
      <c r="M140" s="238"/>
      <c r="N140" s="239"/>
      <c r="O140" s="239"/>
      <c r="P140" s="239"/>
      <c r="Q140" s="239"/>
      <c r="R140" s="239"/>
      <c r="S140" s="239"/>
      <c r="T140" s="240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1" t="s">
        <v>135</v>
      </c>
      <c r="AU140" s="241" t="s">
        <v>82</v>
      </c>
      <c r="AV140" s="14" t="s">
        <v>133</v>
      </c>
      <c r="AW140" s="14" t="s">
        <v>33</v>
      </c>
      <c r="AX140" s="14" t="s">
        <v>80</v>
      </c>
      <c r="AY140" s="241" t="s">
        <v>126</v>
      </c>
    </row>
    <row r="141" s="2" customFormat="1" ht="62.7" customHeight="1">
      <c r="A141" s="40"/>
      <c r="B141" s="41"/>
      <c r="C141" s="206" t="s">
        <v>8</v>
      </c>
      <c r="D141" s="206" t="s">
        <v>128</v>
      </c>
      <c r="E141" s="207" t="s">
        <v>500</v>
      </c>
      <c r="F141" s="208" t="s">
        <v>501</v>
      </c>
      <c r="G141" s="209" t="s">
        <v>131</v>
      </c>
      <c r="H141" s="210">
        <v>5.1859999999999999</v>
      </c>
      <c r="I141" s="211"/>
      <c r="J141" s="212">
        <f>ROUND(I141*H141,2)</f>
        <v>0</v>
      </c>
      <c r="K141" s="208" t="s">
        <v>132</v>
      </c>
      <c r="L141" s="46"/>
      <c r="M141" s="213" t="s">
        <v>19</v>
      </c>
      <c r="N141" s="214" t="s">
        <v>43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133</v>
      </c>
      <c r="AT141" s="217" t="s">
        <v>128</v>
      </c>
      <c r="AU141" s="217" t="s">
        <v>82</v>
      </c>
      <c r="AY141" s="19" t="s">
        <v>126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80</v>
      </c>
      <c r="BK141" s="218">
        <f>ROUND(I141*H141,2)</f>
        <v>0</v>
      </c>
      <c r="BL141" s="19" t="s">
        <v>133</v>
      </c>
      <c r="BM141" s="217" t="s">
        <v>502</v>
      </c>
    </row>
    <row r="142" s="13" customFormat="1">
      <c r="A142" s="13"/>
      <c r="B142" s="219"/>
      <c r="C142" s="220"/>
      <c r="D142" s="221" t="s">
        <v>135</v>
      </c>
      <c r="E142" s="222" t="s">
        <v>19</v>
      </c>
      <c r="F142" s="223" t="s">
        <v>503</v>
      </c>
      <c r="G142" s="220"/>
      <c r="H142" s="224">
        <v>5.5</v>
      </c>
      <c r="I142" s="225"/>
      <c r="J142" s="220"/>
      <c r="K142" s="220"/>
      <c r="L142" s="226"/>
      <c r="M142" s="227"/>
      <c r="N142" s="228"/>
      <c r="O142" s="228"/>
      <c r="P142" s="228"/>
      <c r="Q142" s="228"/>
      <c r="R142" s="228"/>
      <c r="S142" s="228"/>
      <c r="T142" s="22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0" t="s">
        <v>135</v>
      </c>
      <c r="AU142" s="230" t="s">
        <v>82</v>
      </c>
      <c r="AV142" s="13" t="s">
        <v>82</v>
      </c>
      <c r="AW142" s="13" t="s">
        <v>33</v>
      </c>
      <c r="AX142" s="13" t="s">
        <v>72</v>
      </c>
      <c r="AY142" s="230" t="s">
        <v>126</v>
      </c>
    </row>
    <row r="143" s="13" customFormat="1">
      <c r="A143" s="13"/>
      <c r="B143" s="219"/>
      <c r="C143" s="220"/>
      <c r="D143" s="221" t="s">
        <v>135</v>
      </c>
      <c r="E143" s="222" t="s">
        <v>19</v>
      </c>
      <c r="F143" s="223" t="s">
        <v>504</v>
      </c>
      <c r="G143" s="220"/>
      <c r="H143" s="224">
        <v>-0.314</v>
      </c>
      <c r="I143" s="225"/>
      <c r="J143" s="220"/>
      <c r="K143" s="220"/>
      <c r="L143" s="226"/>
      <c r="M143" s="227"/>
      <c r="N143" s="228"/>
      <c r="O143" s="228"/>
      <c r="P143" s="228"/>
      <c r="Q143" s="228"/>
      <c r="R143" s="228"/>
      <c r="S143" s="228"/>
      <c r="T143" s="229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0" t="s">
        <v>135</v>
      </c>
      <c r="AU143" s="230" t="s">
        <v>82</v>
      </c>
      <c r="AV143" s="13" t="s">
        <v>82</v>
      </c>
      <c r="AW143" s="13" t="s">
        <v>33</v>
      </c>
      <c r="AX143" s="13" t="s">
        <v>72</v>
      </c>
      <c r="AY143" s="230" t="s">
        <v>126</v>
      </c>
    </row>
    <row r="144" s="14" customFormat="1">
      <c r="A144" s="14"/>
      <c r="B144" s="231"/>
      <c r="C144" s="232"/>
      <c r="D144" s="221" t="s">
        <v>135</v>
      </c>
      <c r="E144" s="233" t="s">
        <v>505</v>
      </c>
      <c r="F144" s="234" t="s">
        <v>137</v>
      </c>
      <c r="G144" s="232"/>
      <c r="H144" s="235">
        <v>5.1859999999999999</v>
      </c>
      <c r="I144" s="236"/>
      <c r="J144" s="232"/>
      <c r="K144" s="232"/>
      <c r="L144" s="237"/>
      <c r="M144" s="238"/>
      <c r="N144" s="239"/>
      <c r="O144" s="239"/>
      <c r="P144" s="239"/>
      <c r="Q144" s="239"/>
      <c r="R144" s="239"/>
      <c r="S144" s="239"/>
      <c r="T144" s="24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1" t="s">
        <v>135</v>
      </c>
      <c r="AU144" s="241" t="s">
        <v>82</v>
      </c>
      <c r="AV144" s="14" t="s">
        <v>133</v>
      </c>
      <c r="AW144" s="14" t="s">
        <v>33</v>
      </c>
      <c r="AX144" s="14" t="s">
        <v>80</v>
      </c>
      <c r="AY144" s="241" t="s">
        <v>126</v>
      </c>
    </row>
    <row r="145" s="2" customFormat="1" ht="14.4" customHeight="1">
      <c r="A145" s="40"/>
      <c r="B145" s="41"/>
      <c r="C145" s="242" t="s">
        <v>194</v>
      </c>
      <c r="D145" s="242" t="s">
        <v>138</v>
      </c>
      <c r="E145" s="243" t="s">
        <v>506</v>
      </c>
      <c r="F145" s="244" t="s">
        <v>507</v>
      </c>
      <c r="G145" s="245" t="s">
        <v>141</v>
      </c>
      <c r="H145" s="246">
        <v>10.372</v>
      </c>
      <c r="I145" s="247"/>
      <c r="J145" s="248">
        <f>ROUND(I145*H145,2)</f>
        <v>0</v>
      </c>
      <c r="K145" s="244" t="s">
        <v>132</v>
      </c>
      <c r="L145" s="249"/>
      <c r="M145" s="250" t="s">
        <v>19</v>
      </c>
      <c r="N145" s="251" t="s">
        <v>43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142</v>
      </c>
      <c r="AT145" s="217" t="s">
        <v>138</v>
      </c>
      <c r="AU145" s="217" t="s">
        <v>82</v>
      </c>
      <c r="AY145" s="19" t="s">
        <v>126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80</v>
      </c>
      <c r="BK145" s="218">
        <f>ROUND(I145*H145,2)</f>
        <v>0</v>
      </c>
      <c r="BL145" s="19" t="s">
        <v>133</v>
      </c>
      <c r="BM145" s="217" t="s">
        <v>508</v>
      </c>
    </row>
    <row r="146" s="13" customFormat="1">
      <c r="A146" s="13"/>
      <c r="B146" s="219"/>
      <c r="C146" s="220"/>
      <c r="D146" s="221" t="s">
        <v>135</v>
      </c>
      <c r="E146" s="220"/>
      <c r="F146" s="223" t="s">
        <v>509</v>
      </c>
      <c r="G146" s="220"/>
      <c r="H146" s="224">
        <v>10.372</v>
      </c>
      <c r="I146" s="225"/>
      <c r="J146" s="220"/>
      <c r="K146" s="220"/>
      <c r="L146" s="226"/>
      <c r="M146" s="227"/>
      <c r="N146" s="228"/>
      <c r="O146" s="228"/>
      <c r="P146" s="228"/>
      <c r="Q146" s="228"/>
      <c r="R146" s="228"/>
      <c r="S146" s="228"/>
      <c r="T146" s="22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0" t="s">
        <v>135</v>
      </c>
      <c r="AU146" s="230" t="s">
        <v>82</v>
      </c>
      <c r="AV146" s="13" t="s">
        <v>82</v>
      </c>
      <c r="AW146" s="13" t="s">
        <v>4</v>
      </c>
      <c r="AX146" s="13" t="s">
        <v>80</v>
      </c>
      <c r="AY146" s="230" t="s">
        <v>126</v>
      </c>
    </row>
    <row r="147" s="2" customFormat="1" ht="49.05" customHeight="1">
      <c r="A147" s="40"/>
      <c r="B147" s="41"/>
      <c r="C147" s="206" t="s">
        <v>315</v>
      </c>
      <c r="D147" s="206" t="s">
        <v>128</v>
      </c>
      <c r="E147" s="207" t="s">
        <v>282</v>
      </c>
      <c r="F147" s="208" t="s">
        <v>283</v>
      </c>
      <c r="G147" s="209" t="s">
        <v>202</v>
      </c>
      <c r="H147" s="210">
        <v>11</v>
      </c>
      <c r="I147" s="211"/>
      <c r="J147" s="212">
        <f>ROUND(I147*H147,2)</f>
        <v>0</v>
      </c>
      <c r="K147" s="208" t="s">
        <v>132</v>
      </c>
      <c r="L147" s="46"/>
      <c r="M147" s="213" t="s">
        <v>19</v>
      </c>
      <c r="N147" s="214" t="s">
        <v>43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133</v>
      </c>
      <c r="AT147" s="217" t="s">
        <v>128</v>
      </c>
      <c r="AU147" s="217" t="s">
        <v>82</v>
      </c>
      <c r="AY147" s="19" t="s">
        <v>126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80</v>
      </c>
      <c r="BK147" s="218">
        <f>ROUND(I147*H147,2)</f>
        <v>0</v>
      </c>
      <c r="BL147" s="19" t="s">
        <v>133</v>
      </c>
      <c r="BM147" s="217" t="s">
        <v>510</v>
      </c>
    </row>
    <row r="148" s="13" customFormat="1">
      <c r="A148" s="13"/>
      <c r="B148" s="219"/>
      <c r="C148" s="220"/>
      <c r="D148" s="221" t="s">
        <v>135</v>
      </c>
      <c r="E148" s="222" t="s">
        <v>19</v>
      </c>
      <c r="F148" s="223" t="s">
        <v>223</v>
      </c>
      <c r="G148" s="220"/>
      <c r="H148" s="224">
        <v>11</v>
      </c>
      <c r="I148" s="225"/>
      <c r="J148" s="220"/>
      <c r="K148" s="220"/>
      <c r="L148" s="226"/>
      <c r="M148" s="227"/>
      <c r="N148" s="228"/>
      <c r="O148" s="228"/>
      <c r="P148" s="228"/>
      <c r="Q148" s="228"/>
      <c r="R148" s="228"/>
      <c r="S148" s="228"/>
      <c r="T148" s="22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0" t="s">
        <v>135</v>
      </c>
      <c r="AU148" s="230" t="s">
        <v>82</v>
      </c>
      <c r="AV148" s="13" t="s">
        <v>82</v>
      </c>
      <c r="AW148" s="13" t="s">
        <v>33</v>
      </c>
      <c r="AX148" s="13" t="s">
        <v>72</v>
      </c>
      <c r="AY148" s="230" t="s">
        <v>126</v>
      </c>
    </row>
    <row r="149" s="14" customFormat="1">
      <c r="A149" s="14"/>
      <c r="B149" s="231"/>
      <c r="C149" s="232"/>
      <c r="D149" s="221" t="s">
        <v>135</v>
      </c>
      <c r="E149" s="233" t="s">
        <v>19</v>
      </c>
      <c r="F149" s="234" t="s">
        <v>137</v>
      </c>
      <c r="G149" s="232"/>
      <c r="H149" s="235">
        <v>11</v>
      </c>
      <c r="I149" s="236"/>
      <c r="J149" s="232"/>
      <c r="K149" s="232"/>
      <c r="L149" s="237"/>
      <c r="M149" s="238"/>
      <c r="N149" s="239"/>
      <c r="O149" s="239"/>
      <c r="P149" s="239"/>
      <c r="Q149" s="239"/>
      <c r="R149" s="239"/>
      <c r="S149" s="239"/>
      <c r="T149" s="240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1" t="s">
        <v>135</v>
      </c>
      <c r="AU149" s="241" t="s">
        <v>82</v>
      </c>
      <c r="AV149" s="14" t="s">
        <v>133</v>
      </c>
      <c r="AW149" s="14" t="s">
        <v>33</v>
      </c>
      <c r="AX149" s="14" t="s">
        <v>80</v>
      </c>
      <c r="AY149" s="241" t="s">
        <v>126</v>
      </c>
    </row>
    <row r="150" s="12" customFormat="1" ht="22.8" customHeight="1">
      <c r="A150" s="12"/>
      <c r="B150" s="190"/>
      <c r="C150" s="191"/>
      <c r="D150" s="192" t="s">
        <v>71</v>
      </c>
      <c r="E150" s="204" t="s">
        <v>82</v>
      </c>
      <c r="F150" s="204" t="s">
        <v>285</v>
      </c>
      <c r="G150" s="191"/>
      <c r="H150" s="191"/>
      <c r="I150" s="194"/>
      <c r="J150" s="205">
        <f>BK150</f>
        <v>0</v>
      </c>
      <c r="K150" s="191"/>
      <c r="L150" s="196"/>
      <c r="M150" s="197"/>
      <c r="N150" s="198"/>
      <c r="O150" s="198"/>
      <c r="P150" s="199">
        <f>SUM(P151:P153)</f>
        <v>0</v>
      </c>
      <c r="Q150" s="198"/>
      <c r="R150" s="199">
        <f>SUM(R151:R153)</f>
        <v>2.0449000000000002</v>
      </c>
      <c r="S150" s="198"/>
      <c r="T150" s="200">
        <f>SUM(T151:T153)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1" t="s">
        <v>80</v>
      </c>
      <c r="AT150" s="202" t="s">
        <v>71</v>
      </c>
      <c r="AU150" s="202" t="s">
        <v>80</v>
      </c>
      <c r="AY150" s="201" t="s">
        <v>126</v>
      </c>
      <c r="BK150" s="203">
        <f>SUM(BK151:BK153)</f>
        <v>0</v>
      </c>
    </row>
    <row r="151" s="2" customFormat="1" ht="62.7" customHeight="1">
      <c r="A151" s="40"/>
      <c r="B151" s="41"/>
      <c r="C151" s="206" t="s">
        <v>322</v>
      </c>
      <c r="D151" s="206" t="s">
        <v>128</v>
      </c>
      <c r="E151" s="207" t="s">
        <v>511</v>
      </c>
      <c r="F151" s="208" t="s">
        <v>512</v>
      </c>
      <c r="G151" s="209" t="s">
        <v>325</v>
      </c>
      <c r="H151" s="210">
        <v>10</v>
      </c>
      <c r="I151" s="211"/>
      <c r="J151" s="212">
        <f>ROUND(I151*H151,2)</f>
        <v>0</v>
      </c>
      <c r="K151" s="208" t="s">
        <v>132</v>
      </c>
      <c r="L151" s="46"/>
      <c r="M151" s="213" t="s">
        <v>19</v>
      </c>
      <c r="N151" s="214" t="s">
        <v>43</v>
      </c>
      <c r="O151" s="86"/>
      <c r="P151" s="215">
        <f>O151*H151</f>
        <v>0</v>
      </c>
      <c r="Q151" s="215">
        <v>0.20449000000000001</v>
      </c>
      <c r="R151" s="215">
        <f>Q151*H151</f>
        <v>2.0449000000000002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133</v>
      </c>
      <c r="AT151" s="217" t="s">
        <v>128</v>
      </c>
      <c r="AU151" s="217" t="s">
        <v>82</v>
      </c>
      <c r="AY151" s="19" t="s">
        <v>126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80</v>
      </c>
      <c r="BK151" s="218">
        <f>ROUND(I151*H151,2)</f>
        <v>0</v>
      </c>
      <c r="BL151" s="19" t="s">
        <v>133</v>
      </c>
      <c r="BM151" s="217" t="s">
        <v>513</v>
      </c>
    </row>
    <row r="152" s="13" customFormat="1">
      <c r="A152" s="13"/>
      <c r="B152" s="219"/>
      <c r="C152" s="220"/>
      <c r="D152" s="221" t="s">
        <v>135</v>
      </c>
      <c r="E152" s="222" t="s">
        <v>19</v>
      </c>
      <c r="F152" s="223" t="s">
        <v>514</v>
      </c>
      <c r="G152" s="220"/>
      <c r="H152" s="224">
        <v>10</v>
      </c>
      <c r="I152" s="225"/>
      <c r="J152" s="220"/>
      <c r="K152" s="220"/>
      <c r="L152" s="226"/>
      <c r="M152" s="227"/>
      <c r="N152" s="228"/>
      <c r="O152" s="228"/>
      <c r="P152" s="228"/>
      <c r="Q152" s="228"/>
      <c r="R152" s="228"/>
      <c r="S152" s="228"/>
      <c r="T152" s="22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0" t="s">
        <v>135</v>
      </c>
      <c r="AU152" s="230" t="s">
        <v>82</v>
      </c>
      <c r="AV152" s="13" t="s">
        <v>82</v>
      </c>
      <c r="AW152" s="13" t="s">
        <v>33</v>
      </c>
      <c r="AX152" s="13" t="s">
        <v>72</v>
      </c>
      <c r="AY152" s="230" t="s">
        <v>126</v>
      </c>
    </row>
    <row r="153" s="14" customFormat="1">
      <c r="A153" s="14"/>
      <c r="B153" s="231"/>
      <c r="C153" s="232"/>
      <c r="D153" s="221" t="s">
        <v>135</v>
      </c>
      <c r="E153" s="233" t="s">
        <v>19</v>
      </c>
      <c r="F153" s="234" t="s">
        <v>137</v>
      </c>
      <c r="G153" s="232"/>
      <c r="H153" s="235">
        <v>10</v>
      </c>
      <c r="I153" s="236"/>
      <c r="J153" s="232"/>
      <c r="K153" s="232"/>
      <c r="L153" s="237"/>
      <c r="M153" s="238"/>
      <c r="N153" s="239"/>
      <c r="O153" s="239"/>
      <c r="P153" s="239"/>
      <c r="Q153" s="239"/>
      <c r="R153" s="239"/>
      <c r="S153" s="239"/>
      <c r="T153" s="24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1" t="s">
        <v>135</v>
      </c>
      <c r="AU153" s="241" t="s">
        <v>82</v>
      </c>
      <c r="AV153" s="14" t="s">
        <v>133</v>
      </c>
      <c r="AW153" s="14" t="s">
        <v>33</v>
      </c>
      <c r="AX153" s="14" t="s">
        <v>80</v>
      </c>
      <c r="AY153" s="241" t="s">
        <v>126</v>
      </c>
    </row>
    <row r="154" s="12" customFormat="1" ht="22.8" customHeight="1">
      <c r="A154" s="12"/>
      <c r="B154" s="190"/>
      <c r="C154" s="191"/>
      <c r="D154" s="192" t="s">
        <v>71</v>
      </c>
      <c r="E154" s="204" t="s">
        <v>133</v>
      </c>
      <c r="F154" s="204" t="s">
        <v>298</v>
      </c>
      <c r="G154" s="191"/>
      <c r="H154" s="191"/>
      <c r="I154" s="194"/>
      <c r="J154" s="205">
        <f>BK154</f>
        <v>0</v>
      </c>
      <c r="K154" s="191"/>
      <c r="L154" s="196"/>
      <c r="M154" s="197"/>
      <c r="N154" s="198"/>
      <c r="O154" s="198"/>
      <c r="P154" s="199">
        <f>SUM(P155:P167)</f>
        <v>0</v>
      </c>
      <c r="Q154" s="198"/>
      <c r="R154" s="199">
        <f>SUM(R155:R167)</f>
        <v>0.1212</v>
      </c>
      <c r="S154" s="198"/>
      <c r="T154" s="200">
        <f>SUM(T155:T167)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1" t="s">
        <v>80</v>
      </c>
      <c r="AT154" s="202" t="s">
        <v>71</v>
      </c>
      <c r="AU154" s="202" t="s">
        <v>80</v>
      </c>
      <c r="AY154" s="201" t="s">
        <v>126</v>
      </c>
      <c r="BK154" s="203">
        <f>SUM(BK155:BK167)</f>
        <v>0</v>
      </c>
    </row>
    <row r="155" s="2" customFormat="1" ht="24.15" customHeight="1">
      <c r="A155" s="40"/>
      <c r="B155" s="41"/>
      <c r="C155" s="206" t="s">
        <v>328</v>
      </c>
      <c r="D155" s="206" t="s">
        <v>128</v>
      </c>
      <c r="E155" s="207" t="s">
        <v>515</v>
      </c>
      <c r="F155" s="208" t="s">
        <v>516</v>
      </c>
      <c r="G155" s="209" t="s">
        <v>131</v>
      </c>
      <c r="H155" s="210">
        <v>2.0899999999999999</v>
      </c>
      <c r="I155" s="211"/>
      <c r="J155" s="212">
        <f>ROUND(I155*H155,2)</f>
        <v>0</v>
      </c>
      <c r="K155" s="208" t="s">
        <v>132</v>
      </c>
      <c r="L155" s="46"/>
      <c r="M155" s="213" t="s">
        <v>19</v>
      </c>
      <c r="N155" s="214" t="s">
        <v>43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133</v>
      </c>
      <c r="AT155" s="217" t="s">
        <v>128</v>
      </c>
      <c r="AU155" s="217" t="s">
        <v>82</v>
      </c>
      <c r="AY155" s="19" t="s">
        <v>126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80</v>
      </c>
      <c r="BK155" s="218">
        <f>ROUND(I155*H155,2)</f>
        <v>0</v>
      </c>
      <c r="BL155" s="19" t="s">
        <v>133</v>
      </c>
      <c r="BM155" s="217" t="s">
        <v>517</v>
      </c>
    </row>
    <row r="156" s="13" customFormat="1">
      <c r="A156" s="13"/>
      <c r="B156" s="219"/>
      <c r="C156" s="220"/>
      <c r="D156" s="221" t="s">
        <v>135</v>
      </c>
      <c r="E156" s="222" t="s">
        <v>19</v>
      </c>
      <c r="F156" s="223" t="s">
        <v>518</v>
      </c>
      <c r="G156" s="220"/>
      <c r="H156" s="224">
        <v>2.0899999999999999</v>
      </c>
      <c r="I156" s="225"/>
      <c r="J156" s="220"/>
      <c r="K156" s="220"/>
      <c r="L156" s="226"/>
      <c r="M156" s="227"/>
      <c r="N156" s="228"/>
      <c r="O156" s="228"/>
      <c r="P156" s="228"/>
      <c r="Q156" s="228"/>
      <c r="R156" s="228"/>
      <c r="S156" s="228"/>
      <c r="T156" s="22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0" t="s">
        <v>135</v>
      </c>
      <c r="AU156" s="230" t="s">
        <v>82</v>
      </c>
      <c r="AV156" s="13" t="s">
        <v>82</v>
      </c>
      <c r="AW156" s="13" t="s">
        <v>33</v>
      </c>
      <c r="AX156" s="13" t="s">
        <v>72</v>
      </c>
      <c r="AY156" s="230" t="s">
        <v>126</v>
      </c>
    </row>
    <row r="157" s="14" customFormat="1">
      <c r="A157" s="14"/>
      <c r="B157" s="231"/>
      <c r="C157" s="232"/>
      <c r="D157" s="221" t="s">
        <v>135</v>
      </c>
      <c r="E157" s="233" t="s">
        <v>449</v>
      </c>
      <c r="F157" s="234" t="s">
        <v>137</v>
      </c>
      <c r="G157" s="232"/>
      <c r="H157" s="235">
        <v>2.0899999999999999</v>
      </c>
      <c r="I157" s="236"/>
      <c r="J157" s="232"/>
      <c r="K157" s="232"/>
      <c r="L157" s="237"/>
      <c r="M157" s="238"/>
      <c r="N157" s="239"/>
      <c r="O157" s="239"/>
      <c r="P157" s="239"/>
      <c r="Q157" s="239"/>
      <c r="R157" s="239"/>
      <c r="S157" s="239"/>
      <c r="T157" s="24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1" t="s">
        <v>135</v>
      </c>
      <c r="AU157" s="241" t="s">
        <v>82</v>
      </c>
      <c r="AV157" s="14" t="s">
        <v>133</v>
      </c>
      <c r="AW157" s="14" t="s">
        <v>33</v>
      </c>
      <c r="AX157" s="14" t="s">
        <v>80</v>
      </c>
      <c r="AY157" s="241" t="s">
        <v>126</v>
      </c>
    </row>
    <row r="158" s="2" customFormat="1" ht="24.15" customHeight="1">
      <c r="A158" s="40"/>
      <c r="B158" s="41"/>
      <c r="C158" s="206" t="s">
        <v>333</v>
      </c>
      <c r="D158" s="206" t="s">
        <v>128</v>
      </c>
      <c r="E158" s="207" t="s">
        <v>519</v>
      </c>
      <c r="F158" s="208" t="s">
        <v>520</v>
      </c>
      <c r="G158" s="209" t="s">
        <v>288</v>
      </c>
      <c r="H158" s="210">
        <v>2</v>
      </c>
      <c r="I158" s="211"/>
      <c r="J158" s="212">
        <f>ROUND(I158*H158,2)</f>
        <v>0</v>
      </c>
      <c r="K158" s="208" t="s">
        <v>132</v>
      </c>
      <c r="L158" s="46"/>
      <c r="M158" s="213" t="s">
        <v>19</v>
      </c>
      <c r="N158" s="214" t="s">
        <v>43</v>
      </c>
      <c r="O158" s="86"/>
      <c r="P158" s="215">
        <f>O158*H158</f>
        <v>0</v>
      </c>
      <c r="Q158" s="215">
        <v>0.0066</v>
      </c>
      <c r="R158" s="215">
        <f>Q158*H158</f>
        <v>0.0132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133</v>
      </c>
      <c r="AT158" s="217" t="s">
        <v>128</v>
      </c>
      <c r="AU158" s="217" t="s">
        <v>82</v>
      </c>
      <c r="AY158" s="19" t="s">
        <v>126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80</v>
      </c>
      <c r="BK158" s="218">
        <f>ROUND(I158*H158,2)</f>
        <v>0</v>
      </c>
      <c r="BL158" s="19" t="s">
        <v>133</v>
      </c>
      <c r="BM158" s="217" t="s">
        <v>521</v>
      </c>
    </row>
    <row r="159" s="13" customFormat="1">
      <c r="A159" s="13"/>
      <c r="B159" s="219"/>
      <c r="C159" s="220"/>
      <c r="D159" s="221" t="s">
        <v>135</v>
      </c>
      <c r="E159" s="222" t="s">
        <v>19</v>
      </c>
      <c r="F159" s="223" t="s">
        <v>522</v>
      </c>
      <c r="G159" s="220"/>
      <c r="H159" s="224">
        <v>1</v>
      </c>
      <c r="I159" s="225"/>
      <c r="J159" s="220"/>
      <c r="K159" s="220"/>
      <c r="L159" s="226"/>
      <c r="M159" s="227"/>
      <c r="N159" s="228"/>
      <c r="O159" s="228"/>
      <c r="P159" s="228"/>
      <c r="Q159" s="228"/>
      <c r="R159" s="228"/>
      <c r="S159" s="228"/>
      <c r="T159" s="22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0" t="s">
        <v>135</v>
      </c>
      <c r="AU159" s="230" t="s">
        <v>82</v>
      </c>
      <c r="AV159" s="13" t="s">
        <v>82</v>
      </c>
      <c r="AW159" s="13" t="s">
        <v>33</v>
      </c>
      <c r="AX159" s="13" t="s">
        <v>72</v>
      </c>
      <c r="AY159" s="230" t="s">
        <v>126</v>
      </c>
    </row>
    <row r="160" s="13" customFormat="1">
      <c r="A160" s="13"/>
      <c r="B160" s="219"/>
      <c r="C160" s="220"/>
      <c r="D160" s="221" t="s">
        <v>135</v>
      </c>
      <c r="E160" s="222" t="s">
        <v>19</v>
      </c>
      <c r="F160" s="223" t="s">
        <v>523</v>
      </c>
      <c r="G160" s="220"/>
      <c r="H160" s="224">
        <v>1</v>
      </c>
      <c r="I160" s="225"/>
      <c r="J160" s="220"/>
      <c r="K160" s="220"/>
      <c r="L160" s="226"/>
      <c r="M160" s="227"/>
      <c r="N160" s="228"/>
      <c r="O160" s="228"/>
      <c r="P160" s="228"/>
      <c r="Q160" s="228"/>
      <c r="R160" s="228"/>
      <c r="S160" s="228"/>
      <c r="T160" s="22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0" t="s">
        <v>135</v>
      </c>
      <c r="AU160" s="230" t="s">
        <v>82</v>
      </c>
      <c r="AV160" s="13" t="s">
        <v>82</v>
      </c>
      <c r="AW160" s="13" t="s">
        <v>33</v>
      </c>
      <c r="AX160" s="13" t="s">
        <v>72</v>
      </c>
      <c r="AY160" s="230" t="s">
        <v>126</v>
      </c>
    </row>
    <row r="161" s="14" customFormat="1">
      <c r="A161" s="14"/>
      <c r="B161" s="231"/>
      <c r="C161" s="232"/>
      <c r="D161" s="221" t="s">
        <v>135</v>
      </c>
      <c r="E161" s="233" t="s">
        <v>19</v>
      </c>
      <c r="F161" s="234" t="s">
        <v>137</v>
      </c>
      <c r="G161" s="232"/>
      <c r="H161" s="235">
        <v>2</v>
      </c>
      <c r="I161" s="236"/>
      <c r="J161" s="232"/>
      <c r="K161" s="232"/>
      <c r="L161" s="237"/>
      <c r="M161" s="238"/>
      <c r="N161" s="239"/>
      <c r="O161" s="239"/>
      <c r="P161" s="239"/>
      <c r="Q161" s="239"/>
      <c r="R161" s="239"/>
      <c r="S161" s="239"/>
      <c r="T161" s="24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1" t="s">
        <v>135</v>
      </c>
      <c r="AU161" s="241" t="s">
        <v>82</v>
      </c>
      <c r="AV161" s="14" t="s">
        <v>133</v>
      </c>
      <c r="AW161" s="14" t="s">
        <v>33</v>
      </c>
      <c r="AX161" s="14" t="s">
        <v>80</v>
      </c>
      <c r="AY161" s="241" t="s">
        <v>126</v>
      </c>
    </row>
    <row r="162" s="2" customFormat="1" ht="24.15" customHeight="1">
      <c r="A162" s="40"/>
      <c r="B162" s="41"/>
      <c r="C162" s="242" t="s">
        <v>7</v>
      </c>
      <c r="D162" s="242" t="s">
        <v>138</v>
      </c>
      <c r="E162" s="243" t="s">
        <v>524</v>
      </c>
      <c r="F162" s="244" t="s">
        <v>525</v>
      </c>
      <c r="G162" s="245" t="s">
        <v>288</v>
      </c>
      <c r="H162" s="246">
        <v>1</v>
      </c>
      <c r="I162" s="247"/>
      <c r="J162" s="248">
        <f>ROUND(I162*H162,2)</f>
        <v>0</v>
      </c>
      <c r="K162" s="244" t="s">
        <v>132</v>
      </c>
      <c r="L162" s="249"/>
      <c r="M162" s="250" t="s">
        <v>19</v>
      </c>
      <c r="N162" s="251" t="s">
        <v>43</v>
      </c>
      <c r="O162" s="86"/>
      <c r="P162" s="215">
        <f>O162*H162</f>
        <v>0</v>
      </c>
      <c r="Q162" s="215">
        <v>0.068000000000000005</v>
      </c>
      <c r="R162" s="215">
        <f>Q162*H162</f>
        <v>0.068000000000000005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142</v>
      </c>
      <c r="AT162" s="217" t="s">
        <v>138</v>
      </c>
      <c r="AU162" s="217" t="s">
        <v>82</v>
      </c>
      <c r="AY162" s="19" t="s">
        <v>126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80</v>
      </c>
      <c r="BK162" s="218">
        <f>ROUND(I162*H162,2)</f>
        <v>0</v>
      </c>
      <c r="BL162" s="19" t="s">
        <v>133</v>
      </c>
      <c r="BM162" s="217" t="s">
        <v>526</v>
      </c>
    </row>
    <row r="163" s="13" customFormat="1">
      <c r="A163" s="13"/>
      <c r="B163" s="219"/>
      <c r="C163" s="220"/>
      <c r="D163" s="221" t="s">
        <v>135</v>
      </c>
      <c r="E163" s="222" t="s">
        <v>19</v>
      </c>
      <c r="F163" s="223" t="s">
        <v>522</v>
      </c>
      <c r="G163" s="220"/>
      <c r="H163" s="224">
        <v>1</v>
      </c>
      <c r="I163" s="225"/>
      <c r="J163" s="220"/>
      <c r="K163" s="220"/>
      <c r="L163" s="226"/>
      <c r="M163" s="227"/>
      <c r="N163" s="228"/>
      <c r="O163" s="228"/>
      <c r="P163" s="228"/>
      <c r="Q163" s="228"/>
      <c r="R163" s="228"/>
      <c r="S163" s="228"/>
      <c r="T163" s="22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0" t="s">
        <v>135</v>
      </c>
      <c r="AU163" s="230" t="s">
        <v>82</v>
      </c>
      <c r="AV163" s="13" t="s">
        <v>82</v>
      </c>
      <c r="AW163" s="13" t="s">
        <v>33</v>
      </c>
      <c r="AX163" s="13" t="s">
        <v>72</v>
      </c>
      <c r="AY163" s="230" t="s">
        <v>126</v>
      </c>
    </row>
    <row r="164" s="14" customFormat="1">
      <c r="A164" s="14"/>
      <c r="B164" s="231"/>
      <c r="C164" s="232"/>
      <c r="D164" s="221" t="s">
        <v>135</v>
      </c>
      <c r="E164" s="233" t="s">
        <v>19</v>
      </c>
      <c r="F164" s="234" t="s">
        <v>137</v>
      </c>
      <c r="G164" s="232"/>
      <c r="H164" s="235">
        <v>1</v>
      </c>
      <c r="I164" s="236"/>
      <c r="J164" s="232"/>
      <c r="K164" s="232"/>
      <c r="L164" s="237"/>
      <c r="M164" s="238"/>
      <c r="N164" s="239"/>
      <c r="O164" s="239"/>
      <c r="P164" s="239"/>
      <c r="Q164" s="239"/>
      <c r="R164" s="239"/>
      <c r="S164" s="239"/>
      <c r="T164" s="24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1" t="s">
        <v>135</v>
      </c>
      <c r="AU164" s="241" t="s">
        <v>82</v>
      </c>
      <c r="AV164" s="14" t="s">
        <v>133</v>
      </c>
      <c r="AW164" s="14" t="s">
        <v>33</v>
      </c>
      <c r="AX164" s="14" t="s">
        <v>80</v>
      </c>
      <c r="AY164" s="241" t="s">
        <v>126</v>
      </c>
    </row>
    <row r="165" s="2" customFormat="1" ht="24.15" customHeight="1">
      <c r="A165" s="40"/>
      <c r="B165" s="41"/>
      <c r="C165" s="242" t="s">
        <v>345</v>
      </c>
      <c r="D165" s="242" t="s">
        <v>138</v>
      </c>
      <c r="E165" s="243" t="s">
        <v>527</v>
      </c>
      <c r="F165" s="244" t="s">
        <v>528</v>
      </c>
      <c r="G165" s="245" t="s">
        <v>288</v>
      </c>
      <c r="H165" s="246">
        <v>1</v>
      </c>
      <c r="I165" s="247"/>
      <c r="J165" s="248">
        <f>ROUND(I165*H165,2)</f>
        <v>0</v>
      </c>
      <c r="K165" s="244" t="s">
        <v>132</v>
      </c>
      <c r="L165" s="249"/>
      <c r="M165" s="250" t="s">
        <v>19</v>
      </c>
      <c r="N165" s="251" t="s">
        <v>43</v>
      </c>
      <c r="O165" s="86"/>
      <c r="P165" s="215">
        <f>O165*H165</f>
        <v>0</v>
      </c>
      <c r="Q165" s="215">
        <v>0.040000000000000001</v>
      </c>
      <c r="R165" s="215">
        <f>Q165*H165</f>
        <v>0.040000000000000001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142</v>
      </c>
      <c r="AT165" s="217" t="s">
        <v>138</v>
      </c>
      <c r="AU165" s="217" t="s">
        <v>82</v>
      </c>
      <c r="AY165" s="19" t="s">
        <v>126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80</v>
      </c>
      <c r="BK165" s="218">
        <f>ROUND(I165*H165,2)</f>
        <v>0</v>
      </c>
      <c r="BL165" s="19" t="s">
        <v>133</v>
      </c>
      <c r="BM165" s="217" t="s">
        <v>529</v>
      </c>
    </row>
    <row r="166" s="13" customFormat="1">
      <c r="A166" s="13"/>
      <c r="B166" s="219"/>
      <c r="C166" s="220"/>
      <c r="D166" s="221" t="s">
        <v>135</v>
      </c>
      <c r="E166" s="222" t="s">
        <v>19</v>
      </c>
      <c r="F166" s="223" t="s">
        <v>523</v>
      </c>
      <c r="G166" s="220"/>
      <c r="H166" s="224">
        <v>1</v>
      </c>
      <c r="I166" s="225"/>
      <c r="J166" s="220"/>
      <c r="K166" s="220"/>
      <c r="L166" s="226"/>
      <c r="M166" s="227"/>
      <c r="N166" s="228"/>
      <c r="O166" s="228"/>
      <c r="P166" s="228"/>
      <c r="Q166" s="228"/>
      <c r="R166" s="228"/>
      <c r="S166" s="228"/>
      <c r="T166" s="22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0" t="s">
        <v>135</v>
      </c>
      <c r="AU166" s="230" t="s">
        <v>82</v>
      </c>
      <c r="AV166" s="13" t="s">
        <v>82</v>
      </c>
      <c r="AW166" s="13" t="s">
        <v>33</v>
      </c>
      <c r="AX166" s="13" t="s">
        <v>72</v>
      </c>
      <c r="AY166" s="230" t="s">
        <v>126</v>
      </c>
    </row>
    <row r="167" s="14" customFormat="1">
      <c r="A167" s="14"/>
      <c r="B167" s="231"/>
      <c r="C167" s="232"/>
      <c r="D167" s="221" t="s">
        <v>135</v>
      </c>
      <c r="E167" s="233" t="s">
        <v>19</v>
      </c>
      <c r="F167" s="234" t="s">
        <v>137</v>
      </c>
      <c r="G167" s="232"/>
      <c r="H167" s="235">
        <v>1</v>
      </c>
      <c r="I167" s="236"/>
      <c r="J167" s="232"/>
      <c r="K167" s="232"/>
      <c r="L167" s="237"/>
      <c r="M167" s="238"/>
      <c r="N167" s="239"/>
      <c r="O167" s="239"/>
      <c r="P167" s="239"/>
      <c r="Q167" s="239"/>
      <c r="R167" s="239"/>
      <c r="S167" s="239"/>
      <c r="T167" s="240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1" t="s">
        <v>135</v>
      </c>
      <c r="AU167" s="241" t="s">
        <v>82</v>
      </c>
      <c r="AV167" s="14" t="s">
        <v>133</v>
      </c>
      <c r="AW167" s="14" t="s">
        <v>33</v>
      </c>
      <c r="AX167" s="14" t="s">
        <v>80</v>
      </c>
      <c r="AY167" s="241" t="s">
        <v>126</v>
      </c>
    </row>
    <row r="168" s="12" customFormat="1" ht="22.8" customHeight="1">
      <c r="A168" s="12"/>
      <c r="B168" s="190"/>
      <c r="C168" s="191"/>
      <c r="D168" s="192" t="s">
        <v>71</v>
      </c>
      <c r="E168" s="204" t="s">
        <v>142</v>
      </c>
      <c r="F168" s="204" t="s">
        <v>321</v>
      </c>
      <c r="G168" s="191"/>
      <c r="H168" s="191"/>
      <c r="I168" s="194"/>
      <c r="J168" s="205">
        <f>BK168</f>
        <v>0</v>
      </c>
      <c r="K168" s="191"/>
      <c r="L168" s="196"/>
      <c r="M168" s="197"/>
      <c r="N168" s="198"/>
      <c r="O168" s="198"/>
      <c r="P168" s="199">
        <f>SUM(P169:P236)</f>
        <v>0</v>
      </c>
      <c r="Q168" s="198"/>
      <c r="R168" s="199">
        <f>SUM(R169:R236)</f>
        <v>6.2642277800000015</v>
      </c>
      <c r="S168" s="198"/>
      <c r="T168" s="200">
        <f>SUM(T169:T236)</f>
        <v>3.1599999999999997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1" t="s">
        <v>80</v>
      </c>
      <c r="AT168" s="202" t="s">
        <v>71</v>
      </c>
      <c r="AU168" s="202" t="s">
        <v>80</v>
      </c>
      <c r="AY168" s="201" t="s">
        <v>126</v>
      </c>
      <c r="BK168" s="203">
        <f>SUM(BK169:BK236)</f>
        <v>0</v>
      </c>
    </row>
    <row r="169" s="2" customFormat="1" ht="24.15" customHeight="1">
      <c r="A169" s="40"/>
      <c r="B169" s="41"/>
      <c r="C169" s="206" t="s">
        <v>350</v>
      </c>
      <c r="D169" s="206" t="s">
        <v>128</v>
      </c>
      <c r="E169" s="207" t="s">
        <v>530</v>
      </c>
      <c r="F169" s="208" t="s">
        <v>531</v>
      </c>
      <c r="G169" s="209" t="s">
        <v>325</v>
      </c>
      <c r="H169" s="210">
        <v>2</v>
      </c>
      <c r="I169" s="211"/>
      <c r="J169" s="212">
        <f>ROUND(I169*H169,2)</f>
        <v>0</v>
      </c>
      <c r="K169" s="208" t="s">
        <v>132</v>
      </c>
      <c r="L169" s="46"/>
      <c r="M169" s="213" t="s">
        <v>19</v>
      </c>
      <c r="N169" s="214" t="s">
        <v>43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0.065000000000000002</v>
      </c>
      <c r="T169" s="216">
        <f>S169*H169</f>
        <v>0.13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133</v>
      </c>
      <c r="AT169" s="217" t="s">
        <v>128</v>
      </c>
      <c r="AU169" s="217" t="s">
        <v>82</v>
      </c>
      <c r="AY169" s="19" t="s">
        <v>126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80</v>
      </c>
      <c r="BK169" s="218">
        <f>ROUND(I169*H169,2)</f>
        <v>0</v>
      </c>
      <c r="BL169" s="19" t="s">
        <v>133</v>
      </c>
      <c r="BM169" s="217" t="s">
        <v>532</v>
      </c>
    </row>
    <row r="170" s="13" customFormat="1">
      <c r="A170" s="13"/>
      <c r="B170" s="219"/>
      <c r="C170" s="220"/>
      <c r="D170" s="221" t="s">
        <v>135</v>
      </c>
      <c r="E170" s="222" t="s">
        <v>19</v>
      </c>
      <c r="F170" s="223" t="s">
        <v>533</v>
      </c>
      <c r="G170" s="220"/>
      <c r="H170" s="224">
        <v>2</v>
      </c>
      <c r="I170" s="225"/>
      <c r="J170" s="220"/>
      <c r="K170" s="220"/>
      <c r="L170" s="226"/>
      <c r="M170" s="227"/>
      <c r="N170" s="228"/>
      <c r="O170" s="228"/>
      <c r="P170" s="228"/>
      <c r="Q170" s="228"/>
      <c r="R170" s="228"/>
      <c r="S170" s="228"/>
      <c r="T170" s="229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0" t="s">
        <v>135</v>
      </c>
      <c r="AU170" s="230" t="s">
        <v>82</v>
      </c>
      <c r="AV170" s="13" t="s">
        <v>82</v>
      </c>
      <c r="AW170" s="13" t="s">
        <v>33</v>
      </c>
      <c r="AX170" s="13" t="s">
        <v>72</v>
      </c>
      <c r="AY170" s="230" t="s">
        <v>126</v>
      </c>
    </row>
    <row r="171" s="14" customFormat="1">
      <c r="A171" s="14"/>
      <c r="B171" s="231"/>
      <c r="C171" s="232"/>
      <c r="D171" s="221" t="s">
        <v>135</v>
      </c>
      <c r="E171" s="233" t="s">
        <v>19</v>
      </c>
      <c r="F171" s="234" t="s">
        <v>137</v>
      </c>
      <c r="G171" s="232"/>
      <c r="H171" s="235">
        <v>2</v>
      </c>
      <c r="I171" s="236"/>
      <c r="J171" s="232"/>
      <c r="K171" s="232"/>
      <c r="L171" s="237"/>
      <c r="M171" s="238"/>
      <c r="N171" s="239"/>
      <c r="O171" s="239"/>
      <c r="P171" s="239"/>
      <c r="Q171" s="239"/>
      <c r="R171" s="239"/>
      <c r="S171" s="239"/>
      <c r="T171" s="240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1" t="s">
        <v>135</v>
      </c>
      <c r="AU171" s="241" t="s">
        <v>82</v>
      </c>
      <c r="AV171" s="14" t="s">
        <v>133</v>
      </c>
      <c r="AW171" s="14" t="s">
        <v>33</v>
      </c>
      <c r="AX171" s="14" t="s">
        <v>80</v>
      </c>
      <c r="AY171" s="241" t="s">
        <v>126</v>
      </c>
    </row>
    <row r="172" s="2" customFormat="1" ht="37.8" customHeight="1">
      <c r="A172" s="40"/>
      <c r="B172" s="41"/>
      <c r="C172" s="206" t="s">
        <v>354</v>
      </c>
      <c r="D172" s="206" t="s">
        <v>128</v>
      </c>
      <c r="E172" s="207" t="s">
        <v>534</v>
      </c>
      <c r="F172" s="208" t="s">
        <v>535</v>
      </c>
      <c r="G172" s="209" t="s">
        <v>325</v>
      </c>
      <c r="H172" s="210">
        <v>10.1</v>
      </c>
      <c r="I172" s="211"/>
      <c r="J172" s="212">
        <f>ROUND(I172*H172,2)</f>
        <v>0</v>
      </c>
      <c r="K172" s="208" t="s">
        <v>132</v>
      </c>
      <c r="L172" s="46"/>
      <c r="M172" s="213" t="s">
        <v>19</v>
      </c>
      <c r="N172" s="214" t="s">
        <v>43</v>
      </c>
      <c r="O172" s="86"/>
      <c r="P172" s="215">
        <f>O172*H172</f>
        <v>0</v>
      </c>
      <c r="Q172" s="215">
        <v>1.0000000000000001E-05</v>
      </c>
      <c r="R172" s="215">
        <f>Q172*H172</f>
        <v>0.000101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133</v>
      </c>
      <c r="AT172" s="217" t="s">
        <v>128</v>
      </c>
      <c r="AU172" s="217" t="s">
        <v>82</v>
      </c>
      <c r="AY172" s="19" t="s">
        <v>126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80</v>
      </c>
      <c r="BK172" s="218">
        <f>ROUND(I172*H172,2)</f>
        <v>0</v>
      </c>
      <c r="BL172" s="19" t="s">
        <v>133</v>
      </c>
      <c r="BM172" s="217" t="s">
        <v>536</v>
      </c>
    </row>
    <row r="173" s="13" customFormat="1">
      <c r="A173" s="13"/>
      <c r="B173" s="219"/>
      <c r="C173" s="220"/>
      <c r="D173" s="221" t="s">
        <v>135</v>
      </c>
      <c r="E173" s="222" t="s">
        <v>19</v>
      </c>
      <c r="F173" s="223" t="s">
        <v>537</v>
      </c>
      <c r="G173" s="220"/>
      <c r="H173" s="224">
        <v>10.1</v>
      </c>
      <c r="I173" s="225"/>
      <c r="J173" s="220"/>
      <c r="K173" s="220"/>
      <c r="L173" s="226"/>
      <c r="M173" s="227"/>
      <c r="N173" s="228"/>
      <c r="O173" s="228"/>
      <c r="P173" s="228"/>
      <c r="Q173" s="228"/>
      <c r="R173" s="228"/>
      <c r="S173" s="228"/>
      <c r="T173" s="22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0" t="s">
        <v>135</v>
      </c>
      <c r="AU173" s="230" t="s">
        <v>82</v>
      </c>
      <c r="AV173" s="13" t="s">
        <v>82</v>
      </c>
      <c r="AW173" s="13" t="s">
        <v>33</v>
      </c>
      <c r="AX173" s="13" t="s">
        <v>72</v>
      </c>
      <c r="AY173" s="230" t="s">
        <v>126</v>
      </c>
    </row>
    <row r="174" s="14" customFormat="1">
      <c r="A174" s="14"/>
      <c r="B174" s="231"/>
      <c r="C174" s="232"/>
      <c r="D174" s="221" t="s">
        <v>135</v>
      </c>
      <c r="E174" s="233" t="s">
        <v>538</v>
      </c>
      <c r="F174" s="234" t="s">
        <v>137</v>
      </c>
      <c r="G174" s="232"/>
      <c r="H174" s="235">
        <v>10.1</v>
      </c>
      <c r="I174" s="236"/>
      <c r="J174" s="232"/>
      <c r="K174" s="232"/>
      <c r="L174" s="237"/>
      <c r="M174" s="238"/>
      <c r="N174" s="239"/>
      <c r="O174" s="239"/>
      <c r="P174" s="239"/>
      <c r="Q174" s="239"/>
      <c r="R174" s="239"/>
      <c r="S174" s="239"/>
      <c r="T174" s="24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1" t="s">
        <v>135</v>
      </c>
      <c r="AU174" s="241" t="s">
        <v>82</v>
      </c>
      <c r="AV174" s="14" t="s">
        <v>133</v>
      </c>
      <c r="AW174" s="14" t="s">
        <v>33</v>
      </c>
      <c r="AX174" s="14" t="s">
        <v>80</v>
      </c>
      <c r="AY174" s="241" t="s">
        <v>126</v>
      </c>
    </row>
    <row r="175" s="2" customFormat="1" ht="14.4" customHeight="1">
      <c r="A175" s="40"/>
      <c r="B175" s="41"/>
      <c r="C175" s="242" t="s">
        <v>225</v>
      </c>
      <c r="D175" s="242" t="s">
        <v>138</v>
      </c>
      <c r="E175" s="243" t="s">
        <v>539</v>
      </c>
      <c r="F175" s="244" t="s">
        <v>540</v>
      </c>
      <c r="G175" s="245" t="s">
        <v>325</v>
      </c>
      <c r="H175" s="246">
        <v>10.403000000000001</v>
      </c>
      <c r="I175" s="247"/>
      <c r="J175" s="248">
        <f>ROUND(I175*H175,2)</f>
        <v>0</v>
      </c>
      <c r="K175" s="244" t="s">
        <v>132</v>
      </c>
      <c r="L175" s="249"/>
      <c r="M175" s="250" t="s">
        <v>19</v>
      </c>
      <c r="N175" s="251" t="s">
        <v>43</v>
      </c>
      <c r="O175" s="86"/>
      <c r="P175" s="215">
        <f>O175*H175</f>
        <v>0</v>
      </c>
      <c r="Q175" s="215">
        <v>0.0042599999999999999</v>
      </c>
      <c r="R175" s="215">
        <f>Q175*H175</f>
        <v>0.04431678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142</v>
      </c>
      <c r="AT175" s="217" t="s">
        <v>138</v>
      </c>
      <c r="AU175" s="217" t="s">
        <v>82</v>
      </c>
      <c r="AY175" s="19" t="s">
        <v>126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80</v>
      </c>
      <c r="BK175" s="218">
        <f>ROUND(I175*H175,2)</f>
        <v>0</v>
      </c>
      <c r="BL175" s="19" t="s">
        <v>133</v>
      </c>
      <c r="BM175" s="217" t="s">
        <v>541</v>
      </c>
    </row>
    <row r="176" s="13" customFormat="1">
      <c r="A176" s="13"/>
      <c r="B176" s="219"/>
      <c r="C176" s="220"/>
      <c r="D176" s="221" t="s">
        <v>135</v>
      </c>
      <c r="E176" s="220"/>
      <c r="F176" s="223" t="s">
        <v>542</v>
      </c>
      <c r="G176" s="220"/>
      <c r="H176" s="224">
        <v>10.403000000000001</v>
      </c>
      <c r="I176" s="225"/>
      <c r="J176" s="220"/>
      <c r="K176" s="220"/>
      <c r="L176" s="226"/>
      <c r="M176" s="227"/>
      <c r="N176" s="228"/>
      <c r="O176" s="228"/>
      <c r="P176" s="228"/>
      <c r="Q176" s="228"/>
      <c r="R176" s="228"/>
      <c r="S176" s="228"/>
      <c r="T176" s="229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0" t="s">
        <v>135</v>
      </c>
      <c r="AU176" s="230" t="s">
        <v>82</v>
      </c>
      <c r="AV176" s="13" t="s">
        <v>82</v>
      </c>
      <c r="AW176" s="13" t="s">
        <v>4</v>
      </c>
      <c r="AX176" s="13" t="s">
        <v>80</v>
      </c>
      <c r="AY176" s="230" t="s">
        <v>126</v>
      </c>
    </row>
    <row r="177" s="2" customFormat="1" ht="24.15" customHeight="1">
      <c r="A177" s="40"/>
      <c r="B177" s="41"/>
      <c r="C177" s="206" t="s">
        <v>361</v>
      </c>
      <c r="D177" s="206" t="s">
        <v>128</v>
      </c>
      <c r="E177" s="207" t="s">
        <v>543</v>
      </c>
      <c r="F177" s="208" t="s">
        <v>544</v>
      </c>
      <c r="G177" s="209" t="s">
        <v>131</v>
      </c>
      <c r="H177" s="210">
        <v>1.5</v>
      </c>
      <c r="I177" s="211"/>
      <c r="J177" s="212">
        <f>ROUND(I177*H177,2)</f>
        <v>0</v>
      </c>
      <c r="K177" s="208" t="s">
        <v>132</v>
      </c>
      <c r="L177" s="46"/>
      <c r="M177" s="213" t="s">
        <v>19</v>
      </c>
      <c r="N177" s="214" t="s">
        <v>43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1.9199999999999999</v>
      </c>
      <c r="T177" s="216">
        <f>S177*H177</f>
        <v>2.8799999999999999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133</v>
      </c>
      <c r="AT177" s="217" t="s">
        <v>128</v>
      </c>
      <c r="AU177" s="217" t="s">
        <v>82</v>
      </c>
      <c r="AY177" s="19" t="s">
        <v>126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80</v>
      </c>
      <c r="BK177" s="218">
        <f>ROUND(I177*H177,2)</f>
        <v>0</v>
      </c>
      <c r="BL177" s="19" t="s">
        <v>133</v>
      </c>
      <c r="BM177" s="217" t="s">
        <v>545</v>
      </c>
    </row>
    <row r="178" s="13" customFormat="1">
      <c r="A178" s="13"/>
      <c r="B178" s="219"/>
      <c r="C178" s="220"/>
      <c r="D178" s="221" t="s">
        <v>135</v>
      </c>
      <c r="E178" s="222" t="s">
        <v>19</v>
      </c>
      <c r="F178" s="223" t="s">
        <v>546</v>
      </c>
      <c r="G178" s="220"/>
      <c r="H178" s="224">
        <v>1.5</v>
      </c>
      <c r="I178" s="225"/>
      <c r="J178" s="220"/>
      <c r="K178" s="220"/>
      <c r="L178" s="226"/>
      <c r="M178" s="227"/>
      <c r="N178" s="228"/>
      <c r="O178" s="228"/>
      <c r="P178" s="228"/>
      <c r="Q178" s="228"/>
      <c r="R178" s="228"/>
      <c r="S178" s="228"/>
      <c r="T178" s="22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0" t="s">
        <v>135</v>
      </c>
      <c r="AU178" s="230" t="s">
        <v>82</v>
      </c>
      <c r="AV178" s="13" t="s">
        <v>82</v>
      </c>
      <c r="AW178" s="13" t="s">
        <v>33</v>
      </c>
      <c r="AX178" s="13" t="s">
        <v>72</v>
      </c>
      <c r="AY178" s="230" t="s">
        <v>126</v>
      </c>
    </row>
    <row r="179" s="14" customFormat="1">
      <c r="A179" s="14"/>
      <c r="B179" s="231"/>
      <c r="C179" s="232"/>
      <c r="D179" s="221" t="s">
        <v>135</v>
      </c>
      <c r="E179" s="233" t="s">
        <v>19</v>
      </c>
      <c r="F179" s="234" t="s">
        <v>137</v>
      </c>
      <c r="G179" s="232"/>
      <c r="H179" s="235">
        <v>1.5</v>
      </c>
      <c r="I179" s="236"/>
      <c r="J179" s="232"/>
      <c r="K179" s="232"/>
      <c r="L179" s="237"/>
      <c r="M179" s="238"/>
      <c r="N179" s="239"/>
      <c r="O179" s="239"/>
      <c r="P179" s="239"/>
      <c r="Q179" s="239"/>
      <c r="R179" s="239"/>
      <c r="S179" s="239"/>
      <c r="T179" s="240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1" t="s">
        <v>135</v>
      </c>
      <c r="AU179" s="241" t="s">
        <v>82</v>
      </c>
      <c r="AV179" s="14" t="s">
        <v>133</v>
      </c>
      <c r="AW179" s="14" t="s">
        <v>33</v>
      </c>
      <c r="AX179" s="14" t="s">
        <v>80</v>
      </c>
      <c r="AY179" s="241" t="s">
        <v>126</v>
      </c>
    </row>
    <row r="180" s="2" customFormat="1" ht="24.15" customHeight="1">
      <c r="A180" s="40"/>
      <c r="B180" s="41"/>
      <c r="C180" s="206" t="s">
        <v>365</v>
      </c>
      <c r="D180" s="206" t="s">
        <v>128</v>
      </c>
      <c r="E180" s="207" t="s">
        <v>547</v>
      </c>
      <c r="F180" s="208" t="s">
        <v>548</v>
      </c>
      <c r="G180" s="209" t="s">
        <v>288</v>
      </c>
      <c r="H180" s="210">
        <v>1</v>
      </c>
      <c r="I180" s="211"/>
      <c r="J180" s="212">
        <f>ROUND(I180*H180,2)</f>
        <v>0</v>
      </c>
      <c r="K180" s="208" t="s">
        <v>132</v>
      </c>
      <c r="L180" s="46"/>
      <c r="M180" s="213" t="s">
        <v>19</v>
      </c>
      <c r="N180" s="214" t="s">
        <v>43</v>
      </c>
      <c r="O180" s="86"/>
      <c r="P180" s="215">
        <f>O180*H180</f>
        <v>0</v>
      </c>
      <c r="Q180" s="215">
        <v>0.0030100000000000001</v>
      </c>
      <c r="R180" s="215">
        <f>Q180*H180</f>
        <v>0.0030100000000000001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133</v>
      </c>
      <c r="AT180" s="217" t="s">
        <v>128</v>
      </c>
      <c r="AU180" s="217" t="s">
        <v>82</v>
      </c>
      <c r="AY180" s="19" t="s">
        <v>126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80</v>
      </c>
      <c r="BK180" s="218">
        <f>ROUND(I180*H180,2)</f>
        <v>0</v>
      </c>
      <c r="BL180" s="19" t="s">
        <v>133</v>
      </c>
      <c r="BM180" s="217" t="s">
        <v>549</v>
      </c>
    </row>
    <row r="181" s="13" customFormat="1">
      <c r="A181" s="13"/>
      <c r="B181" s="219"/>
      <c r="C181" s="220"/>
      <c r="D181" s="221" t="s">
        <v>135</v>
      </c>
      <c r="E181" s="222" t="s">
        <v>19</v>
      </c>
      <c r="F181" s="223" t="s">
        <v>550</v>
      </c>
      <c r="G181" s="220"/>
      <c r="H181" s="224">
        <v>1</v>
      </c>
      <c r="I181" s="225"/>
      <c r="J181" s="220"/>
      <c r="K181" s="220"/>
      <c r="L181" s="226"/>
      <c r="M181" s="227"/>
      <c r="N181" s="228"/>
      <c r="O181" s="228"/>
      <c r="P181" s="228"/>
      <c r="Q181" s="228"/>
      <c r="R181" s="228"/>
      <c r="S181" s="228"/>
      <c r="T181" s="229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0" t="s">
        <v>135</v>
      </c>
      <c r="AU181" s="230" t="s">
        <v>82</v>
      </c>
      <c r="AV181" s="13" t="s">
        <v>82</v>
      </c>
      <c r="AW181" s="13" t="s">
        <v>33</v>
      </c>
      <c r="AX181" s="13" t="s">
        <v>72</v>
      </c>
      <c r="AY181" s="230" t="s">
        <v>126</v>
      </c>
    </row>
    <row r="182" s="14" customFormat="1">
      <c r="A182" s="14"/>
      <c r="B182" s="231"/>
      <c r="C182" s="232"/>
      <c r="D182" s="221" t="s">
        <v>135</v>
      </c>
      <c r="E182" s="233" t="s">
        <v>19</v>
      </c>
      <c r="F182" s="234" t="s">
        <v>137</v>
      </c>
      <c r="G182" s="232"/>
      <c r="H182" s="235">
        <v>1</v>
      </c>
      <c r="I182" s="236"/>
      <c r="J182" s="232"/>
      <c r="K182" s="232"/>
      <c r="L182" s="237"/>
      <c r="M182" s="238"/>
      <c r="N182" s="239"/>
      <c r="O182" s="239"/>
      <c r="P182" s="239"/>
      <c r="Q182" s="239"/>
      <c r="R182" s="239"/>
      <c r="S182" s="239"/>
      <c r="T182" s="240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1" t="s">
        <v>135</v>
      </c>
      <c r="AU182" s="241" t="s">
        <v>82</v>
      </c>
      <c r="AV182" s="14" t="s">
        <v>133</v>
      </c>
      <c r="AW182" s="14" t="s">
        <v>33</v>
      </c>
      <c r="AX182" s="14" t="s">
        <v>80</v>
      </c>
      <c r="AY182" s="241" t="s">
        <v>126</v>
      </c>
    </row>
    <row r="183" s="2" customFormat="1" ht="14.4" customHeight="1">
      <c r="A183" s="40"/>
      <c r="B183" s="41"/>
      <c r="C183" s="242" t="s">
        <v>369</v>
      </c>
      <c r="D183" s="242" t="s">
        <v>138</v>
      </c>
      <c r="E183" s="243" t="s">
        <v>551</v>
      </c>
      <c r="F183" s="244" t="s">
        <v>552</v>
      </c>
      <c r="G183" s="245" t="s">
        <v>288</v>
      </c>
      <c r="H183" s="246">
        <v>1</v>
      </c>
      <c r="I183" s="247"/>
      <c r="J183" s="248">
        <f>ROUND(I183*H183,2)</f>
        <v>0</v>
      </c>
      <c r="K183" s="244" t="s">
        <v>19</v>
      </c>
      <c r="L183" s="249"/>
      <c r="M183" s="250" t="s">
        <v>19</v>
      </c>
      <c r="N183" s="251" t="s">
        <v>43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142</v>
      </c>
      <c r="AT183" s="217" t="s">
        <v>138</v>
      </c>
      <c r="AU183" s="217" t="s">
        <v>82</v>
      </c>
      <c r="AY183" s="19" t="s">
        <v>126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80</v>
      </c>
      <c r="BK183" s="218">
        <f>ROUND(I183*H183,2)</f>
        <v>0</v>
      </c>
      <c r="BL183" s="19" t="s">
        <v>133</v>
      </c>
      <c r="BM183" s="217" t="s">
        <v>553</v>
      </c>
    </row>
    <row r="184" s="13" customFormat="1">
      <c r="A184" s="13"/>
      <c r="B184" s="219"/>
      <c r="C184" s="220"/>
      <c r="D184" s="221" t="s">
        <v>135</v>
      </c>
      <c r="E184" s="222" t="s">
        <v>19</v>
      </c>
      <c r="F184" s="223" t="s">
        <v>554</v>
      </c>
      <c r="G184" s="220"/>
      <c r="H184" s="224">
        <v>1</v>
      </c>
      <c r="I184" s="225"/>
      <c r="J184" s="220"/>
      <c r="K184" s="220"/>
      <c r="L184" s="226"/>
      <c r="M184" s="227"/>
      <c r="N184" s="228"/>
      <c r="O184" s="228"/>
      <c r="P184" s="228"/>
      <c r="Q184" s="228"/>
      <c r="R184" s="228"/>
      <c r="S184" s="228"/>
      <c r="T184" s="229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0" t="s">
        <v>135</v>
      </c>
      <c r="AU184" s="230" t="s">
        <v>82</v>
      </c>
      <c r="AV184" s="13" t="s">
        <v>82</v>
      </c>
      <c r="AW184" s="13" t="s">
        <v>33</v>
      </c>
      <c r="AX184" s="13" t="s">
        <v>72</v>
      </c>
      <c r="AY184" s="230" t="s">
        <v>126</v>
      </c>
    </row>
    <row r="185" s="14" customFormat="1">
      <c r="A185" s="14"/>
      <c r="B185" s="231"/>
      <c r="C185" s="232"/>
      <c r="D185" s="221" t="s">
        <v>135</v>
      </c>
      <c r="E185" s="233" t="s">
        <v>19</v>
      </c>
      <c r="F185" s="234" t="s">
        <v>137</v>
      </c>
      <c r="G185" s="232"/>
      <c r="H185" s="235">
        <v>1</v>
      </c>
      <c r="I185" s="236"/>
      <c r="J185" s="232"/>
      <c r="K185" s="232"/>
      <c r="L185" s="237"/>
      <c r="M185" s="238"/>
      <c r="N185" s="239"/>
      <c r="O185" s="239"/>
      <c r="P185" s="239"/>
      <c r="Q185" s="239"/>
      <c r="R185" s="239"/>
      <c r="S185" s="239"/>
      <c r="T185" s="240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1" t="s">
        <v>135</v>
      </c>
      <c r="AU185" s="241" t="s">
        <v>82</v>
      </c>
      <c r="AV185" s="14" t="s">
        <v>133</v>
      </c>
      <c r="AW185" s="14" t="s">
        <v>33</v>
      </c>
      <c r="AX185" s="14" t="s">
        <v>80</v>
      </c>
      <c r="AY185" s="241" t="s">
        <v>126</v>
      </c>
    </row>
    <row r="186" s="2" customFormat="1" ht="24.15" customHeight="1">
      <c r="A186" s="40"/>
      <c r="B186" s="41"/>
      <c r="C186" s="206" t="s">
        <v>375</v>
      </c>
      <c r="D186" s="206" t="s">
        <v>128</v>
      </c>
      <c r="E186" s="207" t="s">
        <v>555</v>
      </c>
      <c r="F186" s="208" t="s">
        <v>556</v>
      </c>
      <c r="G186" s="209" t="s">
        <v>288</v>
      </c>
      <c r="H186" s="210">
        <v>1</v>
      </c>
      <c r="I186" s="211"/>
      <c r="J186" s="212">
        <f>ROUND(I186*H186,2)</f>
        <v>0</v>
      </c>
      <c r="K186" s="208" t="s">
        <v>132</v>
      </c>
      <c r="L186" s="46"/>
      <c r="M186" s="213" t="s">
        <v>19</v>
      </c>
      <c r="N186" s="214" t="s">
        <v>43</v>
      </c>
      <c r="O186" s="86"/>
      <c r="P186" s="215">
        <f>O186*H186</f>
        <v>0</v>
      </c>
      <c r="Q186" s="215">
        <v>0.00087000000000000001</v>
      </c>
      <c r="R186" s="215">
        <f>Q186*H186</f>
        <v>0.00087000000000000001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133</v>
      </c>
      <c r="AT186" s="217" t="s">
        <v>128</v>
      </c>
      <c r="AU186" s="217" t="s">
        <v>82</v>
      </c>
      <c r="AY186" s="19" t="s">
        <v>126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80</v>
      </c>
      <c r="BK186" s="218">
        <f>ROUND(I186*H186,2)</f>
        <v>0</v>
      </c>
      <c r="BL186" s="19" t="s">
        <v>133</v>
      </c>
      <c r="BM186" s="217" t="s">
        <v>557</v>
      </c>
    </row>
    <row r="187" s="13" customFormat="1">
      <c r="A187" s="13"/>
      <c r="B187" s="219"/>
      <c r="C187" s="220"/>
      <c r="D187" s="221" t="s">
        <v>135</v>
      </c>
      <c r="E187" s="222" t="s">
        <v>19</v>
      </c>
      <c r="F187" s="223" t="s">
        <v>558</v>
      </c>
      <c r="G187" s="220"/>
      <c r="H187" s="224">
        <v>1</v>
      </c>
      <c r="I187" s="225"/>
      <c r="J187" s="220"/>
      <c r="K187" s="220"/>
      <c r="L187" s="226"/>
      <c r="M187" s="227"/>
      <c r="N187" s="228"/>
      <c r="O187" s="228"/>
      <c r="P187" s="228"/>
      <c r="Q187" s="228"/>
      <c r="R187" s="228"/>
      <c r="S187" s="228"/>
      <c r="T187" s="22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0" t="s">
        <v>135</v>
      </c>
      <c r="AU187" s="230" t="s">
        <v>82</v>
      </c>
      <c r="AV187" s="13" t="s">
        <v>82</v>
      </c>
      <c r="AW187" s="13" t="s">
        <v>33</v>
      </c>
      <c r="AX187" s="13" t="s">
        <v>72</v>
      </c>
      <c r="AY187" s="230" t="s">
        <v>126</v>
      </c>
    </row>
    <row r="188" s="14" customFormat="1">
      <c r="A188" s="14"/>
      <c r="B188" s="231"/>
      <c r="C188" s="232"/>
      <c r="D188" s="221" t="s">
        <v>135</v>
      </c>
      <c r="E188" s="233" t="s">
        <v>19</v>
      </c>
      <c r="F188" s="234" t="s">
        <v>137</v>
      </c>
      <c r="G188" s="232"/>
      <c r="H188" s="235">
        <v>1</v>
      </c>
      <c r="I188" s="236"/>
      <c r="J188" s="232"/>
      <c r="K188" s="232"/>
      <c r="L188" s="237"/>
      <c r="M188" s="238"/>
      <c r="N188" s="239"/>
      <c r="O188" s="239"/>
      <c r="P188" s="239"/>
      <c r="Q188" s="239"/>
      <c r="R188" s="239"/>
      <c r="S188" s="239"/>
      <c r="T188" s="240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1" t="s">
        <v>135</v>
      </c>
      <c r="AU188" s="241" t="s">
        <v>82</v>
      </c>
      <c r="AV188" s="14" t="s">
        <v>133</v>
      </c>
      <c r="AW188" s="14" t="s">
        <v>33</v>
      </c>
      <c r="AX188" s="14" t="s">
        <v>80</v>
      </c>
      <c r="AY188" s="241" t="s">
        <v>126</v>
      </c>
    </row>
    <row r="189" s="2" customFormat="1" ht="24.15" customHeight="1">
      <c r="A189" s="40"/>
      <c r="B189" s="41"/>
      <c r="C189" s="242" t="s">
        <v>381</v>
      </c>
      <c r="D189" s="242" t="s">
        <v>138</v>
      </c>
      <c r="E189" s="243" t="s">
        <v>559</v>
      </c>
      <c r="F189" s="244" t="s">
        <v>560</v>
      </c>
      <c r="G189" s="245" t="s">
        <v>288</v>
      </c>
      <c r="H189" s="246">
        <v>1</v>
      </c>
      <c r="I189" s="247"/>
      <c r="J189" s="248">
        <f>ROUND(I189*H189,2)</f>
        <v>0</v>
      </c>
      <c r="K189" s="244" t="s">
        <v>132</v>
      </c>
      <c r="L189" s="249"/>
      <c r="M189" s="250" t="s">
        <v>19</v>
      </c>
      <c r="N189" s="251" t="s">
        <v>43</v>
      </c>
      <c r="O189" s="86"/>
      <c r="P189" s="215">
        <f>O189*H189</f>
        <v>0</v>
      </c>
      <c r="Q189" s="215">
        <v>0.082000000000000003</v>
      </c>
      <c r="R189" s="215">
        <f>Q189*H189</f>
        <v>0.082000000000000003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142</v>
      </c>
      <c r="AT189" s="217" t="s">
        <v>138</v>
      </c>
      <c r="AU189" s="217" t="s">
        <v>82</v>
      </c>
      <c r="AY189" s="19" t="s">
        <v>126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80</v>
      </c>
      <c r="BK189" s="218">
        <f>ROUND(I189*H189,2)</f>
        <v>0</v>
      </c>
      <c r="BL189" s="19" t="s">
        <v>133</v>
      </c>
      <c r="BM189" s="217" t="s">
        <v>561</v>
      </c>
    </row>
    <row r="190" s="2" customFormat="1" ht="24.15" customHeight="1">
      <c r="A190" s="40"/>
      <c r="B190" s="41"/>
      <c r="C190" s="206" t="s">
        <v>386</v>
      </c>
      <c r="D190" s="206" t="s">
        <v>128</v>
      </c>
      <c r="E190" s="207" t="s">
        <v>562</v>
      </c>
      <c r="F190" s="208" t="s">
        <v>563</v>
      </c>
      <c r="G190" s="209" t="s">
        <v>288</v>
      </c>
      <c r="H190" s="210">
        <v>1</v>
      </c>
      <c r="I190" s="211"/>
      <c r="J190" s="212">
        <f>ROUND(I190*H190,2)</f>
        <v>0</v>
      </c>
      <c r="K190" s="208" t="s">
        <v>132</v>
      </c>
      <c r="L190" s="46"/>
      <c r="M190" s="213" t="s">
        <v>19</v>
      </c>
      <c r="N190" s="214" t="s">
        <v>43</v>
      </c>
      <c r="O190" s="86"/>
      <c r="P190" s="215">
        <f>O190*H190</f>
        <v>0</v>
      </c>
      <c r="Q190" s="215">
        <v>0.0050800000000000003</v>
      </c>
      <c r="R190" s="215">
        <f>Q190*H190</f>
        <v>0.0050800000000000003</v>
      </c>
      <c r="S190" s="215">
        <v>0</v>
      </c>
      <c r="T190" s="21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17" t="s">
        <v>133</v>
      </c>
      <c r="AT190" s="217" t="s">
        <v>128</v>
      </c>
      <c r="AU190" s="217" t="s">
        <v>82</v>
      </c>
      <c r="AY190" s="19" t="s">
        <v>126</v>
      </c>
      <c r="BE190" s="218">
        <f>IF(N190="základní",J190,0)</f>
        <v>0</v>
      </c>
      <c r="BF190" s="218">
        <f>IF(N190="snížená",J190,0)</f>
        <v>0</v>
      </c>
      <c r="BG190" s="218">
        <f>IF(N190="zákl. přenesená",J190,0)</f>
        <v>0</v>
      </c>
      <c r="BH190" s="218">
        <f>IF(N190="sníž. přenesená",J190,0)</f>
        <v>0</v>
      </c>
      <c r="BI190" s="218">
        <f>IF(N190="nulová",J190,0)</f>
        <v>0</v>
      </c>
      <c r="BJ190" s="19" t="s">
        <v>80</v>
      </c>
      <c r="BK190" s="218">
        <f>ROUND(I190*H190,2)</f>
        <v>0</v>
      </c>
      <c r="BL190" s="19" t="s">
        <v>133</v>
      </c>
      <c r="BM190" s="217" t="s">
        <v>564</v>
      </c>
    </row>
    <row r="191" s="13" customFormat="1">
      <c r="A191" s="13"/>
      <c r="B191" s="219"/>
      <c r="C191" s="220"/>
      <c r="D191" s="221" t="s">
        <v>135</v>
      </c>
      <c r="E191" s="222" t="s">
        <v>19</v>
      </c>
      <c r="F191" s="223" t="s">
        <v>565</v>
      </c>
      <c r="G191" s="220"/>
      <c r="H191" s="224">
        <v>1</v>
      </c>
      <c r="I191" s="225"/>
      <c r="J191" s="220"/>
      <c r="K191" s="220"/>
      <c r="L191" s="226"/>
      <c r="M191" s="227"/>
      <c r="N191" s="228"/>
      <c r="O191" s="228"/>
      <c r="P191" s="228"/>
      <c r="Q191" s="228"/>
      <c r="R191" s="228"/>
      <c r="S191" s="228"/>
      <c r="T191" s="22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0" t="s">
        <v>135</v>
      </c>
      <c r="AU191" s="230" t="s">
        <v>82</v>
      </c>
      <c r="AV191" s="13" t="s">
        <v>82</v>
      </c>
      <c r="AW191" s="13" t="s">
        <v>33</v>
      </c>
      <c r="AX191" s="13" t="s">
        <v>72</v>
      </c>
      <c r="AY191" s="230" t="s">
        <v>126</v>
      </c>
    </row>
    <row r="192" s="14" customFormat="1">
      <c r="A192" s="14"/>
      <c r="B192" s="231"/>
      <c r="C192" s="232"/>
      <c r="D192" s="221" t="s">
        <v>135</v>
      </c>
      <c r="E192" s="233" t="s">
        <v>19</v>
      </c>
      <c r="F192" s="234" t="s">
        <v>137</v>
      </c>
      <c r="G192" s="232"/>
      <c r="H192" s="235">
        <v>1</v>
      </c>
      <c r="I192" s="236"/>
      <c r="J192" s="232"/>
      <c r="K192" s="232"/>
      <c r="L192" s="237"/>
      <c r="M192" s="238"/>
      <c r="N192" s="239"/>
      <c r="O192" s="239"/>
      <c r="P192" s="239"/>
      <c r="Q192" s="239"/>
      <c r="R192" s="239"/>
      <c r="S192" s="239"/>
      <c r="T192" s="24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1" t="s">
        <v>135</v>
      </c>
      <c r="AU192" s="241" t="s">
        <v>82</v>
      </c>
      <c r="AV192" s="14" t="s">
        <v>133</v>
      </c>
      <c r="AW192" s="14" t="s">
        <v>33</v>
      </c>
      <c r="AX192" s="14" t="s">
        <v>80</v>
      </c>
      <c r="AY192" s="241" t="s">
        <v>126</v>
      </c>
    </row>
    <row r="193" s="2" customFormat="1" ht="14.4" customHeight="1">
      <c r="A193" s="40"/>
      <c r="B193" s="41"/>
      <c r="C193" s="242" t="s">
        <v>389</v>
      </c>
      <c r="D193" s="242" t="s">
        <v>138</v>
      </c>
      <c r="E193" s="243" t="s">
        <v>566</v>
      </c>
      <c r="F193" s="244" t="s">
        <v>567</v>
      </c>
      <c r="G193" s="245" t="s">
        <v>288</v>
      </c>
      <c r="H193" s="246">
        <v>1</v>
      </c>
      <c r="I193" s="247"/>
      <c r="J193" s="248">
        <f>ROUND(I193*H193,2)</f>
        <v>0</v>
      </c>
      <c r="K193" s="244" t="s">
        <v>19</v>
      </c>
      <c r="L193" s="249"/>
      <c r="M193" s="250" t="s">
        <v>19</v>
      </c>
      <c r="N193" s="251" t="s">
        <v>43</v>
      </c>
      <c r="O193" s="86"/>
      <c r="P193" s="215">
        <f>O193*H193</f>
        <v>0</v>
      </c>
      <c r="Q193" s="215">
        <v>0</v>
      </c>
      <c r="R193" s="215">
        <f>Q193*H193</f>
        <v>0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142</v>
      </c>
      <c r="AT193" s="217" t="s">
        <v>138</v>
      </c>
      <c r="AU193" s="217" t="s">
        <v>82</v>
      </c>
      <c r="AY193" s="19" t="s">
        <v>126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80</v>
      </c>
      <c r="BK193" s="218">
        <f>ROUND(I193*H193,2)</f>
        <v>0</v>
      </c>
      <c r="BL193" s="19" t="s">
        <v>133</v>
      </c>
      <c r="BM193" s="217" t="s">
        <v>568</v>
      </c>
    </row>
    <row r="194" s="13" customFormat="1">
      <c r="A194" s="13"/>
      <c r="B194" s="219"/>
      <c r="C194" s="220"/>
      <c r="D194" s="221" t="s">
        <v>135</v>
      </c>
      <c r="E194" s="222" t="s">
        <v>19</v>
      </c>
      <c r="F194" s="223" t="s">
        <v>569</v>
      </c>
      <c r="G194" s="220"/>
      <c r="H194" s="224">
        <v>1</v>
      </c>
      <c r="I194" s="225"/>
      <c r="J194" s="220"/>
      <c r="K194" s="220"/>
      <c r="L194" s="226"/>
      <c r="M194" s="227"/>
      <c r="N194" s="228"/>
      <c r="O194" s="228"/>
      <c r="P194" s="228"/>
      <c r="Q194" s="228"/>
      <c r="R194" s="228"/>
      <c r="S194" s="228"/>
      <c r="T194" s="229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0" t="s">
        <v>135</v>
      </c>
      <c r="AU194" s="230" t="s">
        <v>82</v>
      </c>
      <c r="AV194" s="13" t="s">
        <v>82</v>
      </c>
      <c r="AW194" s="13" t="s">
        <v>33</v>
      </c>
      <c r="AX194" s="13" t="s">
        <v>72</v>
      </c>
      <c r="AY194" s="230" t="s">
        <v>126</v>
      </c>
    </row>
    <row r="195" s="14" customFormat="1">
      <c r="A195" s="14"/>
      <c r="B195" s="231"/>
      <c r="C195" s="232"/>
      <c r="D195" s="221" t="s">
        <v>135</v>
      </c>
      <c r="E195" s="233" t="s">
        <v>19</v>
      </c>
      <c r="F195" s="234" t="s">
        <v>137</v>
      </c>
      <c r="G195" s="232"/>
      <c r="H195" s="235">
        <v>1</v>
      </c>
      <c r="I195" s="236"/>
      <c r="J195" s="232"/>
      <c r="K195" s="232"/>
      <c r="L195" s="237"/>
      <c r="M195" s="238"/>
      <c r="N195" s="239"/>
      <c r="O195" s="239"/>
      <c r="P195" s="239"/>
      <c r="Q195" s="239"/>
      <c r="R195" s="239"/>
      <c r="S195" s="239"/>
      <c r="T195" s="24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1" t="s">
        <v>135</v>
      </c>
      <c r="AU195" s="241" t="s">
        <v>82</v>
      </c>
      <c r="AV195" s="14" t="s">
        <v>133</v>
      </c>
      <c r="AW195" s="14" t="s">
        <v>33</v>
      </c>
      <c r="AX195" s="14" t="s">
        <v>80</v>
      </c>
      <c r="AY195" s="241" t="s">
        <v>126</v>
      </c>
    </row>
    <row r="196" s="2" customFormat="1" ht="14.4" customHeight="1">
      <c r="A196" s="40"/>
      <c r="B196" s="41"/>
      <c r="C196" s="242" t="s">
        <v>396</v>
      </c>
      <c r="D196" s="242" t="s">
        <v>138</v>
      </c>
      <c r="E196" s="243" t="s">
        <v>570</v>
      </c>
      <c r="F196" s="244" t="s">
        <v>571</v>
      </c>
      <c r="G196" s="245" t="s">
        <v>288</v>
      </c>
      <c r="H196" s="246">
        <v>2</v>
      </c>
      <c r="I196" s="247"/>
      <c r="J196" s="248">
        <f>ROUND(I196*H196,2)</f>
        <v>0</v>
      </c>
      <c r="K196" s="244" t="s">
        <v>132</v>
      </c>
      <c r="L196" s="249"/>
      <c r="M196" s="250" t="s">
        <v>19</v>
      </c>
      <c r="N196" s="251" t="s">
        <v>43</v>
      </c>
      <c r="O196" s="86"/>
      <c r="P196" s="215">
        <f>O196*H196</f>
        <v>0</v>
      </c>
      <c r="Q196" s="215">
        <v>0.0044999999999999997</v>
      </c>
      <c r="R196" s="215">
        <f>Q196*H196</f>
        <v>0.0089999999999999993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142</v>
      </c>
      <c r="AT196" s="217" t="s">
        <v>138</v>
      </c>
      <c r="AU196" s="217" t="s">
        <v>82</v>
      </c>
      <c r="AY196" s="19" t="s">
        <v>126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80</v>
      </c>
      <c r="BK196" s="218">
        <f>ROUND(I196*H196,2)</f>
        <v>0</v>
      </c>
      <c r="BL196" s="19" t="s">
        <v>133</v>
      </c>
      <c r="BM196" s="217" t="s">
        <v>572</v>
      </c>
    </row>
    <row r="197" s="13" customFormat="1">
      <c r="A197" s="13"/>
      <c r="B197" s="219"/>
      <c r="C197" s="220"/>
      <c r="D197" s="221" t="s">
        <v>135</v>
      </c>
      <c r="E197" s="222" t="s">
        <v>19</v>
      </c>
      <c r="F197" s="223" t="s">
        <v>573</v>
      </c>
      <c r="G197" s="220"/>
      <c r="H197" s="224">
        <v>2</v>
      </c>
      <c r="I197" s="225"/>
      <c r="J197" s="220"/>
      <c r="K197" s="220"/>
      <c r="L197" s="226"/>
      <c r="M197" s="227"/>
      <c r="N197" s="228"/>
      <c r="O197" s="228"/>
      <c r="P197" s="228"/>
      <c r="Q197" s="228"/>
      <c r="R197" s="228"/>
      <c r="S197" s="228"/>
      <c r="T197" s="22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0" t="s">
        <v>135</v>
      </c>
      <c r="AU197" s="230" t="s">
        <v>82</v>
      </c>
      <c r="AV197" s="13" t="s">
        <v>82</v>
      </c>
      <c r="AW197" s="13" t="s">
        <v>33</v>
      </c>
      <c r="AX197" s="13" t="s">
        <v>72</v>
      </c>
      <c r="AY197" s="230" t="s">
        <v>126</v>
      </c>
    </row>
    <row r="198" s="14" customFormat="1">
      <c r="A198" s="14"/>
      <c r="B198" s="231"/>
      <c r="C198" s="232"/>
      <c r="D198" s="221" t="s">
        <v>135</v>
      </c>
      <c r="E198" s="233" t="s">
        <v>19</v>
      </c>
      <c r="F198" s="234" t="s">
        <v>137</v>
      </c>
      <c r="G198" s="232"/>
      <c r="H198" s="235">
        <v>2</v>
      </c>
      <c r="I198" s="236"/>
      <c r="J198" s="232"/>
      <c r="K198" s="232"/>
      <c r="L198" s="237"/>
      <c r="M198" s="238"/>
      <c r="N198" s="239"/>
      <c r="O198" s="239"/>
      <c r="P198" s="239"/>
      <c r="Q198" s="239"/>
      <c r="R198" s="239"/>
      <c r="S198" s="239"/>
      <c r="T198" s="240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1" t="s">
        <v>135</v>
      </c>
      <c r="AU198" s="241" t="s">
        <v>82</v>
      </c>
      <c r="AV198" s="14" t="s">
        <v>133</v>
      </c>
      <c r="AW198" s="14" t="s">
        <v>33</v>
      </c>
      <c r="AX198" s="14" t="s">
        <v>80</v>
      </c>
      <c r="AY198" s="241" t="s">
        <v>126</v>
      </c>
    </row>
    <row r="199" s="2" customFormat="1" ht="24.15" customHeight="1">
      <c r="A199" s="40"/>
      <c r="B199" s="41"/>
      <c r="C199" s="206" t="s">
        <v>401</v>
      </c>
      <c r="D199" s="206" t="s">
        <v>128</v>
      </c>
      <c r="E199" s="207" t="s">
        <v>574</v>
      </c>
      <c r="F199" s="208" t="s">
        <v>575</v>
      </c>
      <c r="G199" s="209" t="s">
        <v>576</v>
      </c>
      <c r="H199" s="210">
        <v>2</v>
      </c>
      <c r="I199" s="211"/>
      <c r="J199" s="212">
        <f>ROUND(I199*H199,2)</f>
        <v>0</v>
      </c>
      <c r="K199" s="208" t="s">
        <v>132</v>
      </c>
      <c r="L199" s="46"/>
      <c r="M199" s="213" t="s">
        <v>19</v>
      </c>
      <c r="N199" s="214" t="s">
        <v>43</v>
      </c>
      <c r="O199" s="86"/>
      <c r="P199" s="215">
        <f>O199*H199</f>
        <v>0</v>
      </c>
      <c r="Q199" s="215">
        <v>0.00018000000000000001</v>
      </c>
      <c r="R199" s="215">
        <f>Q199*H199</f>
        <v>0.00036000000000000002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133</v>
      </c>
      <c r="AT199" s="217" t="s">
        <v>128</v>
      </c>
      <c r="AU199" s="217" t="s">
        <v>82</v>
      </c>
      <c r="AY199" s="19" t="s">
        <v>126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80</v>
      </c>
      <c r="BK199" s="218">
        <f>ROUND(I199*H199,2)</f>
        <v>0</v>
      </c>
      <c r="BL199" s="19" t="s">
        <v>133</v>
      </c>
      <c r="BM199" s="217" t="s">
        <v>577</v>
      </c>
    </row>
    <row r="200" s="13" customFormat="1">
      <c r="A200" s="13"/>
      <c r="B200" s="219"/>
      <c r="C200" s="220"/>
      <c r="D200" s="221" t="s">
        <v>135</v>
      </c>
      <c r="E200" s="222" t="s">
        <v>19</v>
      </c>
      <c r="F200" s="223" t="s">
        <v>578</v>
      </c>
      <c r="G200" s="220"/>
      <c r="H200" s="224">
        <v>1</v>
      </c>
      <c r="I200" s="225"/>
      <c r="J200" s="220"/>
      <c r="K200" s="220"/>
      <c r="L200" s="226"/>
      <c r="M200" s="227"/>
      <c r="N200" s="228"/>
      <c r="O200" s="228"/>
      <c r="P200" s="228"/>
      <c r="Q200" s="228"/>
      <c r="R200" s="228"/>
      <c r="S200" s="228"/>
      <c r="T200" s="229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0" t="s">
        <v>135</v>
      </c>
      <c r="AU200" s="230" t="s">
        <v>82</v>
      </c>
      <c r="AV200" s="13" t="s">
        <v>82</v>
      </c>
      <c r="AW200" s="13" t="s">
        <v>33</v>
      </c>
      <c r="AX200" s="13" t="s">
        <v>72</v>
      </c>
      <c r="AY200" s="230" t="s">
        <v>126</v>
      </c>
    </row>
    <row r="201" s="13" customFormat="1">
      <c r="A201" s="13"/>
      <c r="B201" s="219"/>
      <c r="C201" s="220"/>
      <c r="D201" s="221" t="s">
        <v>135</v>
      </c>
      <c r="E201" s="222" t="s">
        <v>19</v>
      </c>
      <c r="F201" s="223" t="s">
        <v>579</v>
      </c>
      <c r="G201" s="220"/>
      <c r="H201" s="224">
        <v>1</v>
      </c>
      <c r="I201" s="225"/>
      <c r="J201" s="220"/>
      <c r="K201" s="220"/>
      <c r="L201" s="226"/>
      <c r="M201" s="227"/>
      <c r="N201" s="228"/>
      <c r="O201" s="228"/>
      <c r="P201" s="228"/>
      <c r="Q201" s="228"/>
      <c r="R201" s="228"/>
      <c r="S201" s="228"/>
      <c r="T201" s="22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0" t="s">
        <v>135</v>
      </c>
      <c r="AU201" s="230" t="s">
        <v>82</v>
      </c>
      <c r="AV201" s="13" t="s">
        <v>82</v>
      </c>
      <c r="AW201" s="13" t="s">
        <v>33</v>
      </c>
      <c r="AX201" s="13" t="s">
        <v>72</v>
      </c>
      <c r="AY201" s="230" t="s">
        <v>126</v>
      </c>
    </row>
    <row r="202" s="14" customFormat="1">
      <c r="A202" s="14"/>
      <c r="B202" s="231"/>
      <c r="C202" s="232"/>
      <c r="D202" s="221" t="s">
        <v>135</v>
      </c>
      <c r="E202" s="233" t="s">
        <v>19</v>
      </c>
      <c r="F202" s="234" t="s">
        <v>137</v>
      </c>
      <c r="G202" s="232"/>
      <c r="H202" s="235">
        <v>2</v>
      </c>
      <c r="I202" s="236"/>
      <c r="J202" s="232"/>
      <c r="K202" s="232"/>
      <c r="L202" s="237"/>
      <c r="M202" s="238"/>
      <c r="N202" s="239"/>
      <c r="O202" s="239"/>
      <c r="P202" s="239"/>
      <c r="Q202" s="239"/>
      <c r="R202" s="239"/>
      <c r="S202" s="239"/>
      <c r="T202" s="24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1" t="s">
        <v>135</v>
      </c>
      <c r="AU202" s="241" t="s">
        <v>82</v>
      </c>
      <c r="AV202" s="14" t="s">
        <v>133</v>
      </c>
      <c r="AW202" s="14" t="s">
        <v>33</v>
      </c>
      <c r="AX202" s="14" t="s">
        <v>80</v>
      </c>
      <c r="AY202" s="241" t="s">
        <v>126</v>
      </c>
    </row>
    <row r="203" s="2" customFormat="1" ht="24.15" customHeight="1">
      <c r="A203" s="40"/>
      <c r="B203" s="41"/>
      <c r="C203" s="206" t="s">
        <v>408</v>
      </c>
      <c r="D203" s="206" t="s">
        <v>128</v>
      </c>
      <c r="E203" s="207" t="s">
        <v>346</v>
      </c>
      <c r="F203" s="208" t="s">
        <v>347</v>
      </c>
      <c r="G203" s="209" t="s">
        <v>288</v>
      </c>
      <c r="H203" s="210">
        <v>2</v>
      </c>
      <c r="I203" s="211"/>
      <c r="J203" s="212">
        <f>ROUND(I203*H203,2)</f>
        <v>0</v>
      </c>
      <c r="K203" s="208" t="s">
        <v>132</v>
      </c>
      <c r="L203" s="46"/>
      <c r="M203" s="213" t="s">
        <v>19</v>
      </c>
      <c r="N203" s="214" t="s">
        <v>43</v>
      </c>
      <c r="O203" s="86"/>
      <c r="P203" s="215">
        <f>O203*H203</f>
        <v>0</v>
      </c>
      <c r="Q203" s="215">
        <v>0.010189999999999999</v>
      </c>
      <c r="R203" s="215">
        <f>Q203*H203</f>
        <v>0.020379999999999999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133</v>
      </c>
      <c r="AT203" s="217" t="s">
        <v>128</v>
      </c>
      <c r="AU203" s="217" t="s">
        <v>82</v>
      </c>
      <c r="AY203" s="19" t="s">
        <v>126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80</v>
      </c>
      <c r="BK203" s="218">
        <f>ROUND(I203*H203,2)</f>
        <v>0</v>
      </c>
      <c r="BL203" s="19" t="s">
        <v>133</v>
      </c>
      <c r="BM203" s="217" t="s">
        <v>580</v>
      </c>
    </row>
    <row r="204" s="13" customFormat="1">
      <c r="A204" s="13"/>
      <c r="B204" s="219"/>
      <c r="C204" s="220"/>
      <c r="D204" s="221" t="s">
        <v>135</v>
      </c>
      <c r="E204" s="222" t="s">
        <v>19</v>
      </c>
      <c r="F204" s="223" t="s">
        <v>581</v>
      </c>
      <c r="G204" s="220"/>
      <c r="H204" s="224">
        <v>1</v>
      </c>
      <c r="I204" s="225"/>
      <c r="J204" s="220"/>
      <c r="K204" s="220"/>
      <c r="L204" s="226"/>
      <c r="M204" s="227"/>
      <c r="N204" s="228"/>
      <c r="O204" s="228"/>
      <c r="P204" s="228"/>
      <c r="Q204" s="228"/>
      <c r="R204" s="228"/>
      <c r="S204" s="228"/>
      <c r="T204" s="229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0" t="s">
        <v>135</v>
      </c>
      <c r="AU204" s="230" t="s">
        <v>82</v>
      </c>
      <c r="AV204" s="13" t="s">
        <v>82</v>
      </c>
      <c r="AW204" s="13" t="s">
        <v>33</v>
      </c>
      <c r="AX204" s="13" t="s">
        <v>72</v>
      </c>
      <c r="AY204" s="230" t="s">
        <v>126</v>
      </c>
    </row>
    <row r="205" s="13" customFormat="1">
      <c r="A205" s="13"/>
      <c r="B205" s="219"/>
      <c r="C205" s="220"/>
      <c r="D205" s="221" t="s">
        <v>135</v>
      </c>
      <c r="E205" s="222" t="s">
        <v>19</v>
      </c>
      <c r="F205" s="223" t="s">
        <v>582</v>
      </c>
      <c r="G205" s="220"/>
      <c r="H205" s="224">
        <v>1</v>
      </c>
      <c r="I205" s="225"/>
      <c r="J205" s="220"/>
      <c r="K205" s="220"/>
      <c r="L205" s="226"/>
      <c r="M205" s="227"/>
      <c r="N205" s="228"/>
      <c r="O205" s="228"/>
      <c r="P205" s="228"/>
      <c r="Q205" s="228"/>
      <c r="R205" s="228"/>
      <c r="S205" s="228"/>
      <c r="T205" s="22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0" t="s">
        <v>135</v>
      </c>
      <c r="AU205" s="230" t="s">
        <v>82</v>
      </c>
      <c r="AV205" s="13" t="s">
        <v>82</v>
      </c>
      <c r="AW205" s="13" t="s">
        <v>33</v>
      </c>
      <c r="AX205" s="13" t="s">
        <v>72</v>
      </c>
      <c r="AY205" s="230" t="s">
        <v>126</v>
      </c>
    </row>
    <row r="206" s="14" customFormat="1">
      <c r="A206" s="14"/>
      <c r="B206" s="231"/>
      <c r="C206" s="232"/>
      <c r="D206" s="221" t="s">
        <v>135</v>
      </c>
      <c r="E206" s="233" t="s">
        <v>19</v>
      </c>
      <c r="F206" s="234" t="s">
        <v>137</v>
      </c>
      <c r="G206" s="232"/>
      <c r="H206" s="235">
        <v>2</v>
      </c>
      <c r="I206" s="236"/>
      <c r="J206" s="232"/>
      <c r="K206" s="232"/>
      <c r="L206" s="237"/>
      <c r="M206" s="238"/>
      <c r="N206" s="239"/>
      <c r="O206" s="239"/>
      <c r="P206" s="239"/>
      <c r="Q206" s="239"/>
      <c r="R206" s="239"/>
      <c r="S206" s="239"/>
      <c r="T206" s="24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1" t="s">
        <v>135</v>
      </c>
      <c r="AU206" s="241" t="s">
        <v>82</v>
      </c>
      <c r="AV206" s="14" t="s">
        <v>133</v>
      </c>
      <c r="AW206" s="14" t="s">
        <v>33</v>
      </c>
      <c r="AX206" s="14" t="s">
        <v>80</v>
      </c>
      <c r="AY206" s="241" t="s">
        <v>126</v>
      </c>
    </row>
    <row r="207" s="2" customFormat="1" ht="24.15" customHeight="1">
      <c r="A207" s="40"/>
      <c r="B207" s="41"/>
      <c r="C207" s="242" t="s">
        <v>414</v>
      </c>
      <c r="D207" s="242" t="s">
        <v>138</v>
      </c>
      <c r="E207" s="243" t="s">
        <v>351</v>
      </c>
      <c r="F207" s="244" t="s">
        <v>352</v>
      </c>
      <c r="G207" s="245" t="s">
        <v>288</v>
      </c>
      <c r="H207" s="246">
        <v>2</v>
      </c>
      <c r="I207" s="247"/>
      <c r="J207" s="248">
        <f>ROUND(I207*H207,2)</f>
        <v>0</v>
      </c>
      <c r="K207" s="244" t="s">
        <v>132</v>
      </c>
      <c r="L207" s="249"/>
      <c r="M207" s="250" t="s">
        <v>19</v>
      </c>
      <c r="N207" s="251" t="s">
        <v>43</v>
      </c>
      <c r="O207" s="86"/>
      <c r="P207" s="215">
        <f>O207*H207</f>
        <v>0</v>
      </c>
      <c r="Q207" s="215">
        <v>0.50600000000000001</v>
      </c>
      <c r="R207" s="215">
        <f>Q207*H207</f>
        <v>1.012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142</v>
      </c>
      <c r="AT207" s="217" t="s">
        <v>138</v>
      </c>
      <c r="AU207" s="217" t="s">
        <v>82</v>
      </c>
      <c r="AY207" s="19" t="s">
        <v>126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80</v>
      </c>
      <c r="BK207" s="218">
        <f>ROUND(I207*H207,2)</f>
        <v>0</v>
      </c>
      <c r="BL207" s="19" t="s">
        <v>133</v>
      </c>
      <c r="BM207" s="217" t="s">
        <v>583</v>
      </c>
    </row>
    <row r="208" s="13" customFormat="1">
      <c r="A208" s="13"/>
      <c r="B208" s="219"/>
      <c r="C208" s="220"/>
      <c r="D208" s="221" t="s">
        <v>135</v>
      </c>
      <c r="E208" s="222" t="s">
        <v>19</v>
      </c>
      <c r="F208" s="223" t="s">
        <v>581</v>
      </c>
      <c r="G208" s="220"/>
      <c r="H208" s="224">
        <v>1</v>
      </c>
      <c r="I208" s="225"/>
      <c r="J208" s="220"/>
      <c r="K208" s="220"/>
      <c r="L208" s="226"/>
      <c r="M208" s="227"/>
      <c r="N208" s="228"/>
      <c r="O208" s="228"/>
      <c r="P208" s="228"/>
      <c r="Q208" s="228"/>
      <c r="R208" s="228"/>
      <c r="S208" s="228"/>
      <c r="T208" s="229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0" t="s">
        <v>135</v>
      </c>
      <c r="AU208" s="230" t="s">
        <v>82</v>
      </c>
      <c r="AV208" s="13" t="s">
        <v>82</v>
      </c>
      <c r="AW208" s="13" t="s">
        <v>33</v>
      </c>
      <c r="AX208" s="13" t="s">
        <v>72</v>
      </c>
      <c r="AY208" s="230" t="s">
        <v>126</v>
      </c>
    </row>
    <row r="209" s="13" customFormat="1">
      <c r="A209" s="13"/>
      <c r="B209" s="219"/>
      <c r="C209" s="220"/>
      <c r="D209" s="221" t="s">
        <v>135</v>
      </c>
      <c r="E209" s="222" t="s">
        <v>19</v>
      </c>
      <c r="F209" s="223" t="s">
        <v>582</v>
      </c>
      <c r="G209" s="220"/>
      <c r="H209" s="224">
        <v>1</v>
      </c>
      <c r="I209" s="225"/>
      <c r="J209" s="220"/>
      <c r="K209" s="220"/>
      <c r="L209" s="226"/>
      <c r="M209" s="227"/>
      <c r="N209" s="228"/>
      <c r="O209" s="228"/>
      <c r="P209" s="228"/>
      <c r="Q209" s="228"/>
      <c r="R209" s="228"/>
      <c r="S209" s="228"/>
      <c r="T209" s="22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0" t="s">
        <v>135</v>
      </c>
      <c r="AU209" s="230" t="s">
        <v>82</v>
      </c>
      <c r="AV209" s="13" t="s">
        <v>82</v>
      </c>
      <c r="AW209" s="13" t="s">
        <v>33</v>
      </c>
      <c r="AX209" s="13" t="s">
        <v>72</v>
      </c>
      <c r="AY209" s="230" t="s">
        <v>126</v>
      </c>
    </row>
    <row r="210" s="14" customFormat="1">
      <c r="A210" s="14"/>
      <c r="B210" s="231"/>
      <c r="C210" s="232"/>
      <c r="D210" s="221" t="s">
        <v>135</v>
      </c>
      <c r="E210" s="233" t="s">
        <v>19</v>
      </c>
      <c r="F210" s="234" t="s">
        <v>137</v>
      </c>
      <c r="G210" s="232"/>
      <c r="H210" s="235">
        <v>2</v>
      </c>
      <c r="I210" s="236"/>
      <c r="J210" s="232"/>
      <c r="K210" s="232"/>
      <c r="L210" s="237"/>
      <c r="M210" s="238"/>
      <c r="N210" s="239"/>
      <c r="O210" s="239"/>
      <c r="P210" s="239"/>
      <c r="Q210" s="239"/>
      <c r="R210" s="239"/>
      <c r="S210" s="239"/>
      <c r="T210" s="240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1" t="s">
        <v>135</v>
      </c>
      <c r="AU210" s="241" t="s">
        <v>82</v>
      </c>
      <c r="AV210" s="14" t="s">
        <v>133</v>
      </c>
      <c r="AW210" s="14" t="s">
        <v>33</v>
      </c>
      <c r="AX210" s="14" t="s">
        <v>80</v>
      </c>
      <c r="AY210" s="241" t="s">
        <v>126</v>
      </c>
    </row>
    <row r="211" s="2" customFormat="1" ht="24.15" customHeight="1">
      <c r="A211" s="40"/>
      <c r="B211" s="41"/>
      <c r="C211" s="206" t="s">
        <v>419</v>
      </c>
      <c r="D211" s="206" t="s">
        <v>128</v>
      </c>
      <c r="E211" s="207" t="s">
        <v>355</v>
      </c>
      <c r="F211" s="208" t="s">
        <v>356</v>
      </c>
      <c r="G211" s="209" t="s">
        <v>288</v>
      </c>
      <c r="H211" s="210">
        <v>1</v>
      </c>
      <c r="I211" s="211"/>
      <c r="J211" s="212">
        <f>ROUND(I211*H211,2)</f>
        <v>0</v>
      </c>
      <c r="K211" s="208" t="s">
        <v>132</v>
      </c>
      <c r="L211" s="46"/>
      <c r="M211" s="213" t="s">
        <v>19</v>
      </c>
      <c r="N211" s="214" t="s">
        <v>43</v>
      </c>
      <c r="O211" s="86"/>
      <c r="P211" s="215">
        <f>O211*H211</f>
        <v>0</v>
      </c>
      <c r="Q211" s="215">
        <v>0.01248</v>
      </c>
      <c r="R211" s="215">
        <f>Q211*H211</f>
        <v>0.01248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133</v>
      </c>
      <c r="AT211" s="217" t="s">
        <v>128</v>
      </c>
      <c r="AU211" s="217" t="s">
        <v>82</v>
      </c>
      <c r="AY211" s="19" t="s">
        <v>126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80</v>
      </c>
      <c r="BK211" s="218">
        <f>ROUND(I211*H211,2)</f>
        <v>0</v>
      </c>
      <c r="BL211" s="19" t="s">
        <v>133</v>
      </c>
      <c r="BM211" s="217" t="s">
        <v>584</v>
      </c>
    </row>
    <row r="212" s="2" customFormat="1" ht="24.15" customHeight="1">
      <c r="A212" s="40"/>
      <c r="B212" s="41"/>
      <c r="C212" s="242" t="s">
        <v>424</v>
      </c>
      <c r="D212" s="242" t="s">
        <v>138</v>
      </c>
      <c r="E212" s="243" t="s">
        <v>358</v>
      </c>
      <c r="F212" s="244" t="s">
        <v>359</v>
      </c>
      <c r="G212" s="245" t="s">
        <v>288</v>
      </c>
      <c r="H212" s="246">
        <v>1</v>
      </c>
      <c r="I212" s="247"/>
      <c r="J212" s="248">
        <f>ROUND(I212*H212,2)</f>
        <v>0</v>
      </c>
      <c r="K212" s="244" t="s">
        <v>132</v>
      </c>
      <c r="L212" s="249"/>
      <c r="M212" s="250" t="s">
        <v>19</v>
      </c>
      <c r="N212" s="251" t="s">
        <v>43</v>
      </c>
      <c r="O212" s="86"/>
      <c r="P212" s="215">
        <f>O212*H212</f>
        <v>0</v>
      </c>
      <c r="Q212" s="215">
        <v>0.54800000000000004</v>
      </c>
      <c r="R212" s="215">
        <f>Q212*H212</f>
        <v>0.54800000000000004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142</v>
      </c>
      <c r="AT212" s="217" t="s">
        <v>138</v>
      </c>
      <c r="AU212" s="217" t="s">
        <v>82</v>
      </c>
      <c r="AY212" s="19" t="s">
        <v>126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80</v>
      </c>
      <c r="BK212" s="218">
        <f>ROUND(I212*H212,2)</f>
        <v>0</v>
      </c>
      <c r="BL212" s="19" t="s">
        <v>133</v>
      </c>
      <c r="BM212" s="217" t="s">
        <v>585</v>
      </c>
    </row>
    <row r="213" s="13" customFormat="1">
      <c r="A213" s="13"/>
      <c r="B213" s="219"/>
      <c r="C213" s="220"/>
      <c r="D213" s="221" t="s">
        <v>135</v>
      </c>
      <c r="E213" s="222" t="s">
        <v>19</v>
      </c>
      <c r="F213" s="223" t="s">
        <v>581</v>
      </c>
      <c r="G213" s="220"/>
      <c r="H213" s="224">
        <v>1</v>
      </c>
      <c r="I213" s="225"/>
      <c r="J213" s="220"/>
      <c r="K213" s="220"/>
      <c r="L213" s="226"/>
      <c r="M213" s="227"/>
      <c r="N213" s="228"/>
      <c r="O213" s="228"/>
      <c r="P213" s="228"/>
      <c r="Q213" s="228"/>
      <c r="R213" s="228"/>
      <c r="S213" s="228"/>
      <c r="T213" s="229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0" t="s">
        <v>135</v>
      </c>
      <c r="AU213" s="230" t="s">
        <v>82</v>
      </c>
      <c r="AV213" s="13" t="s">
        <v>82</v>
      </c>
      <c r="AW213" s="13" t="s">
        <v>33</v>
      </c>
      <c r="AX213" s="13" t="s">
        <v>72</v>
      </c>
      <c r="AY213" s="230" t="s">
        <v>126</v>
      </c>
    </row>
    <row r="214" s="14" customFormat="1">
      <c r="A214" s="14"/>
      <c r="B214" s="231"/>
      <c r="C214" s="232"/>
      <c r="D214" s="221" t="s">
        <v>135</v>
      </c>
      <c r="E214" s="233" t="s">
        <v>19</v>
      </c>
      <c r="F214" s="234" t="s">
        <v>137</v>
      </c>
      <c r="G214" s="232"/>
      <c r="H214" s="235">
        <v>1</v>
      </c>
      <c r="I214" s="236"/>
      <c r="J214" s="232"/>
      <c r="K214" s="232"/>
      <c r="L214" s="237"/>
      <c r="M214" s="238"/>
      <c r="N214" s="239"/>
      <c r="O214" s="239"/>
      <c r="P214" s="239"/>
      <c r="Q214" s="239"/>
      <c r="R214" s="239"/>
      <c r="S214" s="239"/>
      <c r="T214" s="24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1" t="s">
        <v>135</v>
      </c>
      <c r="AU214" s="241" t="s">
        <v>82</v>
      </c>
      <c r="AV214" s="14" t="s">
        <v>133</v>
      </c>
      <c r="AW214" s="14" t="s">
        <v>33</v>
      </c>
      <c r="AX214" s="14" t="s">
        <v>80</v>
      </c>
      <c r="AY214" s="241" t="s">
        <v>126</v>
      </c>
    </row>
    <row r="215" s="2" customFormat="1" ht="24.15" customHeight="1">
      <c r="A215" s="40"/>
      <c r="B215" s="41"/>
      <c r="C215" s="206" t="s">
        <v>428</v>
      </c>
      <c r="D215" s="206" t="s">
        <v>128</v>
      </c>
      <c r="E215" s="207" t="s">
        <v>586</v>
      </c>
      <c r="F215" s="208" t="s">
        <v>587</v>
      </c>
      <c r="G215" s="209" t="s">
        <v>288</v>
      </c>
      <c r="H215" s="210">
        <v>2</v>
      </c>
      <c r="I215" s="211"/>
      <c r="J215" s="212">
        <f>ROUND(I215*H215,2)</f>
        <v>0</v>
      </c>
      <c r="K215" s="208" t="s">
        <v>132</v>
      </c>
      <c r="L215" s="46"/>
      <c r="M215" s="213" t="s">
        <v>19</v>
      </c>
      <c r="N215" s="214" t="s">
        <v>43</v>
      </c>
      <c r="O215" s="86"/>
      <c r="P215" s="215">
        <f>O215*H215</f>
        <v>0</v>
      </c>
      <c r="Q215" s="215">
        <v>0.028539999999999999</v>
      </c>
      <c r="R215" s="215">
        <f>Q215*H215</f>
        <v>0.057079999999999999</v>
      </c>
      <c r="S215" s="215">
        <v>0</v>
      </c>
      <c r="T215" s="216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17" t="s">
        <v>133</v>
      </c>
      <c r="AT215" s="217" t="s">
        <v>128</v>
      </c>
      <c r="AU215" s="217" t="s">
        <v>82</v>
      </c>
      <c r="AY215" s="19" t="s">
        <v>126</v>
      </c>
      <c r="BE215" s="218">
        <f>IF(N215="základní",J215,0)</f>
        <v>0</v>
      </c>
      <c r="BF215" s="218">
        <f>IF(N215="snížená",J215,0)</f>
        <v>0</v>
      </c>
      <c r="BG215" s="218">
        <f>IF(N215="zákl. přenesená",J215,0)</f>
        <v>0</v>
      </c>
      <c r="BH215" s="218">
        <f>IF(N215="sníž. přenesená",J215,0)</f>
        <v>0</v>
      </c>
      <c r="BI215" s="218">
        <f>IF(N215="nulová",J215,0)</f>
        <v>0</v>
      </c>
      <c r="BJ215" s="19" t="s">
        <v>80</v>
      </c>
      <c r="BK215" s="218">
        <f>ROUND(I215*H215,2)</f>
        <v>0</v>
      </c>
      <c r="BL215" s="19" t="s">
        <v>133</v>
      </c>
      <c r="BM215" s="217" t="s">
        <v>588</v>
      </c>
    </row>
    <row r="216" s="13" customFormat="1">
      <c r="A216" s="13"/>
      <c r="B216" s="219"/>
      <c r="C216" s="220"/>
      <c r="D216" s="221" t="s">
        <v>135</v>
      </c>
      <c r="E216" s="222" t="s">
        <v>19</v>
      </c>
      <c r="F216" s="223" t="s">
        <v>589</v>
      </c>
      <c r="G216" s="220"/>
      <c r="H216" s="224">
        <v>2</v>
      </c>
      <c r="I216" s="225"/>
      <c r="J216" s="220"/>
      <c r="K216" s="220"/>
      <c r="L216" s="226"/>
      <c r="M216" s="227"/>
      <c r="N216" s="228"/>
      <c r="O216" s="228"/>
      <c r="P216" s="228"/>
      <c r="Q216" s="228"/>
      <c r="R216" s="228"/>
      <c r="S216" s="228"/>
      <c r="T216" s="229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0" t="s">
        <v>135</v>
      </c>
      <c r="AU216" s="230" t="s">
        <v>82</v>
      </c>
      <c r="AV216" s="13" t="s">
        <v>82</v>
      </c>
      <c r="AW216" s="13" t="s">
        <v>33</v>
      </c>
      <c r="AX216" s="13" t="s">
        <v>72</v>
      </c>
      <c r="AY216" s="230" t="s">
        <v>126</v>
      </c>
    </row>
    <row r="217" s="14" customFormat="1">
      <c r="A217" s="14"/>
      <c r="B217" s="231"/>
      <c r="C217" s="232"/>
      <c r="D217" s="221" t="s">
        <v>135</v>
      </c>
      <c r="E217" s="233" t="s">
        <v>19</v>
      </c>
      <c r="F217" s="234" t="s">
        <v>137</v>
      </c>
      <c r="G217" s="232"/>
      <c r="H217" s="235">
        <v>2</v>
      </c>
      <c r="I217" s="236"/>
      <c r="J217" s="232"/>
      <c r="K217" s="232"/>
      <c r="L217" s="237"/>
      <c r="M217" s="238"/>
      <c r="N217" s="239"/>
      <c r="O217" s="239"/>
      <c r="P217" s="239"/>
      <c r="Q217" s="239"/>
      <c r="R217" s="239"/>
      <c r="S217" s="239"/>
      <c r="T217" s="240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1" t="s">
        <v>135</v>
      </c>
      <c r="AU217" s="241" t="s">
        <v>82</v>
      </c>
      <c r="AV217" s="14" t="s">
        <v>133</v>
      </c>
      <c r="AW217" s="14" t="s">
        <v>33</v>
      </c>
      <c r="AX217" s="14" t="s">
        <v>80</v>
      </c>
      <c r="AY217" s="241" t="s">
        <v>126</v>
      </c>
    </row>
    <row r="218" s="2" customFormat="1" ht="14.4" customHeight="1">
      <c r="A218" s="40"/>
      <c r="B218" s="41"/>
      <c r="C218" s="242" t="s">
        <v>433</v>
      </c>
      <c r="D218" s="242" t="s">
        <v>138</v>
      </c>
      <c r="E218" s="243" t="s">
        <v>590</v>
      </c>
      <c r="F218" s="244" t="s">
        <v>591</v>
      </c>
      <c r="G218" s="245" t="s">
        <v>288</v>
      </c>
      <c r="H218" s="246">
        <v>2</v>
      </c>
      <c r="I218" s="247"/>
      <c r="J218" s="248">
        <f>ROUND(I218*H218,2)</f>
        <v>0</v>
      </c>
      <c r="K218" s="244" t="s">
        <v>19</v>
      </c>
      <c r="L218" s="249"/>
      <c r="M218" s="250" t="s">
        <v>19</v>
      </c>
      <c r="N218" s="251" t="s">
        <v>43</v>
      </c>
      <c r="O218" s="86"/>
      <c r="P218" s="215">
        <f>O218*H218</f>
        <v>0</v>
      </c>
      <c r="Q218" s="215">
        <v>1.6000000000000001</v>
      </c>
      <c r="R218" s="215">
        <f>Q218*H218</f>
        <v>3.2000000000000002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142</v>
      </c>
      <c r="AT218" s="217" t="s">
        <v>138</v>
      </c>
      <c r="AU218" s="217" t="s">
        <v>82</v>
      </c>
      <c r="AY218" s="19" t="s">
        <v>126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80</v>
      </c>
      <c r="BK218" s="218">
        <f>ROUND(I218*H218,2)</f>
        <v>0</v>
      </c>
      <c r="BL218" s="19" t="s">
        <v>133</v>
      </c>
      <c r="BM218" s="217" t="s">
        <v>592</v>
      </c>
    </row>
    <row r="219" s="2" customFormat="1" ht="24.15" customHeight="1">
      <c r="A219" s="40"/>
      <c r="B219" s="41"/>
      <c r="C219" s="206" t="s">
        <v>438</v>
      </c>
      <c r="D219" s="206" t="s">
        <v>128</v>
      </c>
      <c r="E219" s="207" t="s">
        <v>593</v>
      </c>
      <c r="F219" s="208" t="s">
        <v>594</v>
      </c>
      <c r="G219" s="209" t="s">
        <v>288</v>
      </c>
      <c r="H219" s="210">
        <v>1</v>
      </c>
      <c r="I219" s="211"/>
      <c r="J219" s="212">
        <f>ROUND(I219*H219,2)</f>
        <v>0</v>
      </c>
      <c r="K219" s="208" t="s">
        <v>132</v>
      </c>
      <c r="L219" s="46"/>
      <c r="M219" s="213" t="s">
        <v>19</v>
      </c>
      <c r="N219" s="214" t="s">
        <v>43</v>
      </c>
      <c r="O219" s="86"/>
      <c r="P219" s="215">
        <f>O219*H219</f>
        <v>0</v>
      </c>
      <c r="Q219" s="215">
        <v>0.039269999999999999</v>
      </c>
      <c r="R219" s="215">
        <f>Q219*H219</f>
        <v>0.039269999999999999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133</v>
      </c>
      <c r="AT219" s="217" t="s">
        <v>128</v>
      </c>
      <c r="AU219" s="217" t="s">
        <v>82</v>
      </c>
      <c r="AY219" s="19" t="s">
        <v>126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80</v>
      </c>
      <c r="BK219" s="218">
        <f>ROUND(I219*H219,2)</f>
        <v>0</v>
      </c>
      <c r="BL219" s="19" t="s">
        <v>133</v>
      </c>
      <c r="BM219" s="217" t="s">
        <v>595</v>
      </c>
    </row>
    <row r="220" s="13" customFormat="1">
      <c r="A220" s="13"/>
      <c r="B220" s="219"/>
      <c r="C220" s="220"/>
      <c r="D220" s="221" t="s">
        <v>135</v>
      </c>
      <c r="E220" s="222" t="s">
        <v>19</v>
      </c>
      <c r="F220" s="223" t="s">
        <v>582</v>
      </c>
      <c r="G220" s="220"/>
      <c r="H220" s="224">
        <v>1</v>
      </c>
      <c r="I220" s="225"/>
      <c r="J220" s="220"/>
      <c r="K220" s="220"/>
      <c r="L220" s="226"/>
      <c r="M220" s="227"/>
      <c r="N220" s="228"/>
      <c r="O220" s="228"/>
      <c r="P220" s="228"/>
      <c r="Q220" s="228"/>
      <c r="R220" s="228"/>
      <c r="S220" s="228"/>
      <c r="T220" s="229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0" t="s">
        <v>135</v>
      </c>
      <c r="AU220" s="230" t="s">
        <v>82</v>
      </c>
      <c r="AV220" s="13" t="s">
        <v>82</v>
      </c>
      <c r="AW220" s="13" t="s">
        <v>33</v>
      </c>
      <c r="AX220" s="13" t="s">
        <v>72</v>
      </c>
      <c r="AY220" s="230" t="s">
        <v>126</v>
      </c>
    </row>
    <row r="221" s="14" customFormat="1">
      <c r="A221" s="14"/>
      <c r="B221" s="231"/>
      <c r="C221" s="232"/>
      <c r="D221" s="221" t="s">
        <v>135</v>
      </c>
      <c r="E221" s="233" t="s">
        <v>19</v>
      </c>
      <c r="F221" s="234" t="s">
        <v>137</v>
      </c>
      <c r="G221" s="232"/>
      <c r="H221" s="235">
        <v>1</v>
      </c>
      <c r="I221" s="236"/>
      <c r="J221" s="232"/>
      <c r="K221" s="232"/>
      <c r="L221" s="237"/>
      <c r="M221" s="238"/>
      <c r="N221" s="239"/>
      <c r="O221" s="239"/>
      <c r="P221" s="239"/>
      <c r="Q221" s="239"/>
      <c r="R221" s="239"/>
      <c r="S221" s="239"/>
      <c r="T221" s="240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1" t="s">
        <v>135</v>
      </c>
      <c r="AU221" s="241" t="s">
        <v>82</v>
      </c>
      <c r="AV221" s="14" t="s">
        <v>133</v>
      </c>
      <c r="AW221" s="14" t="s">
        <v>33</v>
      </c>
      <c r="AX221" s="14" t="s">
        <v>80</v>
      </c>
      <c r="AY221" s="241" t="s">
        <v>126</v>
      </c>
    </row>
    <row r="222" s="2" customFormat="1" ht="14.4" customHeight="1">
      <c r="A222" s="40"/>
      <c r="B222" s="41"/>
      <c r="C222" s="242" t="s">
        <v>596</v>
      </c>
      <c r="D222" s="242" t="s">
        <v>138</v>
      </c>
      <c r="E222" s="243" t="s">
        <v>597</v>
      </c>
      <c r="F222" s="244" t="s">
        <v>598</v>
      </c>
      <c r="G222" s="245" t="s">
        <v>288</v>
      </c>
      <c r="H222" s="246">
        <v>1</v>
      </c>
      <c r="I222" s="247"/>
      <c r="J222" s="248">
        <f>ROUND(I222*H222,2)</f>
        <v>0</v>
      </c>
      <c r="K222" s="244" t="s">
        <v>19</v>
      </c>
      <c r="L222" s="249"/>
      <c r="M222" s="250" t="s">
        <v>19</v>
      </c>
      <c r="N222" s="251" t="s">
        <v>43</v>
      </c>
      <c r="O222" s="86"/>
      <c r="P222" s="215">
        <f>O222*H222</f>
        <v>0</v>
      </c>
      <c r="Q222" s="215">
        <v>0.62</v>
      </c>
      <c r="R222" s="215">
        <f>Q222*H222</f>
        <v>0.62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142</v>
      </c>
      <c r="AT222" s="217" t="s">
        <v>138</v>
      </c>
      <c r="AU222" s="217" t="s">
        <v>82</v>
      </c>
      <c r="AY222" s="19" t="s">
        <v>126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80</v>
      </c>
      <c r="BK222" s="218">
        <f>ROUND(I222*H222,2)</f>
        <v>0</v>
      </c>
      <c r="BL222" s="19" t="s">
        <v>133</v>
      </c>
      <c r="BM222" s="217" t="s">
        <v>599</v>
      </c>
    </row>
    <row r="223" s="13" customFormat="1">
      <c r="A223" s="13"/>
      <c r="B223" s="219"/>
      <c r="C223" s="220"/>
      <c r="D223" s="221" t="s">
        <v>135</v>
      </c>
      <c r="E223" s="222" t="s">
        <v>19</v>
      </c>
      <c r="F223" s="223" t="s">
        <v>600</v>
      </c>
      <c r="G223" s="220"/>
      <c r="H223" s="224">
        <v>1</v>
      </c>
      <c r="I223" s="225"/>
      <c r="J223" s="220"/>
      <c r="K223" s="220"/>
      <c r="L223" s="226"/>
      <c r="M223" s="227"/>
      <c r="N223" s="228"/>
      <c r="O223" s="228"/>
      <c r="P223" s="228"/>
      <c r="Q223" s="228"/>
      <c r="R223" s="228"/>
      <c r="S223" s="228"/>
      <c r="T223" s="22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0" t="s">
        <v>135</v>
      </c>
      <c r="AU223" s="230" t="s">
        <v>82</v>
      </c>
      <c r="AV223" s="13" t="s">
        <v>82</v>
      </c>
      <c r="AW223" s="13" t="s">
        <v>33</v>
      </c>
      <c r="AX223" s="13" t="s">
        <v>72</v>
      </c>
      <c r="AY223" s="230" t="s">
        <v>126</v>
      </c>
    </row>
    <row r="224" s="14" customFormat="1">
      <c r="A224" s="14"/>
      <c r="B224" s="231"/>
      <c r="C224" s="232"/>
      <c r="D224" s="221" t="s">
        <v>135</v>
      </c>
      <c r="E224" s="233" t="s">
        <v>19</v>
      </c>
      <c r="F224" s="234" t="s">
        <v>137</v>
      </c>
      <c r="G224" s="232"/>
      <c r="H224" s="235">
        <v>1</v>
      </c>
      <c r="I224" s="236"/>
      <c r="J224" s="232"/>
      <c r="K224" s="232"/>
      <c r="L224" s="237"/>
      <c r="M224" s="238"/>
      <c r="N224" s="239"/>
      <c r="O224" s="239"/>
      <c r="P224" s="239"/>
      <c r="Q224" s="239"/>
      <c r="R224" s="239"/>
      <c r="S224" s="239"/>
      <c r="T224" s="240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1" t="s">
        <v>135</v>
      </c>
      <c r="AU224" s="241" t="s">
        <v>82</v>
      </c>
      <c r="AV224" s="14" t="s">
        <v>133</v>
      </c>
      <c r="AW224" s="14" t="s">
        <v>33</v>
      </c>
      <c r="AX224" s="14" t="s">
        <v>80</v>
      </c>
      <c r="AY224" s="241" t="s">
        <v>126</v>
      </c>
    </row>
    <row r="225" s="2" customFormat="1" ht="24.15" customHeight="1">
      <c r="A225" s="40"/>
      <c r="B225" s="41"/>
      <c r="C225" s="206" t="s">
        <v>601</v>
      </c>
      <c r="D225" s="206" t="s">
        <v>128</v>
      </c>
      <c r="E225" s="207" t="s">
        <v>362</v>
      </c>
      <c r="F225" s="208" t="s">
        <v>363</v>
      </c>
      <c r="G225" s="209" t="s">
        <v>288</v>
      </c>
      <c r="H225" s="210">
        <v>2</v>
      </c>
      <c r="I225" s="211"/>
      <c r="J225" s="212">
        <f>ROUND(I225*H225,2)</f>
        <v>0</v>
      </c>
      <c r="K225" s="208" t="s">
        <v>132</v>
      </c>
      <c r="L225" s="46"/>
      <c r="M225" s="213" t="s">
        <v>19</v>
      </c>
      <c r="N225" s="214" t="s">
        <v>43</v>
      </c>
      <c r="O225" s="86"/>
      <c r="P225" s="215">
        <f>O225*H225</f>
        <v>0</v>
      </c>
      <c r="Q225" s="215">
        <v>0.21734000000000001</v>
      </c>
      <c r="R225" s="215">
        <f>Q225*H225</f>
        <v>0.43468000000000001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133</v>
      </c>
      <c r="AT225" s="217" t="s">
        <v>128</v>
      </c>
      <c r="AU225" s="217" t="s">
        <v>82</v>
      </c>
      <c r="AY225" s="19" t="s">
        <v>126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80</v>
      </c>
      <c r="BK225" s="218">
        <f>ROUND(I225*H225,2)</f>
        <v>0</v>
      </c>
      <c r="BL225" s="19" t="s">
        <v>133</v>
      </c>
      <c r="BM225" s="217" t="s">
        <v>602</v>
      </c>
    </row>
    <row r="226" s="13" customFormat="1">
      <c r="A226" s="13"/>
      <c r="B226" s="219"/>
      <c r="C226" s="220"/>
      <c r="D226" s="221" t="s">
        <v>135</v>
      </c>
      <c r="E226" s="222" t="s">
        <v>19</v>
      </c>
      <c r="F226" s="223" t="s">
        <v>603</v>
      </c>
      <c r="G226" s="220"/>
      <c r="H226" s="224">
        <v>2</v>
      </c>
      <c r="I226" s="225"/>
      <c r="J226" s="220"/>
      <c r="K226" s="220"/>
      <c r="L226" s="226"/>
      <c r="M226" s="227"/>
      <c r="N226" s="228"/>
      <c r="O226" s="228"/>
      <c r="P226" s="228"/>
      <c r="Q226" s="228"/>
      <c r="R226" s="228"/>
      <c r="S226" s="228"/>
      <c r="T226" s="229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0" t="s">
        <v>135</v>
      </c>
      <c r="AU226" s="230" t="s">
        <v>82</v>
      </c>
      <c r="AV226" s="13" t="s">
        <v>82</v>
      </c>
      <c r="AW226" s="13" t="s">
        <v>33</v>
      </c>
      <c r="AX226" s="13" t="s">
        <v>72</v>
      </c>
      <c r="AY226" s="230" t="s">
        <v>126</v>
      </c>
    </row>
    <row r="227" s="14" customFormat="1">
      <c r="A227" s="14"/>
      <c r="B227" s="231"/>
      <c r="C227" s="232"/>
      <c r="D227" s="221" t="s">
        <v>135</v>
      </c>
      <c r="E227" s="233" t="s">
        <v>19</v>
      </c>
      <c r="F227" s="234" t="s">
        <v>137</v>
      </c>
      <c r="G227" s="232"/>
      <c r="H227" s="235">
        <v>2</v>
      </c>
      <c r="I227" s="236"/>
      <c r="J227" s="232"/>
      <c r="K227" s="232"/>
      <c r="L227" s="237"/>
      <c r="M227" s="238"/>
      <c r="N227" s="239"/>
      <c r="O227" s="239"/>
      <c r="P227" s="239"/>
      <c r="Q227" s="239"/>
      <c r="R227" s="239"/>
      <c r="S227" s="239"/>
      <c r="T227" s="240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1" t="s">
        <v>135</v>
      </c>
      <c r="AU227" s="241" t="s">
        <v>82</v>
      </c>
      <c r="AV227" s="14" t="s">
        <v>133</v>
      </c>
      <c r="AW227" s="14" t="s">
        <v>33</v>
      </c>
      <c r="AX227" s="14" t="s">
        <v>80</v>
      </c>
      <c r="AY227" s="241" t="s">
        <v>126</v>
      </c>
    </row>
    <row r="228" s="2" customFormat="1" ht="24.15" customHeight="1">
      <c r="A228" s="40"/>
      <c r="B228" s="41"/>
      <c r="C228" s="242" t="s">
        <v>604</v>
      </c>
      <c r="D228" s="242" t="s">
        <v>138</v>
      </c>
      <c r="E228" s="243" t="s">
        <v>366</v>
      </c>
      <c r="F228" s="244" t="s">
        <v>367</v>
      </c>
      <c r="G228" s="245" t="s">
        <v>288</v>
      </c>
      <c r="H228" s="246">
        <v>2</v>
      </c>
      <c r="I228" s="247"/>
      <c r="J228" s="248">
        <f>ROUND(I228*H228,2)</f>
        <v>0</v>
      </c>
      <c r="K228" s="244" t="s">
        <v>132</v>
      </c>
      <c r="L228" s="249"/>
      <c r="M228" s="250" t="s">
        <v>19</v>
      </c>
      <c r="N228" s="251" t="s">
        <v>43</v>
      </c>
      <c r="O228" s="86"/>
      <c r="P228" s="215">
        <f>O228*H228</f>
        <v>0</v>
      </c>
      <c r="Q228" s="215">
        <v>0.080000000000000002</v>
      </c>
      <c r="R228" s="215">
        <f>Q228*H228</f>
        <v>0.16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142</v>
      </c>
      <c r="AT228" s="217" t="s">
        <v>138</v>
      </c>
      <c r="AU228" s="217" t="s">
        <v>82</v>
      </c>
      <c r="AY228" s="19" t="s">
        <v>126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80</v>
      </c>
      <c r="BK228" s="218">
        <f>ROUND(I228*H228,2)</f>
        <v>0</v>
      </c>
      <c r="BL228" s="19" t="s">
        <v>133</v>
      </c>
      <c r="BM228" s="217" t="s">
        <v>605</v>
      </c>
    </row>
    <row r="229" s="2" customFormat="1" ht="24.15" customHeight="1">
      <c r="A229" s="40"/>
      <c r="B229" s="41"/>
      <c r="C229" s="206" t="s">
        <v>606</v>
      </c>
      <c r="D229" s="206" t="s">
        <v>128</v>
      </c>
      <c r="E229" s="207" t="s">
        <v>607</v>
      </c>
      <c r="F229" s="208" t="s">
        <v>608</v>
      </c>
      <c r="G229" s="209" t="s">
        <v>288</v>
      </c>
      <c r="H229" s="210">
        <v>1</v>
      </c>
      <c r="I229" s="211"/>
      <c r="J229" s="212">
        <f>ROUND(I229*H229,2)</f>
        <v>0</v>
      </c>
      <c r="K229" s="208" t="s">
        <v>132</v>
      </c>
      <c r="L229" s="46"/>
      <c r="M229" s="213" t="s">
        <v>19</v>
      </c>
      <c r="N229" s="214" t="s">
        <v>43</v>
      </c>
      <c r="O229" s="86"/>
      <c r="P229" s="215">
        <f>O229*H229</f>
        <v>0</v>
      </c>
      <c r="Q229" s="215">
        <v>0</v>
      </c>
      <c r="R229" s="215">
        <f>Q229*H229</f>
        <v>0</v>
      </c>
      <c r="S229" s="215">
        <v>0.14999999999999999</v>
      </c>
      <c r="T229" s="216">
        <f>S229*H229</f>
        <v>0.14999999999999999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133</v>
      </c>
      <c r="AT229" s="217" t="s">
        <v>128</v>
      </c>
      <c r="AU229" s="217" t="s">
        <v>82</v>
      </c>
      <c r="AY229" s="19" t="s">
        <v>126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80</v>
      </c>
      <c r="BK229" s="218">
        <f>ROUND(I229*H229,2)</f>
        <v>0</v>
      </c>
      <c r="BL229" s="19" t="s">
        <v>133</v>
      </c>
      <c r="BM229" s="217" t="s">
        <v>609</v>
      </c>
    </row>
    <row r="230" s="13" customFormat="1">
      <c r="A230" s="13"/>
      <c r="B230" s="219"/>
      <c r="C230" s="220"/>
      <c r="D230" s="221" t="s">
        <v>135</v>
      </c>
      <c r="E230" s="222" t="s">
        <v>19</v>
      </c>
      <c r="F230" s="223" t="s">
        <v>610</v>
      </c>
      <c r="G230" s="220"/>
      <c r="H230" s="224">
        <v>1</v>
      </c>
      <c r="I230" s="225"/>
      <c r="J230" s="220"/>
      <c r="K230" s="220"/>
      <c r="L230" s="226"/>
      <c r="M230" s="227"/>
      <c r="N230" s="228"/>
      <c r="O230" s="228"/>
      <c r="P230" s="228"/>
      <c r="Q230" s="228"/>
      <c r="R230" s="228"/>
      <c r="S230" s="228"/>
      <c r="T230" s="229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0" t="s">
        <v>135</v>
      </c>
      <c r="AU230" s="230" t="s">
        <v>82</v>
      </c>
      <c r="AV230" s="13" t="s">
        <v>82</v>
      </c>
      <c r="AW230" s="13" t="s">
        <v>33</v>
      </c>
      <c r="AX230" s="13" t="s">
        <v>72</v>
      </c>
      <c r="AY230" s="230" t="s">
        <v>126</v>
      </c>
    </row>
    <row r="231" s="14" customFormat="1">
      <c r="A231" s="14"/>
      <c r="B231" s="231"/>
      <c r="C231" s="232"/>
      <c r="D231" s="221" t="s">
        <v>135</v>
      </c>
      <c r="E231" s="233" t="s">
        <v>19</v>
      </c>
      <c r="F231" s="234" t="s">
        <v>137</v>
      </c>
      <c r="G231" s="232"/>
      <c r="H231" s="235">
        <v>1</v>
      </c>
      <c r="I231" s="236"/>
      <c r="J231" s="232"/>
      <c r="K231" s="232"/>
      <c r="L231" s="237"/>
      <c r="M231" s="238"/>
      <c r="N231" s="239"/>
      <c r="O231" s="239"/>
      <c r="P231" s="239"/>
      <c r="Q231" s="239"/>
      <c r="R231" s="239"/>
      <c r="S231" s="239"/>
      <c r="T231" s="240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1" t="s">
        <v>135</v>
      </c>
      <c r="AU231" s="241" t="s">
        <v>82</v>
      </c>
      <c r="AV231" s="14" t="s">
        <v>133</v>
      </c>
      <c r="AW231" s="14" t="s">
        <v>33</v>
      </c>
      <c r="AX231" s="14" t="s">
        <v>80</v>
      </c>
      <c r="AY231" s="241" t="s">
        <v>126</v>
      </c>
    </row>
    <row r="232" s="2" customFormat="1" ht="14.4" customHeight="1">
      <c r="A232" s="40"/>
      <c r="B232" s="41"/>
      <c r="C232" s="206" t="s">
        <v>611</v>
      </c>
      <c r="D232" s="206" t="s">
        <v>128</v>
      </c>
      <c r="E232" s="207" t="s">
        <v>612</v>
      </c>
      <c r="F232" s="208" t="s">
        <v>613</v>
      </c>
      <c r="G232" s="209" t="s">
        <v>288</v>
      </c>
      <c r="H232" s="210">
        <v>2</v>
      </c>
      <c r="I232" s="211"/>
      <c r="J232" s="212">
        <f>ROUND(I232*H232,2)</f>
        <v>0</v>
      </c>
      <c r="K232" s="208" t="s">
        <v>132</v>
      </c>
      <c r="L232" s="46"/>
      <c r="M232" s="213" t="s">
        <v>19</v>
      </c>
      <c r="N232" s="214" t="s">
        <v>43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133</v>
      </c>
      <c r="AT232" s="217" t="s">
        <v>128</v>
      </c>
      <c r="AU232" s="217" t="s">
        <v>82</v>
      </c>
      <c r="AY232" s="19" t="s">
        <v>126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80</v>
      </c>
      <c r="BK232" s="218">
        <f>ROUND(I232*H232,2)</f>
        <v>0</v>
      </c>
      <c r="BL232" s="19" t="s">
        <v>133</v>
      </c>
      <c r="BM232" s="217" t="s">
        <v>614</v>
      </c>
    </row>
    <row r="233" s="13" customFormat="1">
      <c r="A233" s="13"/>
      <c r="B233" s="219"/>
      <c r="C233" s="220"/>
      <c r="D233" s="221" t="s">
        <v>135</v>
      </c>
      <c r="E233" s="222" t="s">
        <v>19</v>
      </c>
      <c r="F233" s="223" t="s">
        <v>615</v>
      </c>
      <c r="G233" s="220"/>
      <c r="H233" s="224">
        <v>2</v>
      </c>
      <c r="I233" s="225"/>
      <c r="J233" s="220"/>
      <c r="K233" s="220"/>
      <c r="L233" s="226"/>
      <c r="M233" s="227"/>
      <c r="N233" s="228"/>
      <c r="O233" s="228"/>
      <c r="P233" s="228"/>
      <c r="Q233" s="228"/>
      <c r="R233" s="228"/>
      <c r="S233" s="228"/>
      <c r="T233" s="229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0" t="s">
        <v>135</v>
      </c>
      <c r="AU233" s="230" t="s">
        <v>82</v>
      </c>
      <c r="AV233" s="13" t="s">
        <v>82</v>
      </c>
      <c r="AW233" s="13" t="s">
        <v>33</v>
      </c>
      <c r="AX233" s="13" t="s">
        <v>72</v>
      </c>
      <c r="AY233" s="230" t="s">
        <v>126</v>
      </c>
    </row>
    <row r="234" s="14" customFormat="1">
      <c r="A234" s="14"/>
      <c r="B234" s="231"/>
      <c r="C234" s="232"/>
      <c r="D234" s="221" t="s">
        <v>135</v>
      </c>
      <c r="E234" s="233" t="s">
        <v>19</v>
      </c>
      <c r="F234" s="234" t="s">
        <v>137</v>
      </c>
      <c r="G234" s="232"/>
      <c r="H234" s="235">
        <v>2</v>
      </c>
      <c r="I234" s="236"/>
      <c r="J234" s="232"/>
      <c r="K234" s="232"/>
      <c r="L234" s="237"/>
      <c r="M234" s="238"/>
      <c r="N234" s="239"/>
      <c r="O234" s="239"/>
      <c r="P234" s="239"/>
      <c r="Q234" s="239"/>
      <c r="R234" s="239"/>
      <c r="S234" s="239"/>
      <c r="T234" s="240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1" t="s">
        <v>135</v>
      </c>
      <c r="AU234" s="241" t="s">
        <v>82</v>
      </c>
      <c r="AV234" s="14" t="s">
        <v>133</v>
      </c>
      <c r="AW234" s="14" t="s">
        <v>33</v>
      </c>
      <c r="AX234" s="14" t="s">
        <v>80</v>
      </c>
      <c r="AY234" s="241" t="s">
        <v>126</v>
      </c>
    </row>
    <row r="235" s="2" customFormat="1" ht="14.4" customHeight="1">
      <c r="A235" s="40"/>
      <c r="B235" s="41"/>
      <c r="C235" s="242" t="s">
        <v>616</v>
      </c>
      <c r="D235" s="242" t="s">
        <v>138</v>
      </c>
      <c r="E235" s="243" t="s">
        <v>617</v>
      </c>
      <c r="F235" s="244" t="s">
        <v>618</v>
      </c>
      <c r="G235" s="245" t="s">
        <v>288</v>
      </c>
      <c r="H235" s="246">
        <v>2</v>
      </c>
      <c r="I235" s="247"/>
      <c r="J235" s="248">
        <f>ROUND(I235*H235,2)</f>
        <v>0</v>
      </c>
      <c r="K235" s="244" t="s">
        <v>132</v>
      </c>
      <c r="L235" s="249"/>
      <c r="M235" s="250" t="s">
        <v>19</v>
      </c>
      <c r="N235" s="251" t="s">
        <v>43</v>
      </c>
      <c r="O235" s="86"/>
      <c r="P235" s="215">
        <f>O235*H235</f>
        <v>0</v>
      </c>
      <c r="Q235" s="215">
        <v>0.0068999999999999999</v>
      </c>
      <c r="R235" s="215">
        <f>Q235*H235</f>
        <v>0.0138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142</v>
      </c>
      <c r="AT235" s="217" t="s">
        <v>138</v>
      </c>
      <c r="AU235" s="217" t="s">
        <v>82</v>
      </c>
      <c r="AY235" s="19" t="s">
        <v>126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80</v>
      </c>
      <c r="BK235" s="218">
        <f>ROUND(I235*H235,2)</f>
        <v>0</v>
      </c>
      <c r="BL235" s="19" t="s">
        <v>133</v>
      </c>
      <c r="BM235" s="217" t="s">
        <v>619</v>
      </c>
    </row>
    <row r="236" s="2" customFormat="1" ht="24.15" customHeight="1">
      <c r="A236" s="40"/>
      <c r="B236" s="41"/>
      <c r="C236" s="242" t="s">
        <v>620</v>
      </c>
      <c r="D236" s="242" t="s">
        <v>138</v>
      </c>
      <c r="E236" s="243" t="s">
        <v>621</v>
      </c>
      <c r="F236" s="244" t="s">
        <v>622</v>
      </c>
      <c r="G236" s="245" t="s">
        <v>288</v>
      </c>
      <c r="H236" s="246">
        <v>2</v>
      </c>
      <c r="I236" s="247"/>
      <c r="J236" s="248">
        <f>ROUND(I236*H236,2)</f>
        <v>0</v>
      </c>
      <c r="K236" s="244" t="s">
        <v>132</v>
      </c>
      <c r="L236" s="249"/>
      <c r="M236" s="250" t="s">
        <v>19</v>
      </c>
      <c r="N236" s="251" t="s">
        <v>43</v>
      </c>
      <c r="O236" s="86"/>
      <c r="P236" s="215">
        <f>O236*H236</f>
        <v>0</v>
      </c>
      <c r="Q236" s="215">
        <v>0.00089999999999999998</v>
      </c>
      <c r="R236" s="215">
        <f>Q236*H236</f>
        <v>0.0018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142</v>
      </c>
      <c r="AT236" s="217" t="s">
        <v>138</v>
      </c>
      <c r="AU236" s="217" t="s">
        <v>82</v>
      </c>
      <c r="AY236" s="19" t="s">
        <v>126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80</v>
      </c>
      <c r="BK236" s="218">
        <f>ROUND(I236*H236,2)</f>
        <v>0</v>
      </c>
      <c r="BL236" s="19" t="s">
        <v>133</v>
      </c>
      <c r="BM236" s="217" t="s">
        <v>623</v>
      </c>
    </row>
    <row r="237" s="12" customFormat="1" ht="22.8" customHeight="1">
      <c r="A237" s="12"/>
      <c r="B237" s="190"/>
      <c r="C237" s="191"/>
      <c r="D237" s="192" t="s">
        <v>71</v>
      </c>
      <c r="E237" s="204" t="s">
        <v>160</v>
      </c>
      <c r="F237" s="204" t="s">
        <v>161</v>
      </c>
      <c r="G237" s="191"/>
      <c r="H237" s="191"/>
      <c r="I237" s="194"/>
      <c r="J237" s="205">
        <f>BK237</f>
        <v>0</v>
      </c>
      <c r="K237" s="191"/>
      <c r="L237" s="196"/>
      <c r="M237" s="197"/>
      <c r="N237" s="198"/>
      <c r="O237" s="198"/>
      <c r="P237" s="199">
        <f>SUM(P238:P244)</f>
        <v>0</v>
      </c>
      <c r="Q237" s="198"/>
      <c r="R237" s="199">
        <f>SUM(R238:R244)</f>
        <v>0</v>
      </c>
      <c r="S237" s="198"/>
      <c r="T237" s="200">
        <f>SUM(T238:T244)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01" t="s">
        <v>80</v>
      </c>
      <c r="AT237" s="202" t="s">
        <v>71</v>
      </c>
      <c r="AU237" s="202" t="s">
        <v>80</v>
      </c>
      <c r="AY237" s="201" t="s">
        <v>126</v>
      </c>
      <c r="BK237" s="203">
        <f>SUM(BK238:BK244)</f>
        <v>0</v>
      </c>
    </row>
    <row r="238" s="2" customFormat="1" ht="24.15" customHeight="1">
      <c r="A238" s="40"/>
      <c r="B238" s="41"/>
      <c r="C238" s="206" t="s">
        <v>624</v>
      </c>
      <c r="D238" s="206" t="s">
        <v>128</v>
      </c>
      <c r="E238" s="207" t="s">
        <v>625</v>
      </c>
      <c r="F238" s="208" t="s">
        <v>626</v>
      </c>
      <c r="G238" s="209" t="s">
        <v>141</v>
      </c>
      <c r="H238" s="210">
        <v>3.1600000000000001</v>
      </c>
      <c r="I238" s="211"/>
      <c r="J238" s="212">
        <f>ROUND(I238*H238,2)</f>
        <v>0</v>
      </c>
      <c r="K238" s="208" t="s">
        <v>132</v>
      </c>
      <c r="L238" s="46"/>
      <c r="M238" s="213" t="s">
        <v>19</v>
      </c>
      <c r="N238" s="214" t="s">
        <v>43</v>
      </c>
      <c r="O238" s="86"/>
      <c r="P238" s="215">
        <f>O238*H238</f>
        <v>0</v>
      </c>
      <c r="Q238" s="215">
        <v>0</v>
      </c>
      <c r="R238" s="215">
        <f>Q238*H238</f>
        <v>0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133</v>
      </c>
      <c r="AT238" s="217" t="s">
        <v>128</v>
      </c>
      <c r="AU238" s="217" t="s">
        <v>82</v>
      </c>
      <c r="AY238" s="19" t="s">
        <v>126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80</v>
      </c>
      <c r="BK238" s="218">
        <f>ROUND(I238*H238,2)</f>
        <v>0</v>
      </c>
      <c r="BL238" s="19" t="s">
        <v>133</v>
      </c>
      <c r="BM238" s="217" t="s">
        <v>627</v>
      </c>
    </row>
    <row r="239" s="2" customFormat="1" ht="37.8" customHeight="1">
      <c r="A239" s="40"/>
      <c r="B239" s="41"/>
      <c r="C239" s="206" t="s">
        <v>628</v>
      </c>
      <c r="D239" s="206" t="s">
        <v>128</v>
      </c>
      <c r="E239" s="207" t="s">
        <v>629</v>
      </c>
      <c r="F239" s="208" t="s">
        <v>630</v>
      </c>
      <c r="G239" s="209" t="s">
        <v>141</v>
      </c>
      <c r="H239" s="210">
        <v>91.640000000000001</v>
      </c>
      <c r="I239" s="211"/>
      <c r="J239" s="212">
        <f>ROUND(I239*H239,2)</f>
        <v>0</v>
      </c>
      <c r="K239" s="208" t="s">
        <v>132</v>
      </c>
      <c r="L239" s="46"/>
      <c r="M239" s="213" t="s">
        <v>19</v>
      </c>
      <c r="N239" s="214" t="s">
        <v>43</v>
      </c>
      <c r="O239" s="86"/>
      <c r="P239" s="215">
        <f>O239*H239</f>
        <v>0</v>
      </c>
      <c r="Q239" s="215">
        <v>0</v>
      </c>
      <c r="R239" s="215">
        <f>Q239*H239</f>
        <v>0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133</v>
      </c>
      <c r="AT239" s="217" t="s">
        <v>128</v>
      </c>
      <c r="AU239" s="217" t="s">
        <v>82</v>
      </c>
      <c r="AY239" s="19" t="s">
        <v>126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80</v>
      </c>
      <c r="BK239" s="218">
        <f>ROUND(I239*H239,2)</f>
        <v>0</v>
      </c>
      <c r="BL239" s="19" t="s">
        <v>133</v>
      </c>
      <c r="BM239" s="217" t="s">
        <v>631</v>
      </c>
    </row>
    <row r="240" s="13" customFormat="1">
      <c r="A240" s="13"/>
      <c r="B240" s="219"/>
      <c r="C240" s="220"/>
      <c r="D240" s="221" t="s">
        <v>135</v>
      </c>
      <c r="E240" s="220"/>
      <c r="F240" s="223" t="s">
        <v>632</v>
      </c>
      <c r="G240" s="220"/>
      <c r="H240" s="224">
        <v>91.640000000000001</v>
      </c>
      <c r="I240" s="225"/>
      <c r="J240" s="220"/>
      <c r="K240" s="220"/>
      <c r="L240" s="226"/>
      <c r="M240" s="227"/>
      <c r="N240" s="228"/>
      <c r="O240" s="228"/>
      <c r="P240" s="228"/>
      <c r="Q240" s="228"/>
      <c r="R240" s="228"/>
      <c r="S240" s="228"/>
      <c r="T240" s="229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0" t="s">
        <v>135</v>
      </c>
      <c r="AU240" s="230" t="s">
        <v>82</v>
      </c>
      <c r="AV240" s="13" t="s">
        <v>82</v>
      </c>
      <c r="AW240" s="13" t="s">
        <v>4</v>
      </c>
      <c r="AX240" s="13" t="s">
        <v>80</v>
      </c>
      <c r="AY240" s="230" t="s">
        <v>126</v>
      </c>
    </row>
    <row r="241" s="2" customFormat="1" ht="37.8" customHeight="1">
      <c r="A241" s="40"/>
      <c r="B241" s="41"/>
      <c r="C241" s="206" t="s">
        <v>633</v>
      </c>
      <c r="D241" s="206" t="s">
        <v>128</v>
      </c>
      <c r="E241" s="207" t="s">
        <v>634</v>
      </c>
      <c r="F241" s="208" t="s">
        <v>635</v>
      </c>
      <c r="G241" s="209" t="s">
        <v>141</v>
      </c>
      <c r="H241" s="210">
        <v>2.8799999999999999</v>
      </c>
      <c r="I241" s="211"/>
      <c r="J241" s="212">
        <f>ROUND(I241*H241,2)</f>
        <v>0</v>
      </c>
      <c r="K241" s="208" t="s">
        <v>132</v>
      </c>
      <c r="L241" s="46"/>
      <c r="M241" s="213" t="s">
        <v>19</v>
      </c>
      <c r="N241" s="214" t="s">
        <v>43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133</v>
      </c>
      <c r="AT241" s="217" t="s">
        <v>128</v>
      </c>
      <c r="AU241" s="217" t="s">
        <v>82</v>
      </c>
      <c r="AY241" s="19" t="s">
        <v>126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80</v>
      </c>
      <c r="BK241" s="218">
        <f>ROUND(I241*H241,2)</f>
        <v>0</v>
      </c>
      <c r="BL241" s="19" t="s">
        <v>133</v>
      </c>
      <c r="BM241" s="217" t="s">
        <v>636</v>
      </c>
    </row>
    <row r="242" s="13" customFormat="1">
      <c r="A242" s="13"/>
      <c r="B242" s="219"/>
      <c r="C242" s="220"/>
      <c r="D242" s="221" t="s">
        <v>135</v>
      </c>
      <c r="E242" s="222" t="s">
        <v>19</v>
      </c>
      <c r="F242" s="223" t="s">
        <v>637</v>
      </c>
      <c r="G242" s="220"/>
      <c r="H242" s="224">
        <v>2.8799999999999999</v>
      </c>
      <c r="I242" s="225"/>
      <c r="J242" s="220"/>
      <c r="K242" s="220"/>
      <c r="L242" s="226"/>
      <c r="M242" s="227"/>
      <c r="N242" s="228"/>
      <c r="O242" s="228"/>
      <c r="P242" s="228"/>
      <c r="Q242" s="228"/>
      <c r="R242" s="228"/>
      <c r="S242" s="228"/>
      <c r="T242" s="22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0" t="s">
        <v>135</v>
      </c>
      <c r="AU242" s="230" t="s">
        <v>82</v>
      </c>
      <c r="AV242" s="13" t="s">
        <v>82</v>
      </c>
      <c r="AW242" s="13" t="s">
        <v>33</v>
      </c>
      <c r="AX242" s="13" t="s">
        <v>72</v>
      </c>
      <c r="AY242" s="230" t="s">
        <v>126</v>
      </c>
    </row>
    <row r="243" s="14" customFormat="1">
      <c r="A243" s="14"/>
      <c r="B243" s="231"/>
      <c r="C243" s="232"/>
      <c r="D243" s="221" t="s">
        <v>135</v>
      </c>
      <c r="E243" s="233" t="s">
        <v>19</v>
      </c>
      <c r="F243" s="234" t="s">
        <v>137</v>
      </c>
      <c r="G243" s="232"/>
      <c r="H243" s="235">
        <v>2.8799999999999999</v>
      </c>
      <c r="I243" s="236"/>
      <c r="J243" s="232"/>
      <c r="K243" s="232"/>
      <c r="L243" s="237"/>
      <c r="M243" s="238"/>
      <c r="N243" s="239"/>
      <c r="O243" s="239"/>
      <c r="P243" s="239"/>
      <c r="Q243" s="239"/>
      <c r="R243" s="239"/>
      <c r="S243" s="239"/>
      <c r="T243" s="240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1" t="s">
        <v>135</v>
      </c>
      <c r="AU243" s="241" t="s">
        <v>82</v>
      </c>
      <c r="AV243" s="14" t="s">
        <v>133</v>
      </c>
      <c r="AW243" s="14" t="s">
        <v>33</v>
      </c>
      <c r="AX243" s="14" t="s">
        <v>80</v>
      </c>
      <c r="AY243" s="241" t="s">
        <v>126</v>
      </c>
    </row>
    <row r="244" s="2" customFormat="1" ht="37.8" customHeight="1">
      <c r="A244" s="40"/>
      <c r="B244" s="41"/>
      <c r="C244" s="206" t="s">
        <v>638</v>
      </c>
      <c r="D244" s="206" t="s">
        <v>128</v>
      </c>
      <c r="E244" s="207" t="s">
        <v>178</v>
      </c>
      <c r="F244" s="208" t="s">
        <v>179</v>
      </c>
      <c r="G244" s="209" t="s">
        <v>141</v>
      </c>
      <c r="H244" s="210">
        <v>0.13</v>
      </c>
      <c r="I244" s="211"/>
      <c r="J244" s="212">
        <f>ROUND(I244*H244,2)</f>
        <v>0</v>
      </c>
      <c r="K244" s="208" t="s">
        <v>132</v>
      </c>
      <c r="L244" s="46"/>
      <c r="M244" s="213" t="s">
        <v>19</v>
      </c>
      <c r="N244" s="214" t="s">
        <v>43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133</v>
      </c>
      <c r="AT244" s="217" t="s">
        <v>128</v>
      </c>
      <c r="AU244" s="217" t="s">
        <v>82</v>
      </c>
      <c r="AY244" s="19" t="s">
        <v>126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80</v>
      </c>
      <c r="BK244" s="218">
        <f>ROUND(I244*H244,2)</f>
        <v>0</v>
      </c>
      <c r="BL244" s="19" t="s">
        <v>133</v>
      </c>
      <c r="BM244" s="217" t="s">
        <v>639</v>
      </c>
    </row>
    <row r="245" s="12" customFormat="1" ht="22.8" customHeight="1">
      <c r="A245" s="12"/>
      <c r="B245" s="190"/>
      <c r="C245" s="191"/>
      <c r="D245" s="192" t="s">
        <v>71</v>
      </c>
      <c r="E245" s="204" t="s">
        <v>373</v>
      </c>
      <c r="F245" s="204" t="s">
        <v>374</v>
      </c>
      <c r="G245" s="191"/>
      <c r="H245" s="191"/>
      <c r="I245" s="194"/>
      <c r="J245" s="205">
        <f>BK245</f>
        <v>0</v>
      </c>
      <c r="K245" s="191"/>
      <c r="L245" s="196"/>
      <c r="M245" s="197"/>
      <c r="N245" s="198"/>
      <c r="O245" s="198"/>
      <c r="P245" s="199">
        <f>P246</f>
        <v>0</v>
      </c>
      <c r="Q245" s="198"/>
      <c r="R245" s="199">
        <f>R246</f>
        <v>0</v>
      </c>
      <c r="S245" s="198"/>
      <c r="T245" s="200">
        <f>T246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1" t="s">
        <v>80</v>
      </c>
      <c r="AT245" s="202" t="s">
        <v>71</v>
      </c>
      <c r="AU245" s="202" t="s">
        <v>80</v>
      </c>
      <c r="AY245" s="201" t="s">
        <v>126</v>
      </c>
      <c r="BK245" s="203">
        <f>BK246</f>
        <v>0</v>
      </c>
    </row>
    <row r="246" s="2" customFormat="1" ht="49.05" customHeight="1">
      <c r="A246" s="40"/>
      <c r="B246" s="41"/>
      <c r="C246" s="206" t="s">
        <v>640</v>
      </c>
      <c r="D246" s="206" t="s">
        <v>128</v>
      </c>
      <c r="E246" s="207" t="s">
        <v>376</v>
      </c>
      <c r="F246" s="208" t="s">
        <v>377</v>
      </c>
      <c r="G246" s="209" t="s">
        <v>141</v>
      </c>
      <c r="H246" s="210">
        <v>8.4849999999999994</v>
      </c>
      <c r="I246" s="211"/>
      <c r="J246" s="212">
        <f>ROUND(I246*H246,2)</f>
        <v>0</v>
      </c>
      <c r="K246" s="208" t="s">
        <v>132</v>
      </c>
      <c r="L246" s="46"/>
      <c r="M246" s="213" t="s">
        <v>19</v>
      </c>
      <c r="N246" s="214" t="s">
        <v>43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133</v>
      </c>
      <c r="AT246" s="217" t="s">
        <v>128</v>
      </c>
      <c r="AU246" s="217" t="s">
        <v>82</v>
      </c>
      <c r="AY246" s="19" t="s">
        <v>126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80</v>
      </c>
      <c r="BK246" s="218">
        <f>ROUND(I246*H246,2)</f>
        <v>0</v>
      </c>
      <c r="BL246" s="19" t="s">
        <v>133</v>
      </c>
      <c r="BM246" s="217" t="s">
        <v>641</v>
      </c>
    </row>
    <row r="247" s="12" customFormat="1" ht="25.92" customHeight="1">
      <c r="A247" s="12"/>
      <c r="B247" s="190"/>
      <c r="C247" s="191"/>
      <c r="D247" s="192" t="s">
        <v>71</v>
      </c>
      <c r="E247" s="193" t="s">
        <v>187</v>
      </c>
      <c r="F247" s="193" t="s">
        <v>188</v>
      </c>
      <c r="G247" s="191"/>
      <c r="H247" s="191"/>
      <c r="I247" s="194"/>
      <c r="J247" s="195">
        <f>BK247</f>
        <v>0</v>
      </c>
      <c r="K247" s="191"/>
      <c r="L247" s="196"/>
      <c r="M247" s="197"/>
      <c r="N247" s="198"/>
      <c r="O247" s="198"/>
      <c r="P247" s="199">
        <f>P248</f>
        <v>0</v>
      </c>
      <c r="Q247" s="198"/>
      <c r="R247" s="199">
        <f>R248</f>
        <v>0.0070000000000000001</v>
      </c>
      <c r="S247" s="198"/>
      <c r="T247" s="200">
        <f>T248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1" t="s">
        <v>82</v>
      </c>
      <c r="AT247" s="202" t="s">
        <v>71</v>
      </c>
      <c r="AU247" s="202" t="s">
        <v>72</v>
      </c>
      <c r="AY247" s="201" t="s">
        <v>126</v>
      </c>
      <c r="BK247" s="203">
        <f>BK248</f>
        <v>0</v>
      </c>
    </row>
    <row r="248" s="12" customFormat="1" ht="22.8" customHeight="1">
      <c r="A248" s="12"/>
      <c r="B248" s="190"/>
      <c r="C248" s="191"/>
      <c r="D248" s="192" t="s">
        <v>71</v>
      </c>
      <c r="E248" s="204" t="s">
        <v>379</v>
      </c>
      <c r="F248" s="204" t="s">
        <v>380</v>
      </c>
      <c r="G248" s="191"/>
      <c r="H248" s="191"/>
      <c r="I248" s="194"/>
      <c r="J248" s="205">
        <f>BK248</f>
        <v>0</v>
      </c>
      <c r="K248" s="191"/>
      <c r="L248" s="196"/>
      <c r="M248" s="197"/>
      <c r="N248" s="198"/>
      <c r="O248" s="198"/>
      <c r="P248" s="199">
        <f>SUM(P249:P261)</f>
        <v>0</v>
      </c>
      <c r="Q248" s="198"/>
      <c r="R248" s="199">
        <f>SUM(R249:R261)</f>
        <v>0.0070000000000000001</v>
      </c>
      <c r="S248" s="198"/>
      <c r="T248" s="200">
        <f>SUM(T249:T261)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01" t="s">
        <v>82</v>
      </c>
      <c r="AT248" s="202" t="s">
        <v>71</v>
      </c>
      <c r="AU248" s="202" t="s">
        <v>80</v>
      </c>
      <c r="AY248" s="201" t="s">
        <v>126</v>
      </c>
      <c r="BK248" s="203">
        <f>SUM(BK249:BK261)</f>
        <v>0</v>
      </c>
    </row>
    <row r="249" s="2" customFormat="1" ht="37.8" customHeight="1">
      <c r="A249" s="40"/>
      <c r="B249" s="41"/>
      <c r="C249" s="206" t="s">
        <v>642</v>
      </c>
      <c r="D249" s="206" t="s">
        <v>128</v>
      </c>
      <c r="E249" s="207" t="s">
        <v>382</v>
      </c>
      <c r="F249" s="208" t="s">
        <v>383</v>
      </c>
      <c r="G249" s="209" t="s">
        <v>202</v>
      </c>
      <c r="H249" s="210">
        <v>7.0650000000000004</v>
      </c>
      <c r="I249" s="211"/>
      <c r="J249" s="212">
        <f>ROUND(I249*H249,2)</f>
        <v>0</v>
      </c>
      <c r="K249" s="208" t="s">
        <v>132</v>
      </c>
      <c r="L249" s="46"/>
      <c r="M249" s="213" t="s">
        <v>19</v>
      </c>
      <c r="N249" s="214" t="s">
        <v>43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194</v>
      </c>
      <c r="AT249" s="217" t="s">
        <v>128</v>
      </c>
      <c r="AU249" s="217" t="s">
        <v>82</v>
      </c>
      <c r="AY249" s="19" t="s">
        <v>126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80</v>
      </c>
      <c r="BK249" s="218">
        <f>ROUND(I249*H249,2)</f>
        <v>0</v>
      </c>
      <c r="BL249" s="19" t="s">
        <v>194</v>
      </c>
      <c r="BM249" s="217" t="s">
        <v>643</v>
      </c>
    </row>
    <row r="250" s="15" customFormat="1">
      <c r="A250" s="15"/>
      <c r="B250" s="252"/>
      <c r="C250" s="253"/>
      <c r="D250" s="221" t="s">
        <v>135</v>
      </c>
      <c r="E250" s="254" t="s">
        <v>19</v>
      </c>
      <c r="F250" s="255" t="s">
        <v>644</v>
      </c>
      <c r="G250" s="253"/>
      <c r="H250" s="254" t="s">
        <v>19</v>
      </c>
      <c r="I250" s="256"/>
      <c r="J250" s="253"/>
      <c r="K250" s="253"/>
      <c r="L250" s="257"/>
      <c r="M250" s="258"/>
      <c r="N250" s="259"/>
      <c r="O250" s="259"/>
      <c r="P250" s="259"/>
      <c r="Q250" s="259"/>
      <c r="R250" s="259"/>
      <c r="S250" s="259"/>
      <c r="T250" s="260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1" t="s">
        <v>135</v>
      </c>
      <c r="AU250" s="261" t="s">
        <v>82</v>
      </c>
      <c r="AV250" s="15" t="s">
        <v>80</v>
      </c>
      <c r="AW250" s="15" t="s">
        <v>33</v>
      </c>
      <c r="AX250" s="15" t="s">
        <v>72</v>
      </c>
      <c r="AY250" s="261" t="s">
        <v>126</v>
      </c>
    </row>
    <row r="251" s="13" customFormat="1">
      <c r="A251" s="13"/>
      <c r="B251" s="219"/>
      <c r="C251" s="220"/>
      <c r="D251" s="221" t="s">
        <v>135</v>
      </c>
      <c r="E251" s="222" t="s">
        <v>19</v>
      </c>
      <c r="F251" s="223" t="s">
        <v>645</v>
      </c>
      <c r="G251" s="220"/>
      <c r="H251" s="224">
        <v>7.0650000000000004</v>
      </c>
      <c r="I251" s="225"/>
      <c r="J251" s="220"/>
      <c r="K251" s="220"/>
      <c r="L251" s="226"/>
      <c r="M251" s="227"/>
      <c r="N251" s="228"/>
      <c r="O251" s="228"/>
      <c r="P251" s="228"/>
      <c r="Q251" s="228"/>
      <c r="R251" s="228"/>
      <c r="S251" s="228"/>
      <c r="T251" s="229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0" t="s">
        <v>135</v>
      </c>
      <c r="AU251" s="230" t="s">
        <v>82</v>
      </c>
      <c r="AV251" s="13" t="s">
        <v>82</v>
      </c>
      <c r="AW251" s="13" t="s">
        <v>33</v>
      </c>
      <c r="AX251" s="13" t="s">
        <v>72</v>
      </c>
      <c r="AY251" s="230" t="s">
        <v>126</v>
      </c>
    </row>
    <row r="252" s="14" customFormat="1">
      <c r="A252" s="14"/>
      <c r="B252" s="231"/>
      <c r="C252" s="232"/>
      <c r="D252" s="221" t="s">
        <v>135</v>
      </c>
      <c r="E252" s="233" t="s">
        <v>19</v>
      </c>
      <c r="F252" s="234" t="s">
        <v>137</v>
      </c>
      <c r="G252" s="232"/>
      <c r="H252" s="235">
        <v>7.0650000000000004</v>
      </c>
      <c r="I252" s="236"/>
      <c r="J252" s="232"/>
      <c r="K252" s="232"/>
      <c r="L252" s="237"/>
      <c r="M252" s="238"/>
      <c r="N252" s="239"/>
      <c r="O252" s="239"/>
      <c r="P252" s="239"/>
      <c r="Q252" s="239"/>
      <c r="R252" s="239"/>
      <c r="S252" s="239"/>
      <c r="T252" s="240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1" t="s">
        <v>135</v>
      </c>
      <c r="AU252" s="241" t="s">
        <v>82</v>
      </c>
      <c r="AV252" s="14" t="s">
        <v>133</v>
      </c>
      <c r="AW252" s="14" t="s">
        <v>33</v>
      </c>
      <c r="AX252" s="14" t="s">
        <v>80</v>
      </c>
      <c r="AY252" s="241" t="s">
        <v>126</v>
      </c>
    </row>
    <row r="253" s="2" customFormat="1" ht="14.4" customHeight="1">
      <c r="A253" s="40"/>
      <c r="B253" s="41"/>
      <c r="C253" s="242" t="s">
        <v>646</v>
      </c>
      <c r="D253" s="242" t="s">
        <v>138</v>
      </c>
      <c r="E253" s="243" t="s">
        <v>387</v>
      </c>
      <c r="F253" s="244" t="s">
        <v>388</v>
      </c>
      <c r="G253" s="245" t="s">
        <v>141</v>
      </c>
      <c r="H253" s="246">
        <v>0.002</v>
      </c>
      <c r="I253" s="247"/>
      <c r="J253" s="248">
        <f>ROUND(I253*H253,2)</f>
        <v>0</v>
      </c>
      <c r="K253" s="244" t="s">
        <v>132</v>
      </c>
      <c r="L253" s="249"/>
      <c r="M253" s="250" t="s">
        <v>19</v>
      </c>
      <c r="N253" s="251" t="s">
        <v>43</v>
      </c>
      <c r="O253" s="86"/>
      <c r="P253" s="215">
        <f>O253*H253</f>
        <v>0</v>
      </c>
      <c r="Q253" s="215">
        <v>1</v>
      </c>
      <c r="R253" s="215">
        <f>Q253*H253</f>
        <v>0.002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389</v>
      </c>
      <c r="AT253" s="217" t="s">
        <v>138</v>
      </c>
      <c r="AU253" s="217" t="s">
        <v>82</v>
      </c>
      <c r="AY253" s="19" t="s">
        <v>126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80</v>
      </c>
      <c r="BK253" s="218">
        <f>ROUND(I253*H253,2)</f>
        <v>0</v>
      </c>
      <c r="BL253" s="19" t="s">
        <v>194</v>
      </c>
      <c r="BM253" s="217" t="s">
        <v>647</v>
      </c>
    </row>
    <row r="254" s="13" customFormat="1">
      <c r="A254" s="13"/>
      <c r="B254" s="219"/>
      <c r="C254" s="220"/>
      <c r="D254" s="221" t="s">
        <v>135</v>
      </c>
      <c r="E254" s="220"/>
      <c r="F254" s="223" t="s">
        <v>648</v>
      </c>
      <c r="G254" s="220"/>
      <c r="H254" s="224">
        <v>0.002</v>
      </c>
      <c r="I254" s="225"/>
      <c r="J254" s="220"/>
      <c r="K254" s="220"/>
      <c r="L254" s="226"/>
      <c r="M254" s="227"/>
      <c r="N254" s="228"/>
      <c r="O254" s="228"/>
      <c r="P254" s="228"/>
      <c r="Q254" s="228"/>
      <c r="R254" s="228"/>
      <c r="S254" s="228"/>
      <c r="T254" s="229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0" t="s">
        <v>135</v>
      </c>
      <c r="AU254" s="230" t="s">
        <v>82</v>
      </c>
      <c r="AV254" s="13" t="s">
        <v>82</v>
      </c>
      <c r="AW254" s="13" t="s">
        <v>4</v>
      </c>
      <c r="AX254" s="13" t="s">
        <v>80</v>
      </c>
      <c r="AY254" s="230" t="s">
        <v>126</v>
      </c>
    </row>
    <row r="255" s="2" customFormat="1" ht="37.8" customHeight="1">
      <c r="A255" s="40"/>
      <c r="B255" s="41"/>
      <c r="C255" s="206" t="s">
        <v>649</v>
      </c>
      <c r="D255" s="206" t="s">
        <v>128</v>
      </c>
      <c r="E255" s="207" t="s">
        <v>650</v>
      </c>
      <c r="F255" s="208" t="s">
        <v>651</v>
      </c>
      <c r="G255" s="209" t="s">
        <v>202</v>
      </c>
      <c r="H255" s="210">
        <v>14.130000000000001</v>
      </c>
      <c r="I255" s="211"/>
      <c r="J255" s="212">
        <f>ROUND(I255*H255,2)</f>
        <v>0</v>
      </c>
      <c r="K255" s="208" t="s">
        <v>132</v>
      </c>
      <c r="L255" s="46"/>
      <c r="M255" s="213" t="s">
        <v>19</v>
      </c>
      <c r="N255" s="214" t="s">
        <v>43</v>
      </c>
      <c r="O255" s="86"/>
      <c r="P255" s="215">
        <f>O255*H255</f>
        <v>0</v>
      </c>
      <c r="Q255" s="215">
        <v>0</v>
      </c>
      <c r="R255" s="215">
        <f>Q255*H255</f>
        <v>0</v>
      </c>
      <c r="S255" s="215">
        <v>0</v>
      </c>
      <c r="T255" s="21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7" t="s">
        <v>194</v>
      </c>
      <c r="AT255" s="217" t="s">
        <v>128</v>
      </c>
      <c r="AU255" s="217" t="s">
        <v>82</v>
      </c>
      <c r="AY255" s="19" t="s">
        <v>126</v>
      </c>
      <c r="BE255" s="218">
        <f>IF(N255="základní",J255,0)</f>
        <v>0</v>
      </c>
      <c r="BF255" s="218">
        <f>IF(N255="snížená",J255,0)</f>
        <v>0</v>
      </c>
      <c r="BG255" s="218">
        <f>IF(N255="zákl. přenesená",J255,0)</f>
        <v>0</v>
      </c>
      <c r="BH255" s="218">
        <f>IF(N255="sníž. přenesená",J255,0)</f>
        <v>0</v>
      </c>
      <c r="BI255" s="218">
        <f>IF(N255="nulová",J255,0)</f>
        <v>0</v>
      </c>
      <c r="BJ255" s="19" t="s">
        <v>80</v>
      </c>
      <c r="BK255" s="218">
        <f>ROUND(I255*H255,2)</f>
        <v>0</v>
      </c>
      <c r="BL255" s="19" t="s">
        <v>194</v>
      </c>
      <c r="BM255" s="217" t="s">
        <v>652</v>
      </c>
    </row>
    <row r="256" s="15" customFormat="1">
      <c r="A256" s="15"/>
      <c r="B256" s="252"/>
      <c r="C256" s="253"/>
      <c r="D256" s="221" t="s">
        <v>135</v>
      </c>
      <c r="E256" s="254" t="s">
        <v>19</v>
      </c>
      <c r="F256" s="255" t="s">
        <v>653</v>
      </c>
      <c r="G256" s="253"/>
      <c r="H256" s="254" t="s">
        <v>19</v>
      </c>
      <c r="I256" s="256"/>
      <c r="J256" s="253"/>
      <c r="K256" s="253"/>
      <c r="L256" s="257"/>
      <c r="M256" s="258"/>
      <c r="N256" s="259"/>
      <c r="O256" s="259"/>
      <c r="P256" s="259"/>
      <c r="Q256" s="259"/>
      <c r="R256" s="259"/>
      <c r="S256" s="259"/>
      <c r="T256" s="260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1" t="s">
        <v>135</v>
      </c>
      <c r="AU256" s="261" t="s">
        <v>82</v>
      </c>
      <c r="AV256" s="15" t="s">
        <v>80</v>
      </c>
      <c r="AW256" s="15" t="s">
        <v>33</v>
      </c>
      <c r="AX256" s="15" t="s">
        <v>72</v>
      </c>
      <c r="AY256" s="261" t="s">
        <v>126</v>
      </c>
    </row>
    <row r="257" s="13" customFormat="1">
      <c r="A257" s="13"/>
      <c r="B257" s="219"/>
      <c r="C257" s="220"/>
      <c r="D257" s="221" t="s">
        <v>135</v>
      </c>
      <c r="E257" s="222" t="s">
        <v>19</v>
      </c>
      <c r="F257" s="223" t="s">
        <v>654</v>
      </c>
      <c r="G257" s="220"/>
      <c r="H257" s="224">
        <v>14.130000000000001</v>
      </c>
      <c r="I257" s="225"/>
      <c r="J257" s="220"/>
      <c r="K257" s="220"/>
      <c r="L257" s="226"/>
      <c r="M257" s="227"/>
      <c r="N257" s="228"/>
      <c r="O257" s="228"/>
      <c r="P257" s="228"/>
      <c r="Q257" s="228"/>
      <c r="R257" s="228"/>
      <c r="S257" s="228"/>
      <c r="T257" s="22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0" t="s">
        <v>135</v>
      </c>
      <c r="AU257" s="230" t="s">
        <v>82</v>
      </c>
      <c r="AV257" s="13" t="s">
        <v>82</v>
      </c>
      <c r="AW257" s="13" t="s">
        <v>33</v>
      </c>
      <c r="AX257" s="13" t="s">
        <v>72</v>
      </c>
      <c r="AY257" s="230" t="s">
        <v>126</v>
      </c>
    </row>
    <row r="258" s="14" customFormat="1">
      <c r="A258" s="14"/>
      <c r="B258" s="231"/>
      <c r="C258" s="232"/>
      <c r="D258" s="221" t="s">
        <v>135</v>
      </c>
      <c r="E258" s="233" t="s">
        <v>19</v>
      </c>
      <c r="F258" s="234" t="s">
        <v>137</v>
      </c>
      <c r="G258" s="232"/>
      <c r="H258" s="235">
        <v>14.130000000000001</v>
      </c>
      <c r="I258" s="236"/>
      <c r="J258" s="232"/>
      <c r="K258" s="232"/>
      <c r="L258" s="237"/>
      <c r="M258" s="238"/>
      <c r="N258" s="239"/>
      <c r="O258" s="239"/>
      <c r="P258" s="239"/>
      <c r="Q258" s="239"/>
      <c r="R258" s="239"/>
      <c r="S258" s="239"/>
      <c r="T258" s="240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41" t="s">
        <v>135</v>
      </c>
      <c r="AU258" s="241" t="s">
        <v>82</v>
      </c>
      <c r="AV258" s="14" t="s">
        <v>133</v>
      </c>
      <c r="AW258" s="14" t="s">
        <v>33</v>
      </c>
      <c r="AX258" s="14" t="s">
        <v>80</v>
      </c>
      <c r="AY258" s="241" t="s">
        <v>126</v>
      </c>
    </row>
    <row r="259" s="2" customFormat="1" ht="14.4" customHeight="1">
      <c r="A259" s="40"/>
      <c r="B259" s="41"/>
      <c r="C259" s="242" t="s">
        <v>655</v>
      </c>
      <c r="D259" s="242" t="s">
        <v>138</v>
      </c>
      <c r="E259" s="243" t="s">
        <v>656</v>
      </c>
      <c r="F259" s="244" t="s">
        <v>657</v>
      </c>
      <c r="G259" s="245" t="s">
        <v>141</v>
      </c>
      <c r="H259" s="246">
        <v>0.0050000000000000001</v>
      </c>
      <c r="I259" s="247"/>
      <c r="J259" s="248">
        <f>ROUND(I259*H259,2)</f>
        <v>0</v>
      </c>
      <c r="K259" s="244" t="s">
        <v>132</v>
      </c>
      <c r="L259" s="249"/>
      <c r="M259" s="250" t="s">
        <v>19</v>
      </c>
      <c r="N259" s="251" t="s">
        <v>43</v>
      </c>
      <c r="O259" s="86"/>
      <c r="P259" s="215">
        <f>O259*H259</f>
        <v>0</v>
      </c>
      <c r="Q259" s="215">
        <v>1</v>
      </c>
      <c r="R259" s="215">
        <f>Q259*H259</f>
        <v>0.0050000000000000001</v>
      </c>
      <c r="S259" s="215">
        <v>0</v>
      </c>
      <c r="T259" s="21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7" t="s">
        <v>389</v>
      </c>
      <c r="AT259" s="217" t="s">
        <v>138</v>
      </c>
      <c r="AU259" s="217" t="s">
        <v>82</v>
      </c>
      <c r="AY259" s="19" t="s">
        <v>126</v>
      </c>
      <c r="BE259" s="218">
        <f>IF(N259="základní",J259,0)</f>
        <v>0</v>
      </c>
      <c r="BF259" s="218">
        <f>IF(N259="snížená",J259,0)</f>
        <v>0</v>
      </c>
      <c r="BG259" s="218">
        <f>IF(N259="zákl. přenesená",J259,0)</f>
        <v>0</v>
      </c>
      <c r="BH259" s="218">
        <f>IF(N259="sníž. přenesená",J259,0)</f>
        <v>0</v>
      </c>
      <c r="BI259" s="218">
        <f>IF(N259="nulová",J259,0)</f>
        <v>0</v>
      </c>
      <c r="BJ259" s="19" t="s">
        <v>80</v>
      </c>
      <c r="BK259" s="218">
        <f>ROUND(I259*H259,2)</f>
        <v>0</v>
      </c>
      <c r="BL259" s="19" t="s">
        <v>194</v>
      </c>
      <c r="BM259" s="217" t="s">
        <v>658</v>
      </c>
    </row>
    <row r="260" s="13" customFormat="1">
      <c r="A260" s="13"/>
      <c r="B260" s="219"/>
      <c r="C260" s="220"/>
      <c r="D260" s="221" t="s">
        <v>135</v>
      </c>
      <c r="E260" s="220"/>
      <c r="F260" s="223" t="s">
        <v>659</v>
      </c>
      <c r="G260" s="220"/>
      <c r="H260" s="224">
        <v>0.0050000000000000001</v>
      </c>
      <c r="I260" s="225"/>
      <c r="J260" s="220"/>
      <c r="K260" s="220"/>
      <c r="L260" s="226"/>
      <c r="M260" s="227"/>
      <c r="N260" s="228"/>
      <c r="O260" s="228"/>
      <c r="P260" s="228"/>
      <c r="Q260" s="228"/>
      <c r="R260" s="228"/>
      <c r="S260" s="228"/>
      <c r="T260" s="229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0" t="s">
        <v>135</v>
      </c>
      <c r="AU260" s="230" t="s">
        <v>82</v>
      </c>
      <c r="AV260" s="13" t="s">
        <v>82</v>
      </c>
      <c r="AW260" s="13" t="s">
        <v>4</v>
      </c>
      <c r="AX260" s="13" t="s">
        <v>80</v>
      </c>
      <c r="AY260" s="230" t="s">
        <v>126</v>
      </c>
    </row>
    <row r="261" s="2" customFormat="1" ht="49.05" customHeight="1">
      <c r="A261" s="40"/>
      <c r="B261" s="41"/>
      <c r="C261" s="206" t="s">
        <v>660</v>
      </c>
      <c r="D261" s="206" t="s">
        <v>128</v>
      </c>
      <c r="E261" s="207" t="s">
        <v>402</v>
      </c>
      <c r="F261" s="208" t="s">
        <v>403</v>
      </c>
      <c r="G261" s="209" t="s">
        <v>141</v>
      </c>
      <c r="H261" s="210">
        <v>0.0070000000000000001</v>
      </c>
      <c r="I261" s="211"/>
      <c r="J261" s="212">
        <f>ROUND(I261*H261,2)</f>
        <v>0</v>
      </c>
      <c r="K261" s="208" t="s">
        <v>132</v>
      </c>
      <c r="L261" s="46"/>
      <c r="M261" s="281" t="s">
        <v>19</v>
      </c>
      <c r="N261" s="282" t="s">
        <v>43</v>
      </c>
      <c r="O261" s="283"/>
      <c r="P261" s="284">
        <f>O261*H261</f>
        <v>0</v>
      </c>
      <c r="Q261" s="284">
        <v>0</v>
      </c>
      <c r="R261" s="284">
        <f>Q261*H261</f>
        <v>0</v>
      </c>
      <c r="S261" s="284">
        <v>0</v>
      </c>
      <c r="T261" s="285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194</v>
      </c>
      <c r="AT261" s="217" t="s">
        <v>128</v>
      </c>
      <c r="AU261" s="217" t="s">
        <v>82</v>
      </c>
      <c r="AY261" s="19" t="s">
        <v>126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80</v>
      </c>
      <c r="BK261" s="218">
        <f>ROUND(I261*H261,2)</f>
        <v>0</v>
      </c>
      <c r="BL261" s="19" t="s">
        <v>194</v>
      </c>
      <c r="BM261" s="217" t="s">
        <v>661</v>
      </c>
    </row>
    <row r="262" s="2" customFormat="1" ht="6.96" customHeight="1">
      <c r="A262" s="40"/>
      <c r="B262" s="61"/>
      <c r="C262" s="62"/>
      <c r="D262" s="62"/>
      <c r="E262" s="62"/>
      <c r="F262" s="62"/>
      <c r="G262" s="62"/>
      <c r="H262" s="62"/>
      <c r="I262" s="62"/>
      <c r="J262" s="62"/>
      <c r="K262" s="62"/>
      <c r="L262" s="46"/>
      <c r="M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</row>
  </sheetData>
  <sheetProtection sheet="1" autoFilter="0" formatColumns="0" formatRows="0" objects="1" scenarios="1" spinCount="100000" saltValue="Glbnw2L8/qI7Bv/eEhX9S0XZMR9XUs6/bP59eMxbf/U31Z0vllN7TuCLQQQWUBOu5sfPlMtik1ZQmsXUB/RTug==" hashValue="oURcqYDDbksUQscidTUAt3PT7eQBOs0xuxr6oN7xKDqwYyHu+wi5lD9bKKXWfrgDa5wlEqWK+2+c/0fhgb2Myg==" algorithmName="SHA-512" password="CC35"/>
  <autoFilter ref="C87:K261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ČOV pro rekreační areál Sázava - Sedliště, okres Benešov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662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25. 3. 2020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ROUND((SUM(BE83:BE107)),  2)</f>
        <v>0</v>
      </c>
      <c r="G33" s="40"/>
      <c r="H33" s="40"/>
      <c r="I33" s="150">
        <v>0.20999999999999999</v>
      </c>
      <c r="J33" s="149">
        <f>ROUND(((SUM(BE83:BE107))*I33),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ROUND((SUM(BF83:BF107)),  2)</f>
        <v>0</v>
      </c>
      <c r="G34" s="40"/>
      <c r="H34" s="40"/>
      <c r="I34" s="150">
        <v>0.14999999999999999</v>
      </c>
      <c r="J34" s="149">
        <f>ROUND(((SUM(BF83:BF107))*I34),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ROUND((SUM(BG83:BG107)),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ROUND((SUM(BH83:BH107)),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ROUND((SUM(BI83:BI107)),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ČOV pro rekreační areál Sázava - Sedliště, okres Benešov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IO 02 - Přípojka NN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Sedliště, okr.Benešov</v>
      </c>
      <c r="G52" s="42"/>
      <c r="H52" s="42"/>
      <c r="I52" s="34" t="s">
        <v>23</v>
      </c>
      <c r="J52" s="74" t="str">
        <f>IF(J12="","",J12)</f>
        <v>25. 3. 2020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Česká republika - Městský soud v Praze, Praha 2</v>
      </c>
      <c r="G54" s="42"/>
      <c r="H54" s="42"/>
      <c r="I54" s="34" t="s">
        <v>31</v>
      </c>
      <c r="J54" s="38" t="str">
        <f>E21</f>
        <v>Ing. Vít Javůrek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234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663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664</v>
      </c>
      <c r="E62" s="176"/>
      <c r="F62" s="176"/>
      <c r="G62" s="176"/>
      <c r="H62" s="176"/>
      <c r="I62" s="176"/>
      <c r="J62" s="177">
        <f>J87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235</v>
      </c>
      <c r="E63" s="176"/>
      <c r="F63" s="176"/>
      <c r="G63" s="176"/>
      <c r="H63" s="176"/>
      <c r="I63" s="176"/>
      <c r="J63" s="177">
        <f>J97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111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ČOV pro rekreační areál Sázava - Sedliště, okres Benešov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98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IO 02 - Přípojka NN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>Sedliště, okr.Benešov</v>
      </c>
      <c r="G77" s="42"/>
      <c r="H77" s="42"/>
      <c r="I77" s="34" t="s">
        <v>23</v>
      </c>
      <c r="J77" s="74" t="str">
        <f>IF(J12="","",J12)</f>
        <v>25. 3. 2020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>Česká republika - Městský soud v Praze, Praha 2</v>
      </c>
      <c r="G79" s="42"/>
      <c r="H79" s="42"/>
      <c r="I79" s="34" t="s">
        <v>31</v>
      </c>
      <c r="J79" s="38" t="str">
        <f>E21</f>
        <v>Ing. Vít Javůrek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29</v>
      </c>
      <c r="D80" s="42"/>
      <c r="E80" s="42"/>
      <c r="F80" s="29" t="str">
        <f>IF(E18="","",E18)</f>
        <v>Vyplň údaj</v>
      </c>
      <c r="G80" s="42"/>
      <c r="H80" s="42"/>
      <c r="I80" s="34" t="s">
        <v>34</v>
      </c>
      <c r="J80" s="38" t="str">
        <f>E24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112</v>
      </c>
      <c r="D82" s="182" t="s">
        <v>57</v>
      </c>
      <c r="E82" s="182" t="s">
        <v>53</v>
      </c>
      <c r="F82" s="182" t="s">
        <v>54</v>
      </c>
      <c r="G82" s="182" t="s">
        <v>113</v>
      </c>
      <c r="H82" s="182" t="s">
        <v>114</v>
      </c>
      <c r="I82" s="182" t="s">
        <v>115</v>
      </c>
      <c r="J82" s="182" t="s">
        <v>102</v>
      </c>
      <c r="K82" s="183" t="s">
        <v>116</v>
      </c>
      <c r="L82" s="184"/>
      <c r="M82" s="94" t="s">
        <v>19</v>
      </c>
      <c r="N82" s="95" t="s">
        <v>42</v>
      </c>
      <c r="O82" s="95" t="s">
        <v>117</v>
      </c>
      <c r="P82" s="95" t="s">
        <v>118</v>
      </c>
      <c r="Q82" s="95" t="s">
        <v>119</v>
      </c>
      <c r="R82" s="95" t="s">
        <v>120</v>
      </c>
      <c r="S82" s="95" t="s">
        <v>121</v>
      </c>
      <c r="T82" s="96" t="s">
        <v>122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123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0.78069999999999995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71</v>
      </c>
      <c r="AU83" s="19" t="s">
        <v>103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71</v>
      </c>
      <c r="E84" s="193" t="s">
        <v>138</v>
      </c>
      <c r="F84" s="193" t="s">
        <v>405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P85+P87+P97</f>
        <v>0</v>
      </c>
      <c r="Q84" s="198"/>
      <c r="R84" s="199">
        <f>R85+R87+R97</f>
        <v>0.78069999999999995</v>
      </c>
      <c r="S84" s="198"/>
      <c r="T84" s="200">
        <f>T85+T87+T97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80</v>
      </c>
      <c r="AT84" s="202" t="s">
        <v>71</v>
      </c>
      <c r="AU84" s="202" t="s">
        <v>72</v>
      </c>
      <c r="AY84" s="201" t="s">
        <v>126</v>
      </c>
      <c r="BK84" s="203">
        <f>BK85+BK87+BK97</f>
        <v>0</v>
      </c>
    </row>
    <row r="85" s="12" customFormat="1" ht="22.8" customHeight="1">
      <c r="A85" s="12"/>
      <c r="B85" s="190"/>
      <c r="C85" s="191"/>
      <c r="D85" s="192" t="s">
        <v>71</v>
      </c>
      <c r="E85" s="204" t="s">
        <v>665</v>
      </c>
      <c r="F85" s="204" t="s">
        <v>666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P86</f>
        <v>0</v>
      </c>
      <c r="Q85" s="198"/>
      <c r="R85" s="199">
        <f>R86</f>
        <v>0</v>
      </c>
      <c r="S85" s="198"/>
      <c r="T85" s="200">
        <f>T86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80</v>
      </c>
      <c r="AT85" s="202" t="s">
        <v>71</v>
      </c>
      <c r="AU85" s="202" t="s">
        <v>80</v>
      </c>
      <c r="AY85" s="201" t="s">
        <v>126</v>
      </c>
      <c r="BK85" s="203">
        <f>BK86</f>
        <v>0</v>
      </c>
    </row>
    <row r="86" s="2" customFormat="1" ht="114.9" customHeight="1">
      <c r="A86" s="40"/>
      <c r="B86" s="41"/>
      <c r="C86" s="206" t="s">
        <v>80</v>
      </c>
      <c r="D86" s="206" t="s">
        <v>128</v>
      </c>
      <c r="E86" s="207" t="s">
        <v>667</v>
      </c>
      <c r="F86" s="208" t="s">
        <v>668</v>
      </c>
      <c r="G86" s="209" t="s">
        <v>669</v>
      </c>
      <c r="H86" s="210">
        <v>1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43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411</v>
      </c>
      <c r="AT86" s="217" t="s">
        <v>128</v>
      </c>
      <c r="AU86" s="217" t="s">
        <v>82</v>
      </c>
      <c r="AY86" s="19" t="s">
        <v>126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80</v>
      </c>
      <c r="BK86" s="218">
        <f>ROUND(I86*H86,2)</f>
        <v>0</v>
      </c>
      <c r="BL86" s="19" t="s">
        <v>411</v>
      </c>
      <c r="BM86" s="217" t="s">
        <v>670</v>
      </c>
    </row>
    <row r="87" s="12" customFormat="1" ht="22.8" customHeight="1">
      <c r="A87" s="12"/>
      <c r="B87" s="190"/>
      <c r="C87" s="191"/>
      <c r="D87" s="192" t="s">
        <v>71</v>
      </c>
      <c r="E87" s="204" t="s">
        <v>671</v>
      </c>
      <c r="F87" s="204" t="s">
        <v>672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SUM(P88:P96)</f>
        <v>0</v>
      </c>
      <c r="Q87" s="198"/>
      <c r="R87" s="199">
        <f>SUM(R88:R96)</f>
        <v>0</v>
      </c>
      <c r="S87" s="198"/>
      <c r="T87" s="200">
        <f>SUM(T88:T96)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80</v>
      </c>
      <c r="AT87" s="202" t="s">
        <v>71</v>
      </c>
      <c r="AU87" s="202" t="s">
        <v>80</v>
      </c>
      <c r="AY87" s="201" t="s">
        <v>126</v>
      </c>
      <c r="BK87" s="203">
        <f>SUM(BK88:BK96)</f>
        <v>0</v>
      </c>
    </row>
    <row r="88" s="2" customFormat="1" ht="76.35" customHeight="1">
      <c r="A88" s="40"/>
      <c r="B88" s="41"/>
      <c r="C88" s="206" t="s">
        <v>82</v>
      </c>
      <c r="D88" s="206" t="s">
        <v>128</v>
      </c>
      <c r="E88" s="207" t="s">
        <v>673</v>
      </c>
      <c r="F88" s="208" t="s">
        <v>674</v>
      </c>
      <c r="G88" s="209" t="s">
        <v>669</v>
      </c>
      <c r="H88" s="210">
        <v>1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43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411</v>
      </c>
      <c r="AT88" s="217" t="s">
        <v>128</v>
      </c>
      <c r="AU88" s="217" t="s">
        <v>82</v>
      </c>
      <c r="AY88" s="19" t="s">
        <v>126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80</v>
      </c>
      <c r="BK88" s="218">
        <f>ROUND(I88*H88,2)</f>
        <v>0</v>
      </c>
      <c r="BL88" s="19" t="s">
        <v>411</v>
      </c>
      <c r="BM88" s="217" t="s">
        <v>675</v>
      </c>
    </row>
    <row r="89" s="2" customFormat="1" ht="24.9" customHeight="1">
      <c r="A89" s="40"/>
      <c r="B89" s="41"/>
      <c r="C89" s="206" t="s">
        <v>147</v>
      </c>
      <c r="D89" s="206" t="s">
        <v>128</v>
      </c>
      <c r="E89" s="207" t="s">
        <v>676</v>
      </c>
      <c r="F89" s="208" t="s">
        <v>677</v>
      </c>
      <c r="G89" s="209" t="s">
        <v>325</v>
      </c>
      <c r="H89" s="210">
        <v>3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43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411</v>
      </c>
      <c r="AT89" s="217" t="s">
        <v>128</v>
      </c>
      <c r="AU89" s="217" t="s">
        <v>82</v>
      </c>
      <c r="AY89" s="19" t="s">
        <v>126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80</v>
      </c>
      <c r="BK89" s="218">
        <f>ROUND(I89*H89,2)</f>
        <v>0</v>
      </c>
      <c r="BL89" s="19" t="s">
        <v>411</v>
      </c>
      <c r="BM89" s="217" t="s">
        <v>678</v>
      </c>
    </row>
    <row r="90" s="2" customFormat="1" ht="14.4" customHeight="1">
      <c r="A90" s="40"/>
      <c r="B90" s="41"/>
      <c r="C90" s="206" t="s">
        <v>133</v>
      </c>
      <c r="D90" s="206" t="s">
        <v>128</v>
      </c>
      <c r="E90" s="207" t="s">
        <v>679</v>
      </c>
      <c r="F90" s="208" t="s">
        <v>680</v>
      </c>
      <c r="G90" s="209" t="s">
        <v>325</v>
      </c>
      <c r="H90" s="210">
        <v>5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43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411</v>
      </c>
      <c r="AT90" s="217" t="s">
        <v>128</v>
      </c>
      <c r="AU90" s="217" t="s">
        <v>82</v>
      </c>
      <c r="AY90" s="19" t="s">
        <v>126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80</v>
      </c>
      <c r="BK90" s="218">
        <f>ROUND(I90*H90,2)</f>
        <v>0</v>
      </c>
      <c r="BL90" s="19" t="s">
        <v>411</v>
      </c>
      <c r="BM90" s="217" t="s">
        <v>681</v>
      </c>
    </row>
    <row r="91" s="2" customFormat="1" ht="14.4" customHeight="1">
      <c r="A91" s="40"/>
      <c r="B91" s="41"/>
      <c r="C91" s="206" t="s">
        <v>162</v>
      </c>
      <c r="D91" s="206" t="s">
        <v>128</v>
      </c>
      <c r="E91" s="207" t="s">
        <v>682</v>
      </c>
      <c r="F91" s="208" t="s">
        <v>683</v>
      </c>
      <c r="G91" s="209" t="s">
        <v>669</v>
      </c>
      <c r="H91" s="210">
        <v>1</v>
      </c>
      <c r="I91" s="211"/>
      <c r="J91" s="212">
        <f>ROUND(I91*H91,2)</f>
        <v>0</v>
      </c>
      <c r="K91" s="208" t="s">
        <v>19</v>
      </c>
      <c r="L91" s="46"/>
      <c r="M91" s="213" t="s">
        <v>19</v>
      </c>
      <c r="N91" s="214" t="s">
        <v>43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411</v>
      </c>
      <c r="AT91" s="217" t="s">
        <v>128</v>
      </c>
      <c r="AU91" s="217" t="s">
        <v>82</v>
      </c>
      <c r="AY91" s="19" t="s">
        <v>126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80</v>
      </c>
      <c r="BK91" s="218">
        <f>ROUND(I91*H91,2)</f>
        <v>0</v>
      </c>
      <c r="BL91" s="19" t="s">
        <v>411</v>
      </c>
      <c r="BM91" s="217" t="s">
        <v>684</v>
      </c>
    </row>
    <row r="92" s="13" customFormat="1">
      <c r="A92" s="13"/>
      <c r="B92" s="219"/>
      <c r="C92" s="220"/>
      <c r="D92" s="221" t="s">
        <v>135</v>
      </c>
      <c r="E92" s="222" t="s">
        <v>19</v>
      </c>
      <c r="F92" s="223" t="s">
        <v>80</v>
      </c>
      <c r="G92" s="220"/>
      <c r="H92" s="224">
        <v>1</v>
      </c>
      <c r="I92" s="225"/>
      <c r="J92" s="220"/>
      <c r="K92" s="220"/>
      <c r="L92" s="226"/>
      <c r="M92" s="227"/>
      <c r="N92" s="228"/>
      <c r="O92" s="228"/>
      <c r="P92" s="228"/>
      <c r="Q92" s="228"/>
      <c r="R92" s="228"/>
      <c r="S92" s="228"/>
      <c r="T92" s="229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0" t="s">
        <v>135</v>
      </c>
      <c r="AU92" s="230" t="s">
        <v>82</v>
      </c>
      <c r="AV92" s="13" t="s">
        <v>82</v>
      </c>
      <c r="AW92" s="13" t="s">
        <v>33</v>
      </c>
      <c r="AX92" s="13" t="s">
        <v>72</v>
      </c>
      <c r="AY92" s="230" t="s">
        <v>126</v>
      </c>
    </row>
    <row r="93" s="14" customFormat="1">
      <c r="A93" s="14"/>
      <c r="B93" s="231"/>
      <c r="C93" s="232"/>
      <c r="D93" s="221" t="s">
        <v>135</v>
      </c>
      <c r="E93" s="233" t="s">
        <v>19</v>
      </c>
      <c r="F93" s="234" t="s">
        <v>137</v>
      </c>
      <c r="G93" s="232"/>
      <c r="H93" s="235">
        <v>1</v>
      </c>
      <c r="I93" s="236"/>
      <c r="J93" s="232"/>
      <c r="K93" s="232"/>
      <c r="L93" s="237"/>
      <c r="M93" s="238"/>
      <c r="N93" s="239"/>
      <c r="O93" s="239"/>
      <c r="P93" s="239"/>
      <c r="Q93" s="239"/>
      <c r="R93" s="239"/>
      <c r="S93" s="239"/>
      <c r="T93" s="240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1" t="s">
        <v>135</v>
      </c>
      <c r="AU93" s="241" t="s">
        <v>82</v>
      </c>
      <c r="AV93" s="14" t="s">
        <v>133</v>
      </c>
      <c r="AW93" s="14" t="s">
        <v>33</v>
      </c>
      <c r="AX93" s="14" t="s">
        <v>80</v>
      </c>
      <c r="AY93" s="241" t="s">
        <v>126</v>
      </c>
    </row>
    <row r="94" s="2" customFormat="1" ht="37.8" customHeight="1">
      <c r="A94" s="40"/>
      <c r="B94" s="41"/>
      <c r="C94" s="206" t="s">
        <v>166</v>
      </c>
      <c r="D94" s="206" t="s">
        <v>128</v>
      </c>
      <c r="E94" s="207" t="s">
        <v>685</v>
      </c>
      <c r="F94" s="208" t="s">
        <v>686</v>
      </c>
      <c r="G94" s="209" t="s">
        <v>669</v>
      </c>
      <c r="H94" s="210">
        <v>1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411</v>
      </c>
      <c r="AT94" s="217" t="s">
        <v>128</v>
      </c>
      <c r="AU94" s="217" t="s">
        <v>82</v>
      </c>
      <c r="AY94" s="19" t="s">
        <v>126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411</v>
      </c>
      <c r="BM94" s="217" t="s">
        <v>687</v>
      </c>
    </row>
    <row r="95" s="2" customFormat="1" ht="14.4" customHeight="1">
      <c r="A95" s="40"/>
      <c r="B95" s="41"/>
      <c r="C95" s="206" t="s">
        <v>170</v>
      </c>
      <c r="D95" s="206" t="s">
        <v>128</v>
      </c>
      <c r="E95" s="207" t="s">
        <v>688</v>
      </c>
      <c r="F95" s="208" t="s">
        <v>689</v>
      </c>
      <c r="G95" s="209" t="s">
        <v>193</v>
      </c>
      <c r="H95" s="210">
        <v>1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411</v>
      </c>
      <c r="AT95" s="217" t="s">
        <v>128</v>
      </c>
      <c r="AU95" s="217" t="s">
        <v>82</v>
      </c>
      <c r="AY95" s="19" t="s">
        <v>126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411</v>
      </c>
      <c r="BM95" s="217" t="s">
        <v>690</v>
      </c>
    </row>
    <row r="96" s="2" customFormat="1">
      <c r="A96" s="40"/>
      <c r="B96" s="41"/>
      <c r="C96" s="42"/>
      <c r="D96" s="221" t="s">
        <v>296</v>
      </c>
      <c r="E96" s="42"/>
      <c r="F96" s="277" t="s">
        <v>691</v>
      </c>
      <c r="G96" s="42"/>
      <c r="H96" s="42"/>
      <c r="I96" s="278"/>
      <c r="J96" s="42"/>
      <c r="K96" s="42"/>
      <c r="L96" s="46"/>
      <c r="M96" s="279"/>
      <c r="N96" s="280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296</v>
      </c>
      <c r="AU96" s="19" t="s">
        <v>82</v>
      </c>
    </row>
    <row r="97" s="12" customFormat="1" ht="22.8" customHeight="1">
      <c r="A97" s="12"/>
      <c r="B97" s="190"/>
      <c r="C97" s="191"/>
      <c r="D97" s="192" t="s">
        <v>71</v>
      </c>
      <c r="E97" s="204" t="s">
        <v>406</v>
      </c>
      <c r="F97" s="204" t="s">
        <v>407</v>
      </c>
      <c r="G97" s="191"/>
      <c r="H97" s="191"/>
      <c r="I97" s="194"/>
      <c r="J97" s="205">
        <f>BK97</f>
        <v>0</v>
      </c>
      <c r="K97" s="191"/>
      <c r="L97" s="196"/>
      <c r="M97" s="197"/>
      <c r="N97" s="198"/>
      <c r="O97" s="198"/>
      <c r="P97" s="199">
        <f>SUM(P98:P107)</f>
        <v>0</v>
      </c>
      <c r="Q97" s="198"/>
      <c r="R97" s="199">
        <f>SUM(R98:R107)</f>
        <v>0.78069999999999995</v>
      </c>
      <c r="S97" s="198"/>
      <c r="T97" s="200">
        <f>SUM(T98:T107)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147</v>
      </c>
      <c r="AT97" s="202" t="s">
        <v>71</v>
      </c>
      <c r="AU97" s="202" t="s">
        <v>80</v>
      </c>
      <c r="AY97" s="201" t="s">
        <v>126</v>
      </c>
      <c r="BK97" s="203">
        <f>SUM(BK98:BK107)</f>
        <v>0</v>
      </c>
    </row>
    <row r="98" s="2" customFormat="1" ht="37.8" customHeight="1">
      <c r="A98" s="40"/>
      <c r="B98" s="41"/>
      <c r="C98" s="206" t="s">
        <v>142</v>
      </c>
      <c r="D98" s="206" t="s">
        <v>128</v>
      </c>
      <c r="E98" s="207" t="s">
        <v>692</v>
      </c>
      <c r="F98" s="208" t="s">
        <v>693</v>
      </c>
      <c r="G98" s="209" t="s">
        <v>202</v>
      </c>
      <c r="H98" s="210">
        <v>3.5</v>
      </c>
      <c r="I98" s="211"/>
      <c r="J98" s="212">
        <f>ROUND(I98*H98,2)</f>
        <v>0</v>
      </c>
      <c r="K98" s="208" t="s">
        <v>132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411</v>
      </c>
      <c r="AT98" s="217" t="s">
        <v>128</v>
      </c>
      <c r="AU98" s="217" t="s">
        <v>82</v>
      </c>
      <c r="AY98" s="19" t="s">
        <v>126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411</v>
      </c>
      <c r="BM98" s="217" t="s">
        <v>694</v>
      </c>
    </row>
    <row r="99" s="13" customFormat="1">
      <c r="A99" s="13"/>
      <c r="B99" s="219"/>
      <c r="C99" s="220"/>
      <c r="D99" s="221" t="s">
        <v>135</v>
      </c>
      <c r="E99" s="222" t="s">
        <v>19</v>
      </c>
      <c r="F99" s="223" t="s">
        <v>695</v>
      </c>
      <c r="G99" s="220"/>
      <c r="H99" s="224">
        <v>3.5</v>
      </c>
      <c r="I99" s="225"/>
      <c r="J99" s="220"/>
      <c r="K99" s="220"/>
      <c r="L99" s="226"/>
      <c r="M99" s="227"/>
      <c r="N99" s="228"/>
      <c r="O99" s="228"/>
      <c r="P99" s="228"/>
      <c r="Q99" s="228"/>
      <c r="R99" s="228"/>
      <c r="S99" s="228"/>
      <c r="T99" s="229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0" t="s">
        <v>135</v>
      </c>
      <c r="AU99" s="230" t="s">
        <v>82</v>
      </c>
      <c r="AV99" s="13" t="s">
        <v>82</v>
      </c>
      <c r="AW99" s="13" t="s">
        <v>33</v>
      </c>
      <c r="AX99" s="13" t="s">
        <v>72</v>
      </c>
      <c r="AY99" s="230" t="s">
        <v>126</v>
      </c>
    </row>
    <row r="100" s="14" customFormat="1">
      <c r="A100" s="14"/>
      <c r="B100" s="231"/>
      <c r="C100" s="232"/>
      <c r="D100" s="221" t="s">
        <v>135</v>
      </c>
      <c r="E100" s="233" t="s">
        <v>19</v>
      </c>
      <c r="F100" s="234" t="s">
        <v>137</v>
      </c>
      <c r="G100" s="232"/>
      <c r="H100" s="235">
        <v>3.5</v>
      </c>
      <c r="I100" s="236"/>
      <c r="J100" s="232"/>
      <c r="K100" s="232"/>
      <c r="L100" s="237"/>
      <c r="M100" s="238"/>
      <c r="N100" s="239"/>
      <c r="O100" s="239"/>
      <c r="P100" s="239"/>
      <c r="Q100" s="239"/>
      <c r="R100" s="239"/>
      <c r="S100" s="239"/>
      <c r="T100" s="240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1" t="s">
        <v>135</v>
      </c>
      <c r="AU100" s="241" t="s">
        <v>82</v>
      </c>
      <c r="AV100" s="14" t="s">
        <v>133</v>
      </c>
      <c r="AW100" s="14" t="s">
        <v>33</v>
      </c>
      <c r="AX100" s="14" t="s">
        <v>80</v>
      </c>
      <c r="AY100" s="241" t="s">
        <v>126</v>
      </c>
    </row>
    <row r="101" s="2" customFormat="1" ht="62.7" customHeight="1">
      <c r="A101" s="40"/>
      <c r="B101" s="41"/>
      <c r="C101" s="206" t="s">
        <v>150</v>
      </c>
      <c r="D101" s="206" t="s">
        <v>128</v>
      </c>
      <c r="E101" s="207" t="s">
        <v>696</v>
      </c>
      <c r="F101" s="208" t="s">
        <v>697</v>
      </c>
      <c r="G101" s="209" t="s">
        <v>325</v>
      </c>
      <c r="H101" s="210">
        <v>10</v>
      </c>
      <c r="I101" s="211"/>
      <c r="J101" s="212">
        <f>ROUND(I101*H101,2)</f>
        <v>0</v>
      </c>
      <c r="K101" s="208" t="s">
        <v>132</v>
      </c>
      <c r="L101" s="46"/>
      <c r="M101" s="213" t="s">
        <v>19</v>
      </c>
      <c r="N101" s="214" t="s">
        <v>43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411</v>
      </c>
      <c r="AT101" s="217" t="s">
        <v>128</v>
      </c>
      <c r="AU101" s="217" t="s">
        <v>82</v>
      </c>
      <c r="AY101" s="19" t="s">
        <v>126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80</v>
      </c>
      <c r="BK101" s="218">
        <f>ROUND(I101*H101,2)</f>
        <v>0</v>
      </c>
      <c r="BL101" s="19" t="s">
        <v>411</v>
      </c>
      <c r="BM101" s="217" t="s">
        <v>698</v>
      </c>
    </row>
    <row r="102" s="2" customFormat="1" ht="49.05" customHeight="1">
      <c r="A102" s="40"/>
      <c r="B102" s="41"/>
      <c r="C102" s="206" t="s">
        <v>182</v>
      </c>
      <c r="D102" s="206" t="s">
        <v>128</v>
      </c>
      <c r="E102" s="207" t="s">
        <v>699</v>
      </c>
      <c r="F102" s="208" t="s">
        <v>700</v>
      </c>
      <c r="G102" s="209" t="s">
        <v>325</v>
      </c>
      <c r="H102" s="210">
        <v>10</v>
      </c>
      <c r="I102" s="211"/>
      <c r="J102" s="212">
        <f>ROUND(I102*H102,2)</f>
        <v>0</v>
      </c>
      <c r="K102" s="208" t="s">
        <v>132</v>
      </c>
      <c r="L102" s="46"/>
      <c r="M102" s="213" t="s">
        <v>19</v>
      </c>
      <c r="N102" s="214" t="s">
        <v>43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411</v>
      </c>
      <c r="AT102" s="217" t="s">
        <v>128</v>
      </c>
      <c r="AU102" s="217" t="s">
        <v>82</v>
      </c>
      <c r="AY102" s="19" t="s">
        <v>126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80</v>
      </c>
      <c r="BK102" s="218">
        <f>ROUND(I102*H102,2)</f>
        <v>0</v>
      </c>
      <c r="BL102" s="19" t="s">
        <v>411</v>
      </c>
      <c r="BM102" s="217" t="s">
        <v>701</v>
      </c>
    </row>
    <row r="103" s="2" customFormat="1" ht="37.8" customHeight="1">
      <c r="A103" s="40"/>
      <c r="B103" s="41"/>
      <c r="C103" s="206" t="s">
        <v>191</v>
      </c>
      <c r="D103" s="206" t="s">
        <v>128</v>
      </c>
      <c r="E103" s="207" t="s">
        <v>702</v>
      </c>
      <c r="F103" s="208" t="s">
        <v>703</v>
      </c>
      <c r="G103" s="209" t="s">
        <v>325</v>
      </c>
      <c r="H103" s="210">
        <v>10</v>
      </c>
      <c r="I103" s="211"/>
      <c r="J103" s="212">
        <f>ROUND(I103*H103,2)</f>
        <v>0</v>
      </c>
      <c r="K103" s="208" t="s">
        <v>132</v>
      </c>
      <c r="L103" s="46"/>
      <c r="M103" s="213" t="s">
        <v>19</v>
      </c>
      <c r="N103" s="214" t="s">
        <v>43</v>
      </c>
      <c r="O103" s="86"/>
      <c r="P103" s="215">
        <f>O103*H103</f>
        <v>0</v>
      </c>
      <c r="Q103" s="215">
        <v>0.078070000000000001</v>
      </c>
      <c r="R103" s="215">
        <f>Q103*H103</f>
        <v>0.78069999999999995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411</v>
      </c>
      <c r="AT103" s="217" t="s">
        <v>128</v>
      </c>
      <c r="AU103" s="217" t="s">
        <v>82</v>
      </c>
      <c r="AY103" s="19" t="s">
        <v>126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80</v>
      </c>
      <c r="BK103" s="218">
        <f>ROUND(I103*H103,2)</f>
        <v>0</v>
      </c>
      <c r="BL103" s="19" t="s">
        <v>411</v>
      </c>
      <c r="BM103" s="217" t="s">
        <v>704</v>
      </c>
    </row>
    <row r="104" s="2" customFormat="1" ht="37.8" customHeight="1">
      <c r="A104" s="40"/>
      <c r="B104" s="41"/>
      <c r="C104" s="206" t="s">
        <v>199</v>
      </c>
      <c r="D104" s="206" t="s">
        <v>128</v>
      </c>
      <c r="E104" s="207" t="s">
        <v>705</v>
      </c>
      <c r="F104" s="208" t="s">
        <v>706</v>
      </c>
      <c r="G104" s="209" t="s">
        <v>325</v>
      </c>
      <c r="H104" s="210">
        <v>10</v>
      </c>
      <c r="I104" s="211"/>
      <c r="J104" s="212">
        <f>ROUND(I104*H104,2)</f>
        <v>0</v>
      </c>
      <c r="K104" s="208" t="s">
        <v>132</v>
      </c>
      <c r="L104" s="46"/>
      <c r="M104" s="213" t="s">
        <v>19</v>
      </c>
      <c r="N104" s="214" t="s">
        <v>43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411</v>
      </c>
      <c r="AT104" s="217" t="s">
        <v>128</v>
      </c>
      <c r="AU104" s="217" t="s">
        <v>82</v>
      </c>
      <c r="AY104" s="19" t="s">
        <v>126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80</v>
      </c>
      <c r="BK104" s="218">
        <f>ROUND(I104*H104,2)</f>
        <v>0</v>
      </c>
      <c r="BL104" s="19" t="s">
        <v>411</v>
      </c>
      <c r="BM104" s="217" t="s">
        <v>707</v>
      </c>
    </row>
    <row r="105" s="2" customFormat="1" ht="24.15" customHeight="1">
      <c r="A105" s="40"/>
      <c r="B105" s="41"/>
      <c r="C105" s="206" t="s">
        <v>292</v>
      </c>
      <c r="D105" s="206" t="s">
        <v>128</v>
      </c>
      <c r="E105" s="207" t="s">
        <v>708</v>
      </c>
      <c r="F105" s="208" t="s">
        <v>709</v>
      </c>
      <c r="G105" s="209" t="s">
        <v>202</v>
      </c>
      <c r="H105" s="210">
        <v>3.5</v>
      </c>
      <c r="I105" s="211"/>
      <c r="J105" s="212">
        <f>ROUND(I105*H105,2)</f>
        <v>0</v>
      </c>
      <c r="K105" s="208" t="s">
        <v>132</v>
      </c>
      <c r="L105" s="46"/>
      <c r="M105" s="213" t="s">
        <v>19</v>
      </c>
      <c r="N105" s="214" t="s">
        <v>43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411</v>
      </c>
      <c r="AT105" s="217" t="s">
        <v>128</v>
      </c>
      <c r="AU105" s="217" t="s">
        <v>82</v>
      </c>
      <c r="AY105" s="19" t="s">
        <v>126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80</v>
      </c>
      <c r="BK105" s="218">
        <f>ROUND(I105*H105,2)</f>
        <v>0</v>
      </c>
      <c r="BL105" s="19" t="s">
        <v>411</v>
      </c>
      <c r="BM105" s="217" t="s">
        <v>710</v>
      </c>
    </row>
    <row r="106" s="13" customFormat="1">
      <c r="A106" s="13"/>
      <c r="B106" s="219"/>
      <c r="C106" s="220"/>
      <c r="D106" s="221" t="s">
        <v>135</v>
      </c>
      <c r="E106" s="222" t="s">
        <v>19</v>
      </c>
      <c r="F106" s="223" t="s">
        <v>711</v>
      </c>
      <c r="G106" s="220"/>
      <c r="H106" s="224">
        <v>3.5</v>
      </c>
      <c r="I106" s="225"/>
      <c r="J106" s="220"/>
      <c r="K106" s="220"/>
      <c r="L106" s="226"/>
      <c r="M106" s="227"/>
      <c r="N106" s="228"/>
      <c r="O106" s="228"/>
      <c r="P106" s="228"/>
      <c r="Q106" s="228"/>
      <c r="R106" s="228"/>
      <c r="S106" s="228"/>
      <c r="T106" s="229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0" t="s">
        <v>135</v>
      </c>
      <c r="AU106" s="230" t="s">
        <v>82</v>
      </c>
      <c r="AV106" s="13" t="s">
        <v>82</v>
      </c>
      <c r="AW106" s="13" t="s">
        <v>33</v>
      </c>
      <c r="AX106" s="13" t="s">
        <v>72</v>
      </c>
      <c r="AY106" s="230" t="s">
        <v>126</v>
      </c>
    </row>
    <row r="107" s="14" customFormat="1">
      <c r="A107" s="14"/>
      <c r="B107" s="231"/>
      <c r="C107" s="232"/>
      <c r="D107" s="221" t="s">
        <v>135</v>
      </c>
      <c r="E107" s="233" t="s">
        <v>19</v>
      </c>
      <c r="F107" s="234" t="s">
        <v>137</v>
      </c>
      <c r="G107" s="232"/>
      <c r="H107" s="235">
        <v>3.5</v>
      </c>
      <c r="I107" s="236"/>
      <c r="J107" s="232"/>
      <c r="K107" s="232"/>
      <c r="L107" s="237"/>
      <c r="M107" s="273"/>
      <c r="N107" s="274"/>
      <c r="O107" s="274"/>
      <c r="P107" s="274"/>
      <c r="Q107" s="274"/>
      <c r="R107" s="274"/>
      <c r="S107" s="274"/>
      <c r="T107" s="27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1" t="s">
        <v>135</v>
      </c>
      <c r="AU107" s="241" t="s">
        <v>82</v>
      </c>
      <c r="AV107" s="14" t="s">
        <v>133</v>
      </c>
      <c r="AW107" s="14" t="s">
        <v>33</v>
      </c>
      <c r="AX107" s="14" t="s">
        <v>80</v>
      </c>
      <c r="AY107" s="241" t="s">
        <v>126</v>
      </c>
    </row>
    <row r="108" s="2" customFormat="1" ht="6.96" customHeight="1">
      <c r="A108" s="40"/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46"/>
      <c r="M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</row>
  </sheetData>
  <sheetProtection sheet="1" autoFilter="0" formatColumns="0" formatRows="0" objects="1" scenarios="1" spinCount="100000" saltValue="K9/8ohNmXUxmBLTzsTK0eDYnEh3xKY51+wqE6iTOiNnbJMcNsXcxiohvDdENPlsLloUDVjU84bF1/Tm0pq2q3A==" hashValue="vUVmRz2ULITtMv393j396vg0gcRKe7Q5uHTlv3yR/VSRzhegvVcuSgduVHF1v0x/OTMLmantLCSqGilaT5hJEQ==" algorithmName="SHA-512" password="CC35"/>
  <autoFilter ref="C82:K107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ČOV pro rekreační areál Sázava - Sedliště, okres Benešov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712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25. 3. 2020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28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ROUND((SUM(BE83:BE97)),  2)</f>
        <v>0</v>
      </c>
      <c r="G33" s="40"/>
      <c r="H33" s="40"/>
      <c r="I33" s="150">
        <v>0.20999999999999999</v>
      </c>
      <c r="J33" s="149">
        <f>ROUND(((SUM(BE83:BE97))*I33),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ROUND((SUM(BF83:BF97)),  2)</f>
        <v>0</v>
      </c>
      <c r="G34" s="40"/>
      <c r="H34" s="40"/>
      <c r="I34" s="150">
        <v>0.14999999999999999</v>
      </c>
      <c r="J34" s="149">
        <f>ROUND(((SUM(BF83:BF97))*I34),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ROUND((SUM(BG83:BG97)),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ROUND((SUM(BH83:BH97)),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ROUND((SUM(BI83:BI97)),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ČOV pro rekreační areál Sázava - Sedliště, okres Benešov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 a ostatní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Sedliště, okr.Benešov</v>
      </c>
      <c r="G52" s="42"/>
      <c r="H52" s="42"/>
      <c r="I52" s="34" t="s">
        <v>23</v>
      </c>
      <c r="J52" s="74" t="str">
        <f>IF(J12="","",J12)</f>
        <v>25. 3. 2020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Česká republika - Městský soud v Praze, Praha 2</v>
      </c>
      <c r="G54" s="42"/>
      <c r="H54" s="42"/>
      <c r="I54" s="34" t="s">
        <v>31</v>
      </c>
      <c r="J54" s="38" t="str">
        <f>E21</f>
        <v>Ing. Vít Javůrek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713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714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715</v>
      </c>
      <c r="E62" s="176"/>
      <c r="F62" s="176"/>
      <c r="G62" s="176"/>
      <c r="H62" s="176"/>
      <c r="I62" s="176"/>
      <c r="J62" s="177">
        <f>J92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716</v>
      </c>
      <c r="E63" s="176"/>
      <c r="F63" s="176"/>
      <c r="G63" s="176"/>
      <c r="H63" s="176"/>
      <c r="I63" s="176"/>
      <c r="J63" s="177">
        <f>J96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111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ČOV pro rekreační areál Sázava - Sedliště, okres Benešov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98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VRN - Vedlejší rozpočtové náklady a ostatní náklady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>Sedliště, okr.Benešov</v>
      </c>
      <c r="G77" s="42"/>
      <c r="H77" s="42"/>
      <c r="I77" s="34" t="s">
        <v>23</v>
      </c>
      <c r="J77" s="74" t="str">
        <f>IF(J12="","",J12)</f>
        <v>25. 3. 2020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>Česká republika - Městský soud v Praze, Praha 2</v>
      </c>
      <c r="G79" s="42"/>
      <c r="H79" s="42"/>
      <c r="I79" s="34" t="s">
        <v>31</v>
      </c>
      <c r="J79" s="38" t="str">
        <f>E21</f>
        <v>Ing. Vít Javůrek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29</v>
      </c>
      <c r="D80" s="42"/>
      <c r="E80" s="42"/>
      <c r="F80" s="29" t="str">
        <f>IF(E18="","",E18)</f>
        <v>Vyplň údaj</v>
      </c>
      <c r="G80" s="42"/>
      <c r="H80" s="42"/>
      <c r="I80" s="34" t="s">
        <v>34</v>
      </c>
      <c r="J80" s="38" t="str">
        <f>E24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112</v>
      </c>
      <c r="D82" s="182" t="s">
        <v>57</v>
      </c>
      <c r="E82" s="182" t="s">
        <v>53</v>
      </c>
      <c r="F82" s="182" t="s">
        <v>54</v>
      </c>
      <c r="G82" s="182" t="s">
        <v>113</v>
      </c>
      <c r="H82" s="182" t="s">
        <v>114</v>
      </c>
      <c r="I82" s="182" t="s">
        <v>115</v>
      </c>
      <c r="J82" s="182" t="s">
        <v>102</v>
      </c>
      <c r="K82" s="183" t="s">
        <v>116</v>
      </c>
      <c r="L82" s="184"/>
      <c r="M82" s="94" t="s">
        <v>19</v>
      </c>
      <c r="N82" s="95" t="s">
        <v>42</v>
      </c>
      <c r="O82" s="95" t="s">
        <v>117</v>
      </c>
      <c r="P82" s="95" t="s">
        <v>118</v>
      </c>
      <c r="Q82" s="95" t="s">
        <v>119</v>
      </c>
      <c r="R82" s="95" t="s">
        <v>120</v>
      </c>
      <c r="S82" s="95" t="s">
        <v>121</v>
      </c>
      <c r="T82" s="96" t="s">
        <v>122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123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0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71</v>
      </c>
      <c r="AU83" s="19" t="s">
        <v>103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71</v>
      </c>
      <c r="E84" s="193" t="s">
        <v>93</v>
      </c>
      <c r="F84" s="193" t="s">
        <v>717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P85+P92+P96</f>
        <v>0</v>
      </c>
      <c r="Q84" s="198"/>
      <c r="R84" s="199">
        <f>R85+R92+R96</f>
        <v>0</v>
      </c>
      <c r="S84" s="198"/>
      <c r="T84" s="200">
        <f>T85+T92+T96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162</v>
      </c>
      <c r="AT84" s="202" t="s">
        <v>71</v>
      </c>
      <c r="AU84" s="202" t="s">
        <v>72</v>
      </c>
      <c r="AY84" s="201" t="s">
        <v>126</v>
      </c>
      <c r="BK84" s="203">
        <f>BK85+BK92+BK96</f>
        <v>0</v>
      </c>
    </row>
    <row r="85" s="12" customFormat="1" ht="22.8" customHeight="1">
      <c r="A85" s="12"/>
      <c r="B85" s="190"/>
      <c r="C85" s="191"/>
      <c r="D85" s="192" t="s">
        <v>71</v>
      </c>
      <c r="E85" s="204" t="s">
        <v>718</v>
      </c>
      <c r="F85" s="204" t="s">
        <v>719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SUM(P86:P91)</f>
        <v>0</v>
      </c>
      <c r="Q85" s="198"/>
      <c r="R85" s="199">
        <f>SUM(R86:R91)</f>
        <v>0</v>
      </c>
      <c r="S85" s="198"/>
      <c r="T85" s="200">
        <f>SUM(T86:T91)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162</v>
      </c>
      <c r="AT85" s="202" t="s">
        <v>71</v>
      </c>
      <c r="AU85" s="202" t="s">
        <v>80</v>
      </c>
      <c r="AY85" s="201" t="s">
        <v>126</v>
      </c>
      <c r="BK85" s="203">
        <f>SUM(BK86:BK91)</f>
        <v>0</v>
      </c>
    </row>
    <row r="86" s="2" customFormat="1" ht="14.4" customHeight="1">
      <c r="A86" s="40"/>
      <c r="B86" s="41"/>
      <c r="C86" s="206" t="s">
        <v>80</v>
      </c>
      <c r="D86" s="206" t="s">
        <v>128</v>
      </c>
      <c r="E86" s="207" t="s">
        <v>720</v>
      </c>
      <c r="F86" s="208" t="s">
        <v>719</v>
      </c>
      <c r="G86" s="209" t="s">
        <v>193</v>
      </c>
      <c r="H86" s="210">
        <v>1</v>
      </c>
      <c r="I86" s="211"/>
      <c r="J86" s="212">
        <f>ROUND(I86*H86,2)</f>
        <v>0</v>
      </c>
      <c r="K86" s="208" t="s">
        <v>132</v>
      </c>
      <c r="L86" s="46"/>
      <c r="M86" s="213" t="s">
        <v>19</v>
      </c>
      <c r="N86" s="214" t="s">
        <v>43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721</v>
      </c>
      <c r="AT86" s="217" t="s">
        <v>128</v>
      </c>
      <c r="AU86" s="217" t="s">
        <v>82</v>
      </c>
      <c r="AY86" s="19" t="s">
        <v>126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80</v>
      </c>
      <c r="BK86" s="218">
        <f>ROUND(I86*H86,2)</f>
        <v>0</v>
      </c>
      <c r="BL86" s="19" t="s">
        <v>721</v>
      </c>
      <c r="BM86" s="217" t="s">
        <v>722</v>
      </c>
    </row>
    <row r="87" s="13" customFormat="1">
      <c r="A87" s="13"/>
      <c r="B87" s="219"/>
      <c r="C87" s="220"/>
      <c r="D87" s="221" t="s">
        <v>135</v>
      </c>
      <c r="E87" s="222" t="s">
        <v>19</v>
      </c>
      <c r="F87" s="223" t="s">
        <v>80</v>
      </c>
      <c r="G87" s="220"/>
      <c r="H87" s="224">
        <v>1</v>
      </c>
      <c r="I87" s="225"/>
      <c r="J87" s="220"/>
      <c r="K87" s="220"/>
      <c r="L87" s="226"/>
      <c r="M87" s="227"/>
      <c r="N87" s="228"/>
      <c r="O87" s="228"/>
      <c r="P87" s="228"/>
      <c r="Q87" s="228"/>
      <c r="R87" s="228"/>
      <c r="S87" s="228"/>
      <c r="T87" s="229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0" t="s">
        <v>135</v>
      </c>
      <c r="AU87" s="230" t="s">
        <v>82</v>
      </c>
      <c r="AV87" s="13" t="s">
        <v>82</v>
      </c>
      <c r="AW87" s="13" t="s">
        <v>33</v>
      </c>
      <c r="AX87" s="13" t="s">
        <v>72</v>
      </c>
      <c r="AY87" s="230" t="s">
        <v>126</v>
      </c>
    </row>
    <row r="88" s="14" customFormat="1">
      <c r="A88" s="14"/>
      <c r="B88" s="231"/>
      <c r="C88" s="232"/>
      <c r="D88" s="221" t="s">
        <v>135</v>
      </c>
      <c r="E88" s="233" t="s">
        <v>19</v>
      </c>
      <c r="F88" s="234" t="s">
        <v>137</v>
      </c>
      <c r="G88" s="232"/>
      <c r="H88" s="235">
        <v>1</v>
      </c>
      <c r="I88" s="236"/>
      <c r="J88" s="232"/>
      <c r="K88" s="232"/>
      <c r="L88" s="237"/>
      <c r="M88" s="238"/>
      <c r="N88" s="239"/>
      <c r="O88" s="239"/>
      <c r="P88" s="239"/>
      <c r="Q88" s="239"/>
      <c r="R88" s="239"/>
      <c r="S88" s="239"/>
      <c r="T88" s="240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241" t="s">
        <v>135</v>
      </c>
      <c r="AU88" s="241" t="s">
        <v>82</v>
      </c>
      <c r="AV88" s="14" t="s">
        <v>133</v>
      </c>
      <c r="AW88" s="14" t="s">
        <v>33</v>
      </c>
      <c r="AX88" s="14" t="s">
        <v>80</v>
      </c>
      <c r="AY88" s="241" t="s">
        <v>126</v>
      </c>
    </row>
    <row r="89" s="2" customFormat="1" ht="14.4" customHeight="1">
      <c r="A89" s="40"/>
      <c r="B89" s="41"/>
      <c r="C89" s="206" t="s">
        <v>82</v>
      </c>
      <c r="D89" s="206" t="s">
        <v>128</v>
      </c>
      <c r="E89" s="207" t="s">
        <v>723</v>
      </c>
      <c r="F89" s="208" t="s">
        <v>724</v>
      </c>
      <c r="G89" s="209" t="s">
        <v>193</v>
      </c>
      <c r="H89" s="210">
        <v>1</v>
      </c>
      <c r="I89" s="211"/>
      <c r="J89" s="212">
        <f>ROUND(I89*H89,2)</f>
        <v>0</v>
      </c>
      <c r="K89" s="208" t="s">
        <v>132</v>
      </c>
      <c r="L89" s="46"/>
      <c r="M89" s="213" t="s">
        <v>19</v>
      </c>
      <c r="N89" s="214" t="s">
        <v>43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721</v>
      </c>
      <c r="AT89" s="217" t="s">
        <v>128</v>
      </c>
      <c r="AU89" s="217" t="s">
        <v>82</v>
      </c>
      <c r="AY89" s="19" t="s">
        <v>126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80</v>
      </c>
      <c r="BK89" s="218">
        <f>ROUND(I89*H89,2)</f>
        <v>0</v>
      </c>
      <c r="BL89" s="19" t="s">
        <v>721</v>
      </c>
      <c r="BM89" s="217" t="s">
        <v>725</v>
      </c>
    </row>
    <row r="90" s="2" customFormat="1" ht="14.4" customHeight="1">
      <c r="A90" s="40"/>
      <c r="B90" s="41"/>
      <c r="C90" s="206" t="s">
        <v>147</v>
      </c>
      <c r="D90" s="206" t="s">
        <v>128</v>
      </c>
      <c r="E90" s="207" t="s">
        <v>726</v>
      </c>
      <c r="F90" s="208" t="s">
        <v>727</v>
      </c>
      <c r="G90" s="209" t="s">
        <v>193</v>
      </c>
      <c r="H90" s="210">
        <v>1</v>
      </c>
      <c r="I90" s="211"/>
      <c r="J90" s="212">
        <f>ROUND(I90*H90,2)</f>
        <v>0</v>
      </c>
      <c r="K90" s="208" t="s">
        <v>132</v>
      </c>
      <c r="L90" s="46"/>
      <c r="M90" s="213" t="s">
        <v>19</v>
      </c>
      <c r="N90" s="214" t="s">
        <v>43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721</v>
      </c>
      <c r="AT90" s="217" t="s">
        <v>128</v>
      </c>
      <c r="AU90" s="217" t="s">
        <v>82</v>
      </c>
      <c r="AY90" s="19" t="s">
        <v>126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80</v>
      </c>
      <c r="BK90" s="218">
        <f>ROUND(I90*H90,2)</f>
        <v>0</v>
      </c>
      <c r="BL90" s="19" t="s">
        <v>721</v>
      </c>
      <c r="BM90" s="217" t="s">
        <v>728</v>
      </c>
    </row>
    <row r="91" s="2" customFormat="1">
      <c r="A91" s="40"/>
      <c r="B91" s="41"/>
      <c r="C91" s="42"/>
      <c r="D91" s="221" t="s">
        <v>296</v>
      </c>
      <c r="E91" s="42"/>
      <c r="F91" s="277" t="s">
        <v>729</v>
      </c>
      <c r="G91" s="42"/>
      <c r="H91" s="42"/>
      <c r="I91" s="278"/>
      <c r="J91" s="42"/>
      <c r="K91" s="42"/>
      <c r="L91" s="46"/>
      <c r="M91" s="279"/>
      <c r="N91" s="280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296</v>
      </c>
      <c r="AU91" s="19" t="s">
        <v>82</v>
      </c>
    </row>
    <row r="92" s="12" customFormat="1" ht="22.8" customHeight="1">
      <c r="A92" s="12"/>
      <c r="B92" s="190"/>
      <c r="C92" s="191"/>
      <c r="D92" s="192" t="s">
        <v>71</v>
      </c>
      <c r="E92" s="204" t="s">
        <v>730</v>
      </c>
      <c r="F92" s="204" t="s">
        <v>731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SUM(P93:P95)</f>
        <v>0</v>
      </c>
      <c r="Q92" s="198"/>
      <c r="R92" s="199">
        <f>SUM(R93:R95)</f>
        <v>0</v>
      </c>
      <c r="S92" s="198"/>
      <c r="T92" s="200">
        <f>SUM(T93:T95)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162</v>
      </c>
      <c r="AT92" s="202" t="s">
        <v>71</v>
      </c>
      <c r="AU92" s="202" t="s">
        <v>80</v>
      </c>
      <c r="AY92" s="201" t="s">
        <v>126</v>
      </c>
      <c r="BK92" s="203">
        <f>SUM(BK93:BK95)</f>
        <v>0</v>
      </c>
    </row>
    <row r="93" s="2" customFormat="1" ht="14.4" customHeight="1">
      <c r="A93" s="40"/>
      <c r="B93" s="41"/>
      <c r="C93" s="206" t="s">
        <v>133</v>
      </c>
      <c r="D93" s="206" t="s">
        <v>128</v>
      </c>
      <c r="E93" s="207" t="s">
        <v>732</v>
      </c>
      <c r="F93" s="208" t="s">
        <v>731</v>
      </c>
      <c r="G93" s="209" t="s">
        <v>193</v>
      </c>
      <c r="H93" s="210">
        <v>1</v>
      </c>
      <c r="I93" s="211"/>
      <c r="J93" s="212">
        <f>ROUND(I93*H93,2)</f>
        <v>0</v>
      </c>
      <c r="K93" s="208" t="s">
        <v>132</v>
      </c>
      <c r="L93" s="46"/>
      <c r="M93" s="213" t="s">
        <v>19</v>
      </c>
      <c r="N93" s="214" t="s">
        <v>43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721</v>
      </c>
      <c r="AT93" s="217" t="s">
        <v>128</v>
      </c>
      <c r="AU93" s="217" t="s">
        <v>82</v>
      </c>
      <c r="AY93" s="19" t="s">
        <v>126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80</v>
      </c>
      <c r="BK93" s="218">
        <f>ROUND(I93*H93,2)</f>
        <v>0</v>
      </c>
      <c r="BL93" s="19" t="s">
        <v>721</v>
      </c>
      <c r="BM93" s="217" t="s">
        <v>733</v>
      </c>
    </row>
    <row r="94" s="13" customFormat="1">
      <c r="A94" s="13"/>
      <c r="B94" s="219"/>
      <c r="C94" s="220"/>
      <c r="D94" s="221" t="s">
        <v>135</v>
      </c>
      <c r="E94" s="222" t="s">
        <v>19</v>
      </c>
      <c r="F94" s="223" t="s">
        <v>734</v>
      </c>
      <c r="G94" s="220"/>
      <c r="H94" s="224">
        <v>1</v>
      </c>
      <c r="I94" s="225"/>
      <c r="J94" s="220"/>
      <c r="K94" s="220"/>
      <c r="L94" s="226"/>
      <c r="M94" s="227"/>
      <c r="N94" s="228"/>
      <c r="O94" s="228"/>
      <c r="P94" s="228"/>
      <c r="Q94" s="228"/>
      <c r="R94" s="228"/>
      <c r="S94" s="228"/>
      <c r="T94" s="229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0" t="s">
        <v>135</v>
      </c>
      <c r="AU94" s="230" t="s">
        <v>82</v>
      </c>
      <c r="AV94" s="13" t="s">
        <v>82</v>
      </c>
      <c r="AW94" s="13" t="s">
        <v>33</v>
      </c>
      <c r="AX94" s="13" t="s">
        <v>72</v>
      </c>
      <c r="AY94" s="230" t="s">
        <v>126</v>
      </c>
    </row>
    <row r="95" s="14" customFormat="1">
      <c r="A95" s="14"/>
      <c r="B95" s="231"/>
      <c r="C95" s="232"/>
      <c r="D95" s="221" t="s">
        <v>135</v>
      </c>
      <c r="E95" s="233" t="s">
        <v>19</v>
      </c>
      <c r="F95" s="234" t="s">
        <v>137</v>
      </c>
      <c r="G95" s="232"/>
      <c r="H95" s="235">
        <v>1</v>
      </c>
      <c r="I95" s="236"/>
      <c r="J95" s="232"/>
      <c r="K95" s="232"/>
      <c r="L95" s="237"/>
      <c r="M95" s="238"/>
      <c r="N95" s="239"/>
      <c r="O95" s="239"/>
      <c r="P95" s="239"/>
      <c r="Q95" s="239"/>
      <c r="R95" s="239"/>
      <c r="S95" s="239"/>
      <c r="T95" s="240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1" t="s">
        <v>135</v>
      </c>
      <c r="AU95" s="241" t="s">
        <v>82</v>
      </c>
      <c r="AV95" s="14" t="s">
        <v>133</v>
      </c>
      <c r="AW95" s="14" t="s">
        <v>33</v>
      </c>
      <c r="AX95" s="14" t="s">
        <v>80</v>
      </c>
      <c r="AY95" s="241" t="s">
        <v>126</v>
      </c>
    </row>
    <row r="96" s="12" customFormat="1" ht="22.8" customHeight="1">
      <c r="A96" s="12"/>
      <c r="B96" s="190"/>
      <c r="C96" s="191"/>
      <c r="D96" s="192" t="s">
        <v>71</v>
      </c>
      <c r="E96" s="204" t="s">
        <v>735</v>
      </c>
      <c r="F96" s="204" t="s">
        <v>736</v>
      </c>
      <c r="G96" s="191"/>
      <c r="H96" s="191"/>
      <c r="I96" s="194"/>
      <c r="J96" s="205">
        <f>BK96</f>
        <v>0</v>
      </c>
      <c r="K96" s="191"/>
      <c r="L96" s="196"/>
      <c r="M96" s="197"/>
      <c r="N96" s="198"/>
      <c r="O96" s="198"/>
      <c r="P96" s="199">
        <f>P97</f>
        <v>0</v>
      </c>
      <c r="Q96" s="198"/>
      <c r="R96" s="199">
        <f>R97</f>
        <v>0</v>
      </c>
      <c r="S96" s="198"/>
      <c r="T96" s="200">
        <f>T97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162</v>
      </c>
      <c r="AT96" s="202" t="s">
        <v>71</v>
      </c>
      <c r="AU96" s="202" t="s">
        <v>80</v>
      </c>
      <c r="AY96" s="201" t="s">
        <v>126</v>
      </c>
      <c r="BK96" s="203">
        <f>BK97</f>
        <v>0</v>
      </c>
    </row>
    <row r="97" s="2" customFormat="1" ht="14.4" customHeight="1">
      <c r="A97" s="40"/>
      <c r="B97" s="41"/>
      <c r="C97" s="206" t="s">
        <v>162</v>
      </c>
      <c r="D97" s="206" t="s">
        <v>128</v>
      </c>
      <c r="E97" s="207" t="s">
        <v>737</v>
      </c>
      <c r="F97" s="208" t="s">
        <v>738</v>
      </c>
      <c r="G97" s="209" t="s">
        <v>193</v>
      </c>
      <c r="H97" s="210">
        <v>1</v>
      </c>
      <c r="I97" s="211"/>
      <c r="J97" s="212">
        <f>ROUND(I97*H97,2)</f>
        <v>0</v>
      </c>
      <c r="K97" s="208" t="s">
        <v>132</v>
      </c>
      <c r="L97" s="46"/>
      <c r="M97" s="281" t="s">
        <v>19</v>
      </c>
      <c r="N97" s="282" t="s">
        <v>43</v>
      </c>
      <c r="O97" s="283"/>
      <c r="P97" s="284">
        <f>O97*H97</f>
        <v>0</v>
      </c>
      <c r="Q97" s="284">
        <v>0</v>
      </c>
      <c r="R97" s="284">
        <f>Q97*H97</f>
        <v>0</v>
      </c>
      <c r="S97" s="284">
        <v>0</v>
      </c>
      <c r="T97" s="285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721</v>
      </c>
      <c r="AT97" s="217" t="s">
        <v>128</v>
      </c>
      <c r="AU97" s="217" t="s">
        <v>82</v>
      </c>
      <c r="AY97" s="19" t="s">
        <v>126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80</v>
      </c>
      <c r="BK97" s="218">
        <f>ROUND(I97*H97,2)</f>
        <v>0</v>
      </c>
      <c r="BL97" s="19" t="s">
        <v>721</v>
      </c>
      <c r="BM97" s="217" t="s">
        <v>739</v>
      </c>
    </row>
    <row r="98" s="2" customFormat="1" ht="6.96" customHeight="1">
      <c r="A98" s="40"/>
      <c r="B98" s="61"/>
      <c r="C98" s="62"/>
      <c r="D98" s="62"/>
      <c r="E98" s="62"/>
      <c r="F98" s="62"/>
      <c r="G98" s="62"/>
      <c r="H98" s="62"/>
      <c r="I98" s="62"/>
      <c r="J98" s="62"/>
      <c r="K98" s="62"/>
      <c r="L98" s="46"/>
      <c r="M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</sheetData>
  <sheetProtection sheet="1" autoFilter="0" formatColumns="0" formatRows="0" objects="1" scenarios="1" spinCount="100000" saltValue="zSI338VMEshczvQdLfH+/525aIyYd6YMlkmjeHLxrgudvSHZheR5X21oQlMEEFQXA1cmOyifS9xyai0SwMsSgQ==" hashValue="Ht/OX+HHJq9r+iJCwxmvVq3vnDyJ2NYAblgf6V9JBqpP5MYYDnrxLYJfYsOEWs0+Du9INLbdG54CkVAbcBHPBQ==" algorithmName="SHA-512" password="CC35"/>
  <autoFilter ref="C82:K97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0"/>
      <c r="C3" s="131"/>
      <c r="D3" s="131"/>
      <c r="E3" s="131"/>
      <c r="F3" s="131"/>
      <c r="G3" s="131"/>
      <c r="H3" s="22"/>
    </row>
    <row r="4" s="1" customFormat="1" ht="24.96" customHeight="1">
      <c r="B4" s="22"/>
      <c r="C4" s="132" t="s">
        <v>740</v>
      </c>
      <c r="H4" s="22"/>
    </row>
    <row r="5" s="1" customFormat="1" ht="12" customHeight="1">
      <c r="B5" s="22"/>
      <c r="C5" s="286" t="s">
        <v>13</v>
      </c>
      <c r="D5" s="142" t="s">
        <v>14</v>
      </c>
      <c r="E5" s="1"/>
      <c r="F5" s="1"/>
      <c r="H5" s="22"/>
    </row>
    <row r="6" s="1" customFormat="1" ht="36.96" customHeight="1">
      <c r="B6" s="22"/>
      <c r="C6" s="287" t="s">
        <v>16</v>
      </c>
      <c r="D6" s="288" t="s">
        <v>17</v>
      </c>
      <c r="E6" s="1"/>
      <c r="F6" s="1"/>
      <c r="H6" s="22"/>
    </row>
    <row r="7" s="1" customFormat="1" ht="16.5" customHeight="1">
      <c r="B7" s="22"/>
      <c r="C7" s="134" t="s">
        <v>23</v>
      </c>
      <c r="D7" s="139" t="str">
        <f>'Rekapitulace stavby'!AN8</f>
        <v>25. 3. 2020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79"/>
      <c r="B9" s="289"/>
      <c r="C9" s="290" t="s">
        <v>53</v>
      </c>
      <c r="D9" s="291" t="s">
        <v>54</v>
      </c>
      <c r="E9" s="291" t="s">
        <v>113</v>
      </c>
      <c r="F9" s="292" t="s">
        <v>741</v>
      </c>
      <c r="G9" s="179"/>
      <c r="H9" s="289"/>
    </row>
    <row r="10" s="2" customFormat="1" ht="26.4" customHeight="1">
      <c r="A10" s="40"/>
      <c r="B10" s="46"/>
      <c r="C10" s="293" t="s">
        <v>742</v>
      </c>
      <c r="D10" s="293" t="s">
        <v>78</v>
      </c>
      <c r="E10" s="40"/>
      <c r="F10" s="40"/>
      <c r="G10" s="40"/>
      <c r="H10" s="46"/>
    </row>
    <row r="11" s="2" customFormat="1" ht="16.8" customHeight="1">
      <c r="A11" s="40"/>
      <c r="B11" s="46"/>
      <c r="C11" s="294" t="s">
        <v>217</v>
      </c>
      <c r="D11" s="295" t="s">
        <v>218</v>
      </c>
      <c r="E11" s="296" t="s">
        <v>19</v>
      </c>
      <c r="F11" s="297">
        <v>-19.844999999999999</v>
      </c>
      <c r="G11" s="40"/>
      <c r="H11" s="46"/>
    </row>
    <row r="12" s="2" customFormat="1" ht="16.8" customHeight="1">
      <c r="A12" s="40"/>
      <c r="B12" s="46"/>
      <c r="C12" s="294" t="s">
        <v>223</v>
      </c>
      <c r="D12" s="295" t="s">
        <v>224</v>
      </c>
      <c r="E12" s="296" t="s">
        <v>19</v>
      </c>
      <c r="F12" s="297">
        <v>25</v>
      </c>
      <c r="G12" s="40"/>
      <c r="H12" s="46"/>
    </row>
    <row r="13" s="2" customFormat="1" ht="26.4" customHeight="1">
      <c r="A13" s="40"/>
      <c r="B13" s="46"/>
      <c r="C13" s="293" t="s">
        <v>743</v>
      </c>
      <c r="D13" s="293" t="s">
        <v>84</v>
      </c>
      <c r="E13" s="40"/>
      <c r="F13" s="40"/>
      <c r="G13" s="40"/>
      <c r="H13" s="46"/>
    </row>
    <row r="14" s="2" customFormat="1" ht="16.8" customHeight="1">
      <c r="A14" s="40"/>
      <c r="B14" s="46"/>
      <c r="C14" s="294" t="s">
        <v>205</v>
      </c>
      <c r="D14" s="295" t="s">
        <v>206</v>
      </c>
      <c r="E14" s="296" t="s">
        <v>19</v>
      </c>
      <c r="F14" s="297">
        <v>2.0800000000000001</v>
      </c>
      <c r="G14" s="40"/>
      <c r="H14" s="46"/>
    </row>
    <row r="15" s="2" customFormat="1" ht="16.8" customHeight="1">
      <c r="A15" s="40"/>
      <c r="B15" s="46"/>
      <c r="C15" s="298" t="s">
        <v>19</v>
      </c>
      <c r="D15" s="298" t="s">
        <v>423</v>
      </c>
      <c r="E15" s="19" t="s">
        <v>19</v>
      </c>
      <c r="F15" s="299">
        <v>2.0800000000000001</v>
      </c>
      <c r="G15" s="40"/>
      <c r="H15" s="46"/>
    </row>
    <row r="16" s="2" customFormat="1" ht="16.8" customHeight="1">
      <c r="A16" s="40"/>
      <c r="B16" s="46"/>
      <c r="C16" s="298" t="s">
        <v>205</v>
      </c>
      <c r="D16" s="298" t="s">
        <v>137</v>
      </c>
      <c r="E16" s="19" t="s">
        <v>19</v>
      </c>
      <c r="F16" s="299">
        <v>2.0800000000000001</v>
      </c>
      <c r="G16" s="40"/>
      <c r="H16" s="46"/>
    </row>
    <row r="17" s="2" customFormat="1" ht="16.8" customHeight="1">
      <c r="A17" s="40"/>
      <c r="B17" s="46"/>
      <c r="C17" s="300" t="s">
        <v>744</v>
      </c>
      <c r="D17" s="40"/>
      <c r="E17" s="40"/>
      <c r="F17" s="40"/>
      <c r="G17" s="40"/>
      <c r="H17" s="46"/>
    </row>
    <row r="18" s="2" customFormat="1" ht="16.8" customHeight="1">
      <c r="A18" s="40"/>
      <c r="B18" s="46"/>
      <c r="C18" s="298" t="s">
        <v>420</v>
      </c>
      <c r="D18" s="298" t="s">
        <v>745</v>
      </c>
      <c r="E18" s="19" t="s">
        <v>202</v>
      </c>
      <c r="F18" s="299">
        <v>2.0800000000000001</v>
      </c>
      <c r="G18" s="40"/>
      <c r="H18" s="46"/>
    </row>
    <row r="19" s="2" customFormat="1" ht="16.8" customHeight="1">
      <c r="A19" s="40"/>
      <c r="B19" s="46"/>
      <c r="C19" s="298" t="s">
        <v>425</v>
      </c>
      <c r="D19" s="298" t="s">
        <v>746</v>
      </c>
      <c r="E19" s="19" t="s">
        <v>202</v>
      </c>
      <c r="F19" s="299">
        <v>2.0800000000000001</v>
      </c>
      <c r="G19" s="40"/>
      <c r="H19" s="46"/>
    </row>
    <row r="20" s="2" customFormat="1" ht="16.8" customHeight="1">
      <c r="A20" s="40"/>
      <c r="B20" s="46"/>
      <c r="C20" s="294" t="s">
        <v>208</v>
      </c>
      <c r="D20" s="295" t="s">
        <v>209</v>
      </c>
      <c r="E20" s="296" t="s">
        <v>19</v>
      </c>
      <c r="F20" s="297">
        <v>102.5</v>
      </c>
      <c r="G20" s="40"/>
      <c r="H20" s="46"/>
    </row>
    <row r="21" s="2" customFormat="1" ht="16.8" customHeight="1">
      <c r="A21" s="40"/>
      <c r="B21" s="46"/>
      <c r="C21" s="298" t="s">
        <v>19</v>
      </c>
      <c r="D21" s="298" t="s">
        <v>243</v>
      </c>
      <c r="E21" s="19" t="s">
        <v>19</v>
      </c>
      <c r="F21" s="299">
        <v>105</v>
      </c>
      <c r="G21" s="40"/>
      <c r="H21" s="46"/>
    </row>
    <row r="22" s="2" customFormat="1" ht="16.8" customHeight="1">
      <c r="A22" s="40"/>
      <c r="B22" s="46"/>
      <c r="C22" s="298" t="s">
        <v>19</v>
      </c>
      <c r="D22" s="298" t="s">
        <v>244</v>
      </c>
      <c r="E22" s="19" t="s">
        <v>19</v>
      </c>
      <c r="F22" s="299">
        <v>-2.5</v>
      </c>
      <c r="G22" s="40"/>
      <c r="H22" s="46"/>
    </row>
    <row r="23" s="2" customFormat="1" ht="16.8" customHeight="1">
      <c r="A23" s="40"/>
      <c r="B23" s="46"/>
      <c r="C23" s="298" t="s">
        <v>208</v>
      </c>
      <c r="D23" s="298" t="s">
        <v>137</v>
      </c>
      <c r="E23" s="19" t="s">
        <v>19</v>
      </c>
      <c r="F23" s="299">
        <v>102.5</v>
      </c>
      <c r="G23" s="40"/>
      <c r="H23" s="46"/>
    </row>
    <row r="24" s="2" customFormat="1" ht="16.8" customHeight="1">
      <c r="A24" s="40"/>
      <c r="B24" s="46"/>
      <c r="C24" s="300" t="s">
        <v>744</v>
      </c>
      <c r="D24" s="40"/>
      <c r="E24" s="40"/>
      <c r="F24" s="40"/>
      <c r="G24" s="40"/>
      <c r="H24" s="46"/>
    </row>
    <row r="25" s="2" customFormat="1" ht="16.8" customHeight="1">
      <c r="A25" s="40"/>
      <c r="B25" s="46"/>
      <c r="C25" s="298" t="s">
        <v>240</v>
      </c>
      <c r="D25" s="298" t="s">
        <v>747</v>
      </c>
      <c r="E25" s="19" t="s">
        <v>131</v>
      </c>
      <c r="F25" s="299">
        <v>102.5</v>
      </c>
      <c r="G25" s="40"/>
      <c r="H25" s="46"/>
    </row>
    <row r="26" s="2" customFormat="1" ht="16.8" customHeight="1">
      <c r="A26" s="40"/>
      <c r="B26" s="46"/>
      <c r="C26" s="298" t="s">
        <v>255</v>
      </c>
      <c r="D26" s="298" t="s">
        <v>748</v>
      </c>
      <c r="E26" s="19" t="s">
        <v>131</v>
      </c>
      <c r="F26" s="299">
        <v>166.41200000000001</v>
      </c>
      <c r="G26" s="40"/>
      <c r="H26" s="46"/>
    </row>
    <row r="27" s="2" customFormat="1" ht="16.8" customHeight="1">
      <c r="A27" s="40"/>
      <c r="B27" s="46"/>
      <c r="C27" s="298" t="s">
        <v>274</v>
      </c>
      <c r="D27" s="298" t="s">
        <v>749</v>
      </c>
      <c r="E27" s="19" t="s">
        <v>131</v>
      </c>
      <c r="F27" s="299">
        <v>102.5</v>
      </c>
      <c r="G27" s="40"/>
      <c r="H27" s="46"/>
    </row>
    <row r="28" s="2" customFormat="1" ht="16.8" customHeight="1">
      <c r="A28" s="40"/>
      <c r="B28" s="46"/>
      <c r="C28" s="294" t="s">
        <v>211</v>
      </c>
      <c r="D28" s="295" t="s">
        <v>212</v>
      </c>
      <c r="E28" s="296" t="s">
        <v>19</v>
      </c>
      <c r="F28" s="297">
        <v>84</v>
      </c>
      <c r="G28" s="40"/>
      <c r="H28" s="46"/>
    </row>
    <row r="29" s="2" customFormat="1" ht="16.8" customHeight="1">
      <c r="A29" s="40"/>
      <c r="B29" s="46"/>
      <c r="C29" s="298" t="s">
        <v>19</v>
      </c>
      <c r="D29" s="298" t="s">
        <v>248</v>
      </c>
      <c r="E29" s="19" t="s">
        <v>19</v>
      </c>
      <c r="F29" s="299">
        <v>84</v>
      </c>
      <c r="G29" s="40"/>
      <c r="H29" s="46"/>
    </row>
    <row r="30" s="2" customFormat="1" ht="16.8" customHeight="1">
      <c r="A30" s="40"/>
      <c r="B30" s="46"/>
      <c r="C30" s="298" t="s">
        <v>211</v>
      </c>
      <c r="D30" s="298" t="s">
        <v>137</v>
      </c>
      <c r="E30" s="19" t="s">
        <v>19</v>
      </c>
      <c r="F30" s="299">
        <v>84</v>
      </c>
      <c r="G30" s="40"/>
      <c r="H30" s="46"/>
    </row>
    <row r="31" s="2" customFormat="1" ht="16.8" customHeight="1">
      <c r="A31" s="40"/>
      <c r="B31" s="46"/>
      <c r="C31" s="300" t="s">
        <v>744</v>
      </c>
      <c r="D31" s="40"/>
      <c r="E31" s="40"/>
      <c r="F31" s="40"/>
      <c r="G31" s="40"/>
      <c r="H31" s="46"/>
    </row>
    <row r="32" s="2" customFormat="1" ht="16.8" customHeight="1">
      <c r="A32" s="40"/>
      <c r="B32" s="46"/>
      <c r="C32" s="298" t="s">
        <v>245</v>
      </c>
      <c r="D32" s="298" t="s">
        <v>750</v>
      </c>
      <c r="E32" s="19" t="s">
        <v>202</v>
      </c>
      <c r="F32" s="299">
        <v>84</v>
      </c>
      <c r="G32" s="40"/>
      <c r="H32" s="46"/>
    </row>
    <row r="33" s="2" customFormat="1" ht="16.8" customHeight="1">
      <c r="A33" s="40"/>
      <c r="B33" s="46"/>
      <c r="C33" s="298" t="s">
        <v>249</v>
      </c>
      <c r="D33" s="298" t="s">
        <v>751</v>
      </c>
      <c r="E33" s="19" t="s">
        <v>202</v>
      </c>
      <c r="F33" s="299">
        <v>84</v>
      </c>
      <c r="G33" s="40"/>
      <c r="H33" s="46"/>
    </row>
    <row r="34" s="2" customFormat="1" ht="16.8" customHeight="1">
      <c r="A34" s="40"/>
      <c r="B34" s="46"/>
      <c r="C34" s="294" t="s">
        <v>214</v>
      </c>
      <c r="D34" s="295" t="s">
        <v>215</v>
      </c>
      <c r="E34" s="296" t="s">
        <v>19</v>
      </c>
      <c r="F34" s="297">
        <v>2.0070000000000001</v>
      </c>
      <c r="G34" s="40"/>
      <c r="H34" s="46"/>
    </row>
    <row r="35" s="2" customFormat="1" ht="16.8" customHeight="1">
      <c r="A35" s="40"/>
      <c r="B35" s="46"/>
      <c r="C35" s="298" t="s">
        <v>19</v>
      </c>
      <c r="D35" s="298" t="s">
        <v>303</v>
      </c>
      <c r="E35" s="19" t="s">
        <v>19</v>
      </c>
      <c r="F35" s="299">
        <v>2.0070000000000001</v>
      </c>
      <c r="G35" s="40"/>
      <c r="H35" s="46"/>
    </row>
    <row r="36" s="2" customFormat="1" ht="16.8" customHeight="1">
      <c r="A36" s="40"/>
      <c r="B36" s="46"/>
      <c r="C36" s="298" t="s">
        <v>214</v>
      </c>
      <c r="D36" s="298" t="s">
        <v>137</v>
      </c>
      <c r="E36" s="19" t="s">
        <v>19</v>
      </c>
      <c r="F36" s="299">
        <v>2.0070000000000001</v>
      </c>
      <c r="G36" s="40"/>
      <c r="H36" s="46"/>
    </row>
    <row r="37" s="2" customFormat="1" ht="16.8" customHeight="1">
      <c r="A37" s="40"/>
      <c r="B37" s="46"/>
      <c r="C37" s="300" t="s">
        <v>744</v>
      </c>
      <c r="D37" s="40"/>
      <c r="E37" s="40"/>
      <c r="F37" s="40"/>
      <c r="G37" s="40"/>
      <c r="H37" s="46"/>
    </row>
    <row r="38" s="2" customFormat="1" ht="16.8" customHeight="1">
      <c r="A38" s="40"/>
      <c r="B38" s="46"/>
      <c r="C38" s="298" t="s">
        <v>300</v>
      </c>
      <c r="D38" s="298" t="s">
        <v>752</v>
      </c>
      <c r="E38" s="19" t="s">
        <v>131</v>
      </c>
      <c r="F38" s="299">
        <v>2.0070000000000001</v>
      </c>
      <c r="G38" s="40"/>
      <c r="H38" s="46"/>
    </row>
    <row r="39" s="2" customFormat="1" ht="16.8" customHeight="1">
      <c r="A39" s="40"/>
      <c r="B39" s="46"/>
      <c r="C39" s="298" t="s">
        <v>255</v>
      </c>
      <c r="D39" s="298" t="s">
        <v>748</v>
      </c>
      <c r="E39" s="19" t="s">
        <v>131</v>
      </c>
      <c r="F39" s="299">
        <v>166.41200000000001</v>
      </c>
      <c r="G39" s="40"/>
      <c r="H39" s="46"/>
    </row>
    <row r="40" s="2" customFormat="1" ht="16.8" customHeight="1">
      <c r="A40" s="40"/>
      <c r="B40" s="46"/>
      <c r="C40" s="294" t="s">
        <v>217</v>
      </c>
      <c r="D40" s="295" t="s">
        <v>218</v>
      </c>
      <c r="E40" s="296" t="s">
        <v>19</v>
      </c>
      <c r="F40" s="297">
        <v>-19.294</v>
      </c>
      <c r="G40" s="40"/>
      <c r="H40" s="46"/>
    </row>
    <row r="41" s="2" customFormat="1" ht="16.8" customHeight="1">
      <c r="A41" s="40"/>
      <c r="B41" s="46"/>
      <c r="C41" s="298" t="s">
        <v>19</v>
      </c>
      <c r="D41" s="298" t="s">
        <v>260</v>
      </c>
      <c r="E41" s="19" t="s">
        <v>19</v>
      </c>
      <c r="F41" s="299">
        <v>0</v>
      </c>
      <c r="G41" s="40"/>
      <c r="H41" s="46"/>
    </row>
    <row r="42" s="2" customFormat="1" ht="16.8" customHeight="1">
      <c r="A42" s="40"/>
      <c r="B42" s="46"/>
      <c r="C42" s="298" t="s">
        <v>19</v>
      </c>
      <c r="D42" s="298" t="s">
        <v>261</v>
      </c>
      <c r="E42" s="19" t="s">
        <v>19</v>
      </c>
      <c r="F42" s="299">
        <v>-2.0070000000000001</v>
      </c>
      <c r="G42" s="40"/>
      <c r="H42" s="46"/>
    </row>
    <row r="43" s="2" customFormat="1" ht="16.8" customHeight="1">
      <c r="A43" s="40"/>
      <c r="B43" s="46"/>
      <c r="C43" s="298" t="s">
        <v>19</v>
      </c>
      <c r="D43" s="298" t="s">
        <v>262</v>
      </c>
      <c r="E43" s="19" t="s">
        <v>19</v>
      </c>
      <c r="F43" s="299">
        <v>-15.279999999999999</v>
      </c>
      <c r="G43" s="40"/>
      <c r="H43" s="46"/>
    </row>
    <row r="44" s="2" customFormat="1" ht="16.8" customHeight="1">
      <c r="A44" s="40"/>
      <c r="B44" s="46"/>
      <c r="C44" s="298" t="s">
        <v>19</v>
      </c>
      <c r="D44" s="298" t="s">
        <v>263</v>
      </c>
      <c r="E44" s="19" t="s">
        <v>19</v>
      </c>
      <c r="F44" s="299">
        <v>-2.0070000000000001</v>
      </c>
      <c r="G44" s="40"/>
      <c r="H44" s="46"/>
    </row>
    <row r="45" s="2" customFormat="1" ht="16.8" customHeight="1">
      <c r="A45" s="40"/>
      <c r="B45" s="46"/>
      <c r="C45" s="298" t="s">
        <v>217</v>
      </c>
      <c r="D45" s="298" t="s">
        <v>146</v>
      </c>
      <c r="E45" s="19" t="s">
        <v>19</v>
      </c>
      <c r="F45" s="299">
        <v>-19.294</v>
      </c>
      <c r="G45" s="40"/>
      <c r="H45" s="46"/>
    </row>
    <row r="46" s="2" customFormat="1" ht="16.8" customHeight="1">
      <c r="A46" s="40"/>
      <c r="B46" s="46"/>
      <c r="C46" s="300" t="s">
        <v>744</v>
      </c>
      <c r="D46" s="40"/>
      <c r="E46" s="40"/>
      <c r="F46" s="40"/>
      <c r="G46" s="40"/>
      <c r="H46" s="46"/>
    </row>
    <row r="47" s="2" customFormat="1" ht="16.8" customHeight="1">
      <c r="A47" s="40"/>
      <c r="B47" s="46"/>
      <c r="C47" s="298" t="s">
        <v>255</v>
      </c>
      <c r="D47" s="298" t="s">
        <v>748</v>
      </c>
      <c r="E47" s="19" t="s">
        <v>131</v>
      </c>
      <c r="F47" s="299">
        <v>166.41200000000001</v>
      </c>
      <c r="G47" s="40"/>
      <c r="H47" s="46"/>
    </row>
    <row r="48" s="2" customFormat="1" ht="16.8" customHeight="1">
      <c r="A48" s="40"/>
      <c r="B48" s="46"/>
      <c r="C48" s="298" t="s">
        <v>269</v>
      </c>
      <c r="D48" s="298" t="s">
        <v>753</v>
      </c>
      <c r="E48" s="19" t="s">
        <v>131</v>
      </c>
      <c r="F48" s="299">
        <v>102.5</v>
      </c>
      <c r="G48" s="40"/>
      <c r="H48" s="46"/>
    </row>
    <row r="49" s="2" customFormat="1" ht="16.8" customHeight="1">
      <c r="A49" s="40"/>
      <c r="B49" s="46"/>
      <c r="C49" s="294" t="s">
        <v>220</v>
      </c>
      <c r="D49" s="295" t="s">
        <v>221</v>
      </c>
      <c r="E49" s="296" t="s">
        <v>19</v>
      </c>
      <c r="F49" s="297">
        <v>83.206000000000003</v>
      </c>
      <c r="G49" s="40"/>
      <c r="H49" s="46"/>
    </row>
    <row r="50" s="2" customFormat="1" ht="16.8" customHeight="1">
      <c r="A50" s="40"/>
      <c r="B50" s="46"/>
      <c r="C50" s="298" t="s">
        <v>19</v>
      </c>
      <c r="D50" s="298" t="s">
        <v>264</v>
      </c>
      <c r="E50" s="19" t="s">
        <v>19</v>
      </c>
      <c r="F50" s="299">
        <v>0</v>
      </c>
      <c r="G50" s="40"/>
      <c r="H50" s="46"/>
    </row>
    <row r="51" s="2" customFormat="1" ht="16.8" customHeight="1">
      <c r="A51" s="40"/>
      <c r="B51" s="46"/>
      <c r="C51" s="298" t="s">
        <v>19</v>
      </c>
      <c r="D51" s="298" t="s">
        <v>265</v>
      </c>
      <c r="E51" s="19" t="s">
        <v>19</v>
      </c>
      <c r="F51" s="299">
        <v>83.206000000000003</v>
      </c>
      <c r="G51" s="40"/>
      <c r="H51" s="46"/>
    </row>
    <row r="52" s="2" customFormat="1" ht="16.8" customHeight="1">
      <c r="A52" s="40"/>
      <c r="B52" s="46"/>
      <c r="C52" s="298" t="s">
        <v>220</v>
      </c>
      <c r="D52" s="298" t="s">
        <v>146</v>
      </c>
      <c r="E52" s="19" t="s">
        <v>19</v>
      </c>
      <c r="F52" s="299">
        <v>83.206000000000003</v>
      </c>
      <c r="G52" s="40"/>
      <c r="H52" s="46"/>
    </row>
    <row r="53" s="2" customFormat="1" ht="16.8" customHeight="1">
      <c r="A53" s="40"/>
      <c r="B53" s="46"/>
      <c r="C53" s="300" t="s">
        <v>744</v>
      </c>
      <c r="D53" s="40"/>
      <c r="E53" s="40"/>
      <c r="F53" s="40"/>
      <c r="G53" s="40"/>
      <c r="H53" s="46"/>
    </row>
    <row r="54" s="2" customFormat="1" ht="16.8" customHeight="1">
      <c r="A54" s="40"/>
      <c r="B54" s="46"/>
      <c r="C54" s="298" t="s">
        <v>255</v>
      </c>
      <c r="D54" s="298" t="s">
        <v>748</v>
      </c>
      <c r="E54" s="19" t="s">
        <v>131</v>
      </c>
      <c r="F54" s="299">
        <v>166.41200000000001</v>
      </c>
      <c r="G54" s="40"/>
      <c r="H54" s="46"/>
    </row>
    <row r="55" s="2" customFormat="1" ht="16.8" customHeight="1">
      <c r="A55" s="40"/>
      <c r="B55" s="46"/>
      <c r="C55" s="298" t="s">
        <v>269</v>
      </c>
      <c r="D55" s="298" t="s">
        <v>753</v>
      </c>
      <c r="E55" s="19" t="s">
        <v>131</v>
      </c>
      <c r="F55" s="299">
        <v>102.5</v>
      </c>
      <c r="G55" s="40"/>
      <c r="H55" s="46"/>
    </row>
    <row r="56" s="2" customFormat="1" ht="16.8" customHeight="1">
      <c r="A56" s="40"/>
      <c r="B56" s="46"/>
      <c r="C56" s="298" t="s">
        <v>278</v>
      </c>
      <c r="D56" s="298" t="s">
        <v>754</v>
      </c>
      <c r="E56" s="19" t="s">
        <v>131</v>
      </c>
      <c r="F56" s="299">
        <v>83.206000000000003</v>
      </c>
      <c r="G56" s="40"/>
      <c r="H56" s="46"/>
    </row>
    <row r="57" s="2" customFormat="1" ht="16.8" customHeight="1">
      <c r="A57" s="40"/>
      <c r="B57" s="46"/>
      <c r="C57" s="294" t="s">
        <v>223</v>
      </c>
      <c r="D57" s="295" t="s">
        <v>224</v>
      </c>
      <c r="E57" s="296" t="s">
        <v>19</v>
      </c>
      <c r="F57" s="297">
        <v>25</v>
      </c>
      <c r="G57" s="40"/>
      <c r="H57" s="46"/>
    </row>
    <row r="58" s="2" customFormat="1" ht="16.8" customHeight="1">
      <c r="A58" s="40"/>
      <c r="B58" s="46"/>
      <c r="C58" s="298" t="s">
        <v>19</v>
      </c>
      <c r="D58" s="298" t="s">
        <v>239</v>
      </c>
      <c r="E58" s="19" t="s">
        <v>19</v>
      </c>
      <c r="F58" s="299">
        <v>25</v>
      </c>
      <c r="G58" s="40"/>
      <c r="H58" s="46"/>
    </row>
    <row r="59" s="2" customFormat="1" ht="16.8" customHeight="1">
      <c r="A59" s="40"/>
      <c r="B59" s="46"/>
      <c r="C59" s="298" t="s">
        <v>223</v>
      </c>
      <c r="D59" s="298" t="s">
        <v>137</v>
      </c>
      <c r="E59" s="19" t="s">
        <v>19</v>
      </c>
      <c r="F59" s="299">
        <v>25</v>
      </c>
      <c r="G59" s="40"/>
      <c r="H59" s="46"/>
    </row>
    <row r="60" s="2" customFormat="1" ht="16.8" customHeight="1">
      <c r="A60" s="40"/>
      <c r="B60" s="46"/>
      <c r="C60" s="300" t="s">
        <v>744</v>
      </c>
      <c r="D60" s="40"/>
      <c r="E60" s="40"/>
      <c r="F60" s="40"/>
      <c r="G60" s="40"/>
      <c r="H60" s="46"/>
    </row>
    <row r="61" s="2" customFormat="1" ht="16.8" customHeight="1">
      <c r="A61" s="40"/>
      <c r="B61" s="46"/>
      <c r="C61" s="298" t="s">
        <v>236</v>
      </c>
      <c r="D61" s="298" t="s">
        <v>755</v>
      </c>
      <c r="E61" s="19" t="s">
        <v>202</v>
      </c>
      <c r="F61" s="299">
        <v>25</v>
      </c>
      <c r="G61" s="40"/>
      <c r="H61" s="46"/>
    </row>
    <row r="62" s="2" customFormat="1" ht="16.8" customHeight="1">
      <c r="A62" s="40"/>
      <c r="B62" s="46"/>
      <c r="C62" s="298" t="s">
        <v>240</v>
      </c>
      <c r="D62" s="298" t="s">
        <v>747</v>
      </c>
      <c r="E62" s="19" t="s">
        <v>131</v>
      </c>
      <c r="F62" s="299">
        <v>102.5</v>
      </c>
      <c r="G62" s="40"/>
      <c r="H62" s="46"/>
    </row>
    <row r="63" s="2" customFormat="1" ht="16.8" customHeight="1">
      <c r="A63" s="40"/>
      <c r="B63" s="46"/>
      <c r="C63" s="298" t="s">
        <v>252</v>
      </c>
      <c r="D63" s="298" t="s">
        <v>756</v>
      </c>
      <c r="E63" s="19" t="s">
        <v>202</v>
      </c>
      <c r="F63" s="299">
        <v>25</v>
      </c>
      <c r="G63" s="40"/>
      <c r="H63" s="46"/>
    </row>
    <row r="64" s="2" customFormat="1" ht="16.8" customHeight="1">
      <c r="A64" s="40"/>
      <c r="B64" s="46"/>
      <c r="C64" s="298" t="s">
        <v>266</v>
      </c>
      <c r="D64" s="298" t="s">
        <v>267</v>
      </c>
      <c r="E64" s="19" t="s">
        <v>202</v>
      </c>
      <c r="F64" s="299">
        <v>25</v>
      </c>
      <c r="G64" s="40"/>
      <c r="H64" s="46"/>
    </row>
    <row r="65" s="2" customFormat="1">
      <c r="A65" s="40"/>
      <c r="B65" s="46"/>
      <c r="C65" s="298" t="s">
        <v>282</v>
      </c>
      <c r="D65" s="298" t="s">
        <v>757</v>
      </c>
      <c r="E65" s="19" t="s">
        <v>202</v>
      </c>
      <c r="F65" s="299">
        <v>25</v>
      </c>
      <c r="G65" s="40"/>
      <c r="H65" s="46"/>
    </row>
    <row r="66" s="2" customFormat="1" ht="26.4" customHeight="1">
      <c r="A66" s="40"/>
      <c r="B66" s="46"/>
      <c r="C66" s="293" t="s">
        <v>758</v>
      </c>
      <c r="D66" s="293" t="s">
        <v>87</v>
      </c>
      <c r="E66" s="40"/>
      <c r="F66" s="40"/>
      <c r="G66" s="40"/>
      <c r="H66" s="46"/>
    </row>
    <row r="67" s="2" customFormat="1" ht="16.8" customHeight="1">
      <c r="A67" s="40"/>
      <c r="B67" s="46"/>
      <c r="C67" s="294" t="s">
        <v>474</v>
      </c>
      <c r="D67" s="295" t="s">
        <v>759</v>
      </c>
      <c r="E67" s="296" t="s">
        <v>19</v>
      </c>
      <c r="F67" s="297">
        <v>31.800000000000001</v>
      </c>
      <c r="G67" s="40"/>
      <c r="H67" s="46"/>
    </row>
    <row r="68" s="2" customFormat="1" ht="16.8" customHeight="1">
      <c r="A68" s="40"/>
      <c r="B68" s="46"/>
      <c r="C68" s="298" t="s">
        <v>19</v>
      </c>
      <c r="D68" s="298" t="s">
        <v>472</v>
      </c>
      <c r="E68" s="19" t="s">
        <v>19</v>
      </c>
      <c r="F68" s="299">
        <v>33.600000000000001</v>
      </c>
      <c r="G68" s="40"/>
      <c r="H68" s="46"/>
    </row>
    <row r="69" s="2" customFormat="1" ht="16.8" customHeight="1">
      <c r="A69" s="40"/>
      <c r="B69" s="46"/>
      <c r="C69" s="298" t="s">
        <v>19</v>
      </c>
      <c r="D69" s="298" t="s">
        <v>473</v>
      </c>
      <c r="E69" s="19" t="s">
        <v>19</v>
      </c>
      <c r="F69" s="299">
        <v>-1.8</v>
      </c>
      <c r="G69" s="40"/>
      <c r="H69" s="46"/>
    </row>
    <row r="70" s="2" customFormat="1" ht="16.8" customHeight="1">
      <c r="A70" s="40"/>
      <c r="B70" s="46"/>
      <c r="C70" s="298" t="s">
        <v>474</v>
      </c>
      <c r="D70" s="298" t="s">
        <v>137</v>
      </c>
      <c r="E70" s="19" t="s">
        <v>19</v>
      </c>
      <c r="F70" s="299">
        <v>31.800000000000001</v>
      </c>
      <c r="G70" s="40"/>
      <c r="H70" s="46"/>
    </row>
    <row r="71" s="2" customFormat="1" ht="16.8" customHeight="1">
      <c r="A71" s="40"/>
      <c r="B71" s="46"/>
      <c r="C71" s="300" t="s">
        <v>744</v>
      </c>
      <c r="D71" s="40"/>
      <c r="E71" s="40"/>
      <c r="F71" s="40"/>
      <c r="G71" s="40"/>
      <c r="H71" s="46"/>
    </row>
    <row r="72" s="2" customFormat="1">
      <c r="A72" s="40"/>
      <c r="B72" s="46"/>
      <c r="C72" s="298" t="s">
        <v>469</v>
      </c>
      <c r="D72" s="298" t="s">
        <v>760</v>
      </c>
      <c r="E72" s="19" t="s">
        <v>131</v>
      </c>
      <c r="F72" s="299">
        <v>31.800000000000001</v>
      </c>
      <c r="G72" s="40"/>
      <c r="H72" s="46"/>
    </row>
    <row r="73" s="2" customFormat="1" ht="16.8" customHeight="1">
      <c r="A73" s="40"/>
      <c r="B73" s="46"/>
      <c r="C73" s="298" t="s">
        <v>255</v>
      </c>
      <c r="D73" s="298" t="s">
        <v>748</v>
      </c>
      <c r="E73" s="19" t="s">
        <v>131</v>
      </c>
      <c r="F73" s="299">
        <v>63.600000000000001</v>
      </c>
      <c r="G73" s="40"/>
      <c r="H73" s="46"/>
    </row>
    <row r="74" s="2" customFormat="1" ht="16.8" customHeight="1">
      <c r="A74" s="40"/>
      <c r="B74" s="46"/>
      <c r="C74" s="298" t="s">
        <v>274</v>
      </c>
      <c r="D74" s="298" t="s">
        <v>749</v>
      </c>
      <c r="E74" s="19" t="s">
        <v>131</v>
      </c>
      <c r="F74" s="299">
        <v>31.800000000000001</v>
      </c>
      <c r="G74" s="40"/>
      <c r="H74" s="46"/>
    </row>
    <row r="75" s="2" customFormat="1" ht="16.8" customHeight="1">
      <c r="A75" s="40"/>
      <c r="B75" s="46"/>
      <c r="C75" s="298" t="s">
        <v>278</v>
      </c>
      <c r="D75" s="298" t="s">
        <v>754</v>
      </c>
      <c r="E75" s="19" t="s">
        <v>131</v>
      </c>
      <c r="F75" s="299">
        <v>24.210000000000001</v>
      </c>
      <c r="G75" s="40"/>
      <c r="H75" s="46"/>
    </row>
    <row r="76" s="2" customFormat="1" ht="16.8" customHeight="1">
      <c r="A76" s="40"/>
      <c r="B76" s="46"/>
      <c r="C76" s="294" t="s">
        <v>505</v>
      </c>
      <c r="D76" s="295" t="s">
        <v>761</v>
      </c>
      <c r="E76" s="296" t="s">
        <v>19</v>
      </c>
      <c r="F76" s="297">
        <v>5.1859999999999999</v>
      </c>
      <c r="G76" s="40"/>
      <c r="H76" s="46"/>
    </row>
    <row r="77" s="2" customFormat="1" ht="16.8" customHeight="1">
      <c r="A77" s="40"/>
      <c r="B77" s="46"/>
      <c r="C77" s="298" t="s">
        <v>19</v>
      </c>
      <c r="D77" s="298" t="s">
        <v>503</v>
      </c>
      <c r="E77" s="19" t="s">
        <v>19</v>
      </c>
      <c r="F77" s="299">
        <v>5.5</v>
      </c>
      <c r="G77" s="40"/>
      <c r="H77" s="46"/>
    </row>
    <row r="78" s="2" customFormat="1" ht="16.8" customHeight="1">
      <c r="A78" s="40"/>
      <c r="B78" s="46"/>
      <c r="C78" s="298" t="s">
        <v>19</v>
      </c>
      <c r="D78" s="298" t="s">
        <v>504</v>
      </c>
      <c r="E78" s="19" t="s">
        <v>19</v>
      </c>
      <c r="F78" s="299">
        <v>-0.314</v>
      </c>
      <c r="G78" s="40"/>
      <c r="H78" s="46"/>
    </row>
    <row r="79" s="2" customFormat="1" ht="16.8" customHeight="1">
      <c r="A79" s="40"/>
      <c r="B79" s="46"/>
      <c r="C79" s="298" t="s">
        <v>505</v>
      </c>
      <c r="D79" s="298" t="s">
        <v>137</v>
      </c>
      <c r="E79" s="19" t="s">
        <v>19</v>
      </c>
      <c r="F79" s="299">
        <v>5.1859999999999999</v>
      </c>
      <c r="G79" s="40"/>
      <c r="H79" s="46"/>
    </row>
    <row r="80" s="2" customFormat="1" ht="16.8" customHeight="1">
      <c r="A80" s="40"/>
      <c r="B80" s="46"/>
      <c r="C80" s="294" t="s">
        <v>443</v>
      </c>
      <c r="D80" s="295" t="s">
        <v>444</v>
      </c>
      <c r="E80" s="296" t="s">
        <v>19</v>
      </c>
      <c r="F80" s="297">
        <v>46.259999999999998</v>
      </c>
      <c r="G80" s="40"/>
      <c r="H80" s="46"/>
    </row>
    <row r="81" s="2" customFormat="1" ht="16.8" customHeight="1">
      <c r="A81" s="40"/>
      <c r="B81" s="46"/>
      <c r="C81" s="298" t="s">
        <v>19</v>
      </c>
      <c r="D81" s="298" t="s">
        <v>478</v>
      </c>
      <c r="E81" s="19" t="s">
        <v>19</v>
      </c>
      <c r="F81" s="299">
        <v>46.259999999999998</v>
      </c>
      <c r="G81" s="40"/>
      <c r="H81" s="46"/>
    </row>
    <row r="82" s="2" customFormat="1" ht="16.8" customHeight="1">
      <c r="A82" s="40"/>
      <c r="B82" s="46"/>
      <c r="C82" s="298" t="s">
        <v>443</v>
      </c>
      <c r="D82" s="298" t="s">
        <v>137</v>
      </c>
      <c r="E82" s="19" t="s">
        <v>19</v>
      </c>
      <c r="F82" s="299">
        <v>46.259999999999998</v>
      </c>
      <c r="G82" s="40"/>
      <c r="H82" s="46"/>
    </row>
    <row r="83" s="2" customFormat="1" ht="16.8" customHeight="1">
      <c r="A83" s="40"/>
      <c r="B83" s="46"/>
      <c r="C83" s="300" t="s">
        <v>744</v>
      </c>
      <c r="D83" s="40"/>
      <c r="E83" s="40"/>
      <c r="F83" s="40"/>
      <c r="G83" s="40"/>
      <c r="H83" s="46"/>
    </row>
    <row r="84" s="2" customFormat="1" ht="16.8" customHeight="1">
      <c r="A84" s="40"/>
      <c r="B84" s="46"/>
      <c r="C84" s="298" t="s">
        <v>475</v>
      </c>
      <c r="D84" s="298" t="s">
        <v>762</v>
      </c>
      <c r="E84" s="19" t="s">
        <v>202</v>
      </c>
      <c r="F84" s="299">
        <v>46.259999999999998</v>
      </c>
      <c r="G84" s="40"/>
      <c r="H84" s="46"/>
    </row>
    <row r="85" s="2" customFormat="1" ht="16.8" customHeight="1">
      <c r="A85" s="40"/>
      <c r="B85" s="46"/>
      <c r="C85" s="298" t="s">
        <v>483</v>
      </c>
      <c r="D85" s="298" t="s">
        <v>763</v>
      </c>
      <c r="E85" s="19" t="s">
        <v>202</v>
      </c>
      <c r="F85" s="299">
        <v>46.259999999999998</v>
      </c>
      <c r="G85" s="40"/>
      <c r="H85" s="46"/>
    </row>
    <row r="86" s="2" customFormat="1" ht="16.8" customHeight="1">
      <c r="A86" s="40"/>
      <c r="B86" s="46"/>
      <c r="C86" s="294" t="s">
        <v>446</v>
      </c>
      <c r="D86" s="295" t="s">
        <v>447</v>
      </c>
      <c r="E86" s="296" t="s">
        <v>19</v>
      </c>
      <c r="F86" s="297">
        <v>12.1</v>
      </c>
      <c r="G86" s="40"/>
      <c r="H86" s="46"/>
    </row>
    <row r="87" s="2" customFormat="1" ht="16.8" customHeight="1">
      <c r="A87" s="40"/>
      <c r="B87" s="46"/>
      <c r="C87" s="298" t="s">
        <v>19</v>
      </c>
      <c r="D87" s="298" t="s">
        <v>482</v>
      </c>
      <c r="E87" s="19" t="s">
        <v>19</v>
      </c>
      <c r="F87" s="299">
        <v>12.1</v>
      </c>
      <c r="G87" s="40"/>
      <c r="H87" s="46"/>
    </row>
    <row r="88" s="2" customFormat="1" ht="16.8" customHeight="1">
      <c r="A88" s="40"/>
      <c r="B88" s="46"/>
      <c r="C88" s="298" t="s">
        <v>446</v>
      </c>
      <c r="D88" s="298" t="s">
        <v>137</v>
      </c>
      <c r="E88" s="19" t="s">
        <v>19</v>
      </c>
      <c r="F88" s="299">
        <v>12.1</v>
      </c>
      <c r="G88" s="40"/>
      <c r="H88" s="46"/>
    </row>
    <row r="89" s="2" customFormat="1" ht="16.8" customHeight="1">
      <c r="A89" s="40"/>
      <c r="B89" s="46"/>
      <c r="C89" s="300" t="s">
        <v>744</v>
      </c>
      <c r="D89" s="40"/>
      <c r="E89" s="40"/>
      <c r="F89" s="40"/>
      <c r="G89" s="40"/>
      <c r="H89" s="46"/>
    </row>
    <row r="90" s="2" customFormat="1" ht="16.8" customHeight="1">
      <c r="A90" s="40"/>
      <c r="B90" s="46"/>
      <c r="C90" s="298" t="s">
        <v>479</v>
      </c>
      <c r="D90" s="298" t="s">
        <v>764</v>
      </c>
      <c r="E90" s="19" t="s">
        <v>202</v>
      </c>
      <c r="F90" s="299">
        <v>12.1</v>
      </c>
      <c r="G90" s="40"/>
      <c r="H90" s="46"/>
    </row>
    <row r="91" s="2" customFormat="1" ht="16.8" customHeight="1">
      <c r="A91" s="40"/>
      <c r="B91" s="46"/>
      <c r="C91" s="298" t="s">
        <v>486</v>
      </c>
      <c r="D91" s="298" t="s">
        <v>765</v>
      </c>
      <c r="E91" s="19" t="s">
        <v>202</v>
      </c>
      <c r="F91" s="299">
        <v>12.1</v>
      </c>
      <c r="G91" s="40"/>
      <c r="H91" s="46"/>
    </row>
    <row r="92" s="2" customFormat="1" ht="16.8" customHeight="1">
      <c r="A92" s="40"/>
      <c r="B92" s="46"/>
      <c r="C92" s="294" t="s">
        <v>449</v>
      </c>
      <c r="D92" s="295" t="s">
        <v>450</v>
      </c>
      <c r="E92" s="296" t="s">
        <v>19</v>
      </c>
      <c r="F92" s="297">
        <v>2.0899999999999999</v>
      </c>
      <c r="G92" s="40"/>
      <c r="H92" s="46"/>
    </row>
    <row r="93" s="2" customFormat="1" ht="16.8" customHeight="1">
      <c r="A93" s="40"/>
      <c r="B93" s="46"/>
      <c r="C93" s="298" t="s">
        <v>19</v>
      </c>
      <c r="D93" s="298" t="s">
        <v>518</v>
      </c>
      <c r="E93" s="19" t="s">
        <v>19</v>
      </c>
      <c r="F93" s="299">
        <v>2.0899999999999999</v>
      </c>
      <c r="G93" s="40"/>
      <c r="H93" s="46"/>
    </row>
    <row r="94" s="2" customFormat="1" ht="16.8" customHeight="1">
      <c r="A94" s="40"/>
      <c r="B94" s="46"/>
      <c r="C94" s="298" t="s">
        <v>449</v>
      </c>
      <c r="D94" s="298" t="s">
        <v>137</v>
      </c>
      <c r="E94" s="19" t="s">
        <v>19</v>
      </c>
      <c r="F94" s="299">
        <v>2.0899999999999999</v>
      </c>
      <c r="G94" s="40"/>
      <c r="H94" s="46"/>
    </row>
    <row r="95" s="2" customFormat="1" ht="16.8" customHeight="1">
      <c r="A95" s="40"/>
      <c r="B95" s="46"/>
      <c r="C95" s="300" t="s">
        <v>744</v>
      </c>
      <c r="D95" s="40"/>
      <c r="E95" s="40"/>
      <c r="F95" s="40"/>
      <c r="G95" s="40"/>
      <c r="H95" s="46"/>
    </row>
    <row r="96" s="2" customFormat="1" ht="16.8" customHeight="1">
      <c r="A96" s="40"/>
      <c r="B96" s="46"/>
      <c r="C96" s="298" t="s">
        <v>515</v>
      </c>
      <c r="D96" s="298" t="s">
        <v>766</v>
      </c>
      <c r="E96" s="19" t="s">
        <v>131</v>
      </c>
      <c r="F96" s="299">
        <v>2.0899999999999999</v>
      </c>
      <c r="G96" s="40"/>
      <c r="H96" s="46"/>
    </row>
    <row r="97" s="2" customFormat="1" ht="16.8" customHeight="1">
      <c r="A97" s="40"/>
      <c r="B97" s="46"/>
      <c r="C97" s="298" t="s">
        <v>255</v>
      </c>
      <c r="D97" s="298" t="s">
        <v>748</v>
      </c>
      <c r="E97" s="19" t="s">
        <v>131</v>
      </c>
      <c r="F97" s="299">
        <v>63.600000000000001</v>
      </c>
      <c r="G97" s="40"/>
      <c r="H97" s="46"/>
    </row>
    <row r="98" s="2" customFormat="1" ht="16.8" customHeight="1">
      <c r="A98" s="40"/>
      <c r="B98" s="46"/>
      <c r="C98" s="294" t="s">
        <v>538</v>
      </c>
      <c r="D98" s="295" t="s">
        <v>767</v>
      </c>
      <c r="E98" s="296" t="s">
        <v>19</v>
      </c>
      <c r="F98" s="297">
        <v>10.1</v>
      </c>
      <c r="G98" s="40"/>
      <c r="H98" s="46"/>
    </row>
    <row r="99" s="2" customFormat="1" ht="16.8" customHeight="1">
      <c r="A99" s="40"/>
      <c r="B99" s="46"/>
      <c r="C99" s="298" t="s">
        <v>19</v>
      </c>
      <c r="D99" s="298" t="s">
        <v>537</v>
      </c>
      <c r="E99" s="19" t="s">
        <v>19</v>
      </c>
      <c r="F99" s="299">
        <v>10.1</v>
      </c>
      <c r="G99" s="40"/>
      <c r="H99" s="46"/>
    </row>
    <row r="100" s="2" customFormat="1" ht="16.8" customHeight="1">
      <c r="A100" s="40"/>
      <c r="B100" s="46"/>
      <c r="C100" s="298" t="s">
        <v>538</v>
      </c>
      <c r="D100" s="298" t="s">
        <v>137</v>
      </c>
      <c r="E100" s="19" t="s">
        <v>19</v>
      </c>
      <c r="F100" s="299">
        <v>10.1</v>
      </c>
      <c r="G100" s="40"/>
      <c r="H100" s="46"/>
    </row>
    <row r="101" s="2" customFormat="1" ht="16.8" customHeight="1">
      <c r="A101" s="40"/>
      <c r="B101" s="46"/>
      <c r="C101" s="294" t="s">
        <v>217</v>
      </c>
      <c r="D101" s="295" t="s">
        <v>218</v>
      </c>
      <c r="E101" s="296" t="s">
        <v>19</v>
      </c>
      <c r="F101" s="297">
        <v>-7.5899999999999999</v>
      </c>
      <c r="G101" s="40"/>
      <c r="H101" s="46"/>
    </row>
    <row r="102" s="2" customFormat="1" ht="16.8" customHeight="1">
      <c r="A102" s="40"/>
      <c r="B102" s="46"/>
      <c r="C102" s="298" t="s">
        <v>19</v>
      </c>
      <c r="D102" s="298" t="s">
        <v>260</v>
      </c>
      <c r="E102" s="19" t="s">
        <v>19</v>
      </c>
      <c r="F102" s="299">
        <v>0</v>
      </c>
      <c r="G102" s="40"/>
      <c r="H102" s="46"/>
    </row>
    <row r="103" s="2" customFormat="1" ht="16.8" customHeight="1">
      <c r="A103" s="40"/>
      <c r="B103" s="46"/>
      <c r="C103" s="298" t="s">
        <v>19</v>
      </c>
      <c r="D103" s="298" t="s">
        <v>492</v>
      </c>
      <c r="E103" s="19" t="s">
        <v>19</v>
      </c>
      <c r="F103" s="299">
        <v>-7.5899999999999999</v>
      </c>
      <c r="G103" s="40"/>
      <c r="H103" s="46"/>
    </row>
    <row r="104" s="2" customFormat="1" ht="16.8" customHeight="1">
      <c r="A104" s="40"/>
      <c r="B104" s="46"/>
      <c r="C104" s="298" t="s">
        <v>217</v>
      </c>
      <c r="D104" s="298" t="s">
        <v>146</v>
      </c>
      <c r="E104" s="19" t="s">
        <v>19</v>
      </c>
      <c r="F104" s="299">
        <v>-7.5899999999999999</v>
      </c>
      <c r="G104" s="40"/>
      <c r="H104" s="46"/>
    </row>
    <row r="105" s="2" customFormat="1" ht="16.8" customHeight="1">
      <c r="A105" s="40"/>
      <c r="B105" s="46"/>
      <c r="C105" s="300" t="s">
        <v>744</v>
      </c>
      <c r="D105" s="40"/>
      <c r="E105" s="40"/>
      <c r="F105" s="40"/>
      <c r="G105" s="40"/>
      <c r="H105" s="46"/>
    </row>
    <row r="106" s="2" customFormat="1" ht="16.8" customHeight="1">
      <c r="A106" s="40"/>
      <c r="B106" s="46"/>
      <c r="C106" s="298" t="s">
        <v>255</v>
      </c>
      <c r="D106" s="298" t="s">
        <v>748</v>
      </c>
      <c r="E106" s="19" t="s">
        <v>131</v>
      </c>
      <c r="F106" s="299">
        <v>63.600000000000001</v>
      </c>
      <c r="G106" s="40"/>
      <c r="H106" s="46"/>
    </row>
    <row r="107" s="2" customFormat="1" ht="16.8" customHeight="1">
      <c r="A107" s="40"/>
      <c r="B107" s="46"/>
      <c r="C107" s="298" t="s">
        <v>269</v>
      </c>
      <c r="D107" s="298" t="s">
        <v>753</v>
      </c>
      <c r="E107" s="19" t="s">
        <v>131</v>
      </c>
      <c r="F107" s="299">
        <v>46.979999999999997</v>
      </c>
      <c r="G107" s="40"/>
      <c r="H107" s="46"/>
    </row>
    <row r="108" s="2" customFormat="1" ht="16.8" customHeight="1">
      <c r="A108" s="40"/>
      <c r="B108" s="46"/>
      <c r="C108" s="298" t="s">
        <v>278</v>
      </c>
      <c r="D108" s="298" t="s">
        <v>754</v>
      </c>
      <c r="E108" s="19" t="s">
        <v>131</v>
      </c>
      <c r="F108" s="299">
        <v>24.210000000000001</v>
      </c>
      <c r="G108" s="40"/>
      <c r="H108" s="46"/>
    </row>
    <row r="109" s="2" customFormat="1" ht="16.8" customHeight="1">
      <c r="A109" s="40"/>
      <c r="B109" s="46"/>
      <c r="C109" s="294" t="s">
        <v>453</v>
      </c>
      <c r="D109" s="295" t="s">
        <v>454</v>
      </c>
      <c r="E109" s="296" t="s">
        <v>19</v>
      </c>
      <c r="F109" s="297">
        <v>39.390000000000001</v>
      </c>
      <c r="G109" s="40"/>
      <c r="H109" s="46"/>
    </row>
    <row r="110" s="2" customFormat="1" ht="16.8" customHeight="1">
      <c r="A110" s="40"/>
      <c r="B110" s="46"/>
      <c r="C110" s="298" t="s">
        <v>19</v>
      </c>
      <c r="D110" s="298" t="s">
        <v>493</v>
      </c>
      <c r="E110" s="19" t="s">
        <v>19</v>
      </c>
      <c r="F110" s="299">
        <v>39.390000000000001</v>
      </c>
      <c r="G110" s="40"/>
      <c r="H110" s="46"/>
    </row>
    <row r="111" s="2" customFormat="1" ht="16.8" customHeight="1">
      <c r="A111" s="40"/>
      <c r="B111" s="46"/>
      <c r="C111" s="298" t="s">
        <v>453</v>
      </c>
      <c r="D111" s="298" t="s">
        <v>146</v>
      </c>
      <c r="E111" s="19" t="s">
        <v>19</v>
      </c>
      <c r="F111" s="299">
        <v>39.390000000000001</v>
      </c>
      <c r="G111" s="40"/>
      <c r="H111" s="46"/>
    </row>
    <row r="112" s="2" customFormat="1" ht="16.8" customHeight="1">
      <c r="A112" s="40"/>
      <c r="B112" s="46"/>
      <c r="C112" s="300" t="s">
        <v>744</v>
      </c>
      <c r="D112" s="40"/>
      <c r="E112" s="40"/>
      <c r="F112" s="40"/>
      <c r="G112" s="40"/>
      <c r="H112" s="46"/>
    </row>
    <row r="113" s="2" customFormat="1" ht="16.8" customHeight="1">
      <c r="A113" s="40"/>
      <c r="B113" s="46"/>
      <c r="C113" s="298" t="s">
        <v>255</v>
      </c>
      <c r="D113" s="298" t="s">
        <v>748</v>
      </c>
      <c r="E113" s="19" t="s">
        <v>131</v>
      </c>
      <c r="F113" s="299">
        <v>63.600000000000001</v>
      </c>
      <c r="G113" s="40"/>
      <c r="H113" s="46"/>
    </row>
    <row r="114" s="2" customFormat="1" ht="16.8" customHeight="1">
      <c r="A114" s="40"/>
      <c r="B114" s="46"/>
      <c r="C114" s="298" t="s">
        <v>269</v>
      </c>
      <c r="D114" s="298" t="s">
        <v>753</v>
      </c>
      <c r="E114" s="19" t="s">
        <v>131</v>
      </c>
      <c r="F114" s="299">
        <v>46.979999999999997</v>
      </c>
      <c r="G114" s="40"/>
      <c r="H114" s="46"/>
    </row>
    <row r="115" s="2" customFormat="1" ht="16.8" customHeight="1">
      <c r="A115" s="40"/>
      <c r="B115" s="46"/>
      <c r="C115" s="294" t="s">
        <v>223</v>
      </c>
      <c r="D115" s="295" t="s">
        <v>224</v>
      </c>
      <c r="E115" s="296" t="s">
        <v>19</v>
      </c>
      <c r="F115" s="297">
        <v>11</v>
      </c>
      <c r="G115" s="40"/>
      <c r="H115" s="46"/>
    </row>
    <row r="116" s="2" customFormat="1" ht="16.8" customHeight="1">
      <c r="A116" s="40"/>
      <c r="B116" s="46"/>
      <c r="C116" s="298" t="s">
        <v>19</v>
      </c>
      <c r="D116" s="298" t="s">
        <v>458</v>
      </c>
      <c r="E116" s="19" t="s">
        <v>19</v>
      </c>
      <c r="F116" s="299">
        <v>11</v>
      </c>
      <c r="G116" s="40"/>
      <c r="H116" s="46"/>
    </row>
    <row r="117" s="2" customFormat="1" ht="16.8" customHeight="1">
      <c r="A117" s="40"/>
      <c r="B117" s="46"/>
      <c r="C117" s="298" t="s">
        <v>223</v>
      </c>
      <c r="D117" s="298" t="s">
        <v>137</v>
      </c>
      <c r="E117" s="19" t="s">
        <v>19</v>
      </c>
      <c r="F117" s="299">
        <v>11</v>
      </c>
      <c r="G117" s="40"/>
      <c r="H117" s="46"/>
    </row>
    <row r="118" s="2" customFormat="1" ht="16.8" customHeight="1">
      <c r="A118" s="40"/>
      <c r="B118" s="46"/>
      <c r="C118" s="300" t="s">
        <v>744</v>
      </c>
      <c r="D118" s="40"/>
      <c r="E118" s="40"/>
      <c r="F118" s="40"/>
      <c r="G118" s="40"/>
      <c r="H118" s="46"/>
    </row>
    <row r="119" s="2" customFormat="1" ht="16.8" customHeight="1">
      <c r="A119" s="40"/>
      <c r="B119" s="46"/>
      <c r="C119" s="298" t="s">
        <v>236</v>
      </c>
      <c r="D119" s="298" t="s">
        <v>755</v>
      </c>
      <c r="E119" s="19" t="s">
        <v>202</v>
      </c>
      <c r="F119" s="299">
        <v>11</v>
      </c>
      <c r="G119" s="40"/>
      <c r="H119" s="46"/>
    </row>
    <row r="120" s="2" customFormat="1" ht="16.8" customHeight="1">
      <c r="A120" s="40"/>
      <c r="B120" s="46"/>
      <c r="C120" s="298" t="s">
        <v>266</v>
      </c>
      <c r="D120" s="298" t="s">
        <v>267</v>
      </c>
      <c r="E120" s="19" t="s">
        <v>202</v>
      </c>
      <c r="F120" s="299">
        <v>11</v>
      </c>
      <c r="G120" s="40"/>
      <c r="H120" s="46"/>
    </row>
    <row r="121" s="2" customFormat="1">
      <c r="A121" s="40"/>
      <c r="B121" s="46"/>
      <c r="C121" s="298" t="s">
        <v>282</v>
      </c>
      <c r="D121" s="298" t="s">
        <v>757</v>
      </c>
      <c r="E121" s="19" t="s">
        <v>202</v>
      </c>
      <c r="F121" s="299">
        <v>11</v>
      </c>
      <c r="G121" s="40"/>
      <c r="H121" s="46"/>
    </row>
    <row r="122" s="2" customFormat="1" ht="7.44" customHeight="1">
      <c r="A122" s="40"/>
      <c r="B122" s="158"/>
      <c r="C122" s="159"/>
      <c r="D122" s="159"/>
      <c r="E122" s="159"/>
      <c r="F122" s="159"/>
      <c r="G122" s="159"/>
      <c r="H122" s="46"/>
    </row>
    <row r="123" s="2" customFormat="1">
      <c r="A123" s="40"/>
      <c r="B123" s="40"/>
      <c r="C123" s="40"/>
      <c r="D123" s="40"/>
      <c r="E123" s="40"/>
      <c r="F123" s="40"/>
      <c r="G123" s="40"/>
      <c r="H123" s="40"/>
    </row>
  </sheetData>
  <sheetProtection sheet="1" formatColumns="0" formatRows="0" objects="1" scenarios="1" spinCount="100000" saltValue="EB1Cuud2twxjIPdoYUKAIcn1FC0HKM9DPWbvasRmm9ZELWV9RcwUBa7/pc2HilucYiDHFqpG7jVk5GNoKXQYbA==" hashValue="k1TMrQAwtYnVOqLG2oTYd/pTbrjoX77nP85PZ/ueoctayPvXUCC//TVhGk9wVbH95tyX6OaRS4CzuoAYfa0puA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301" customWidth="1"/>
    <col min="2" max="2" width="1.667969" style="301" customWidth="1"/>
    <col min="3" max="4" width="5" style="301" customWidth="1"/>
    <col min="5" max="5" width="11.66016" style="301" customWidth="1"/>
    <col min="6" max="6" width="9.160156" style="301" customWidth="1"/>
    <col min="7" max="7" width="5" style="301" customWidth="1"/>
    <col min="8" max="8" width="77.83203" style="301" customWidth="1"/>
    <col min="9" max="10" width="20" style="301" customWidth="1"/>
    <col min="11" max="11" width="1.667969" style="301" customWidth="1"/>
  </cols>
  <sheetData>
    <row r="1" s="1" customFormat="1" ht="37.5" customHeight="1"/>
    <row r="2" s="1" customFormat="1" ht="7.5" customHeight="1">
      <c r="B2" s="302"/>
      <c r="C2" s="303"/>
      <c r="D2" s="303"/>
      <c r="E2" s="303"/>
      <c r="F2" s="303"/>
      <c r="G2" s="303"/>
      <c r="H2" s="303"/>
      <c r="I2" s="303"/>
      <c r="J2" s="303"/>
      <c r="K2" s="304"/>
    </row>
    <row r="3" s="17" customFormat="1" ht="45" customHeight="1">
      <c r="B3" s="305"/>
      <c r="C3" s="306" t="s">
        <v>768</v>
      </c>
      <c r="D3" s="306"/>
      <c r="E3" s="306"/>
      <c r="F3" s="306"/>
      <c r="G3" s="306"/>
      <c r="H3" s="306"/>
      <c r="I3" s="306"/>
      <c r="J3" s="306"/>
      <c r="K3" s="307"/>
    </row>
    <row r="4" s="1" customFormat="1" ht="25.5" customHeight="1">
      <c r="B4" s="308"/>
      <c r="C4" s="309" t="s">
        <v>769</v>
      </c>
      <c r="D4" s="309"/>
      <c r="E4" s="309"/>
      <c r="F4" s="309"/>
      <c r="G4" s="309"/>
      <c r="H4" s="309"/>
      <c r="I4" s="309"/>
      <c r="J4" s="309"/>
      <c r="K4" s="310"/>
    </row>
    <row r="5" s="1" customFormat="1" ht="5.25" customHeight="1">
      <c r="B5" s="308"/>
      <c r="C5" s="311"/>
      <c r="D5" s="311"/>
      <c r="E5" s="311"/>
      <c r="F5" s="311"/>
      <c r="G5" s="311"/>
      <c r="H5" s="311"/>
      <c r="I5" s="311"/>
      <c r="J5" s="311"/>
      <c r="K5" s="310"/>
    </row>
    <row r="6" s="1" customFormat="1" ht="15" customHeight="1">
      <c r="B6" s="308"/>
      <c r="C6" s="312" t="s">
        <v>770</v>
      </c>
      <c r="D6" s="312"/>
      <c r="E6" s="312"/>
      <c r="F6" s="312"/>
      <c r="G6" s="312"/>
      <c r="H6" s="312"/>
      <c r="I6" s="312"/>
      <c r="J6" s="312"/>
      <c r="K6" s="310"/>
    </row>
    <row r="7" s="1" customFormat="1" ht="15" customHeight="1">
      <c r="B7" s="313"/>
      <c r="C7" s="312" t="s">
        <v>771</v>
      </c>
      <c r="D7" s="312"/>
      <c r="E7" s="312"/>
      <c r="F7" s="312"/>
      <c r="G7" s="312"/>
      <c r="H7" s="312"/>
      <c r="I7" s="312"/>
      <c r="J7" s="312"/>
      <c r="K7" s="310"/>
    </row>
    <row r="8" s="1" customFormat="1" ht="12.75" customHeight="1">
      <c r="B8" s="313"/>
      <c r="C8" s="312"/>
      <c r="D8" s="312"/>
      <c r="E8" s="312"/>
      <c r="F8" s="312"/>
      <c r="G8" s="312"/>
      <c r="H8" s="312"/>
      <c r="I8" s="312"/>
      <c r="J8" s="312"/>
      <c r="K8" s="310"/>
    </row>
    <row r="9" s="1" customFormat="1" ht="15" customHeight="1">
      <c r="B9" s="313"/>
      <c r="C9" s="312" t="s">
        <v>772</v>
      </c>
      <c r="D9" s="312"/>
      <c r="E9" s="312"/>
      <c r="F9" s="312"/>
      <c r="G9" s="312"/>
      <c r="H9" s="312"/>
      <c r="I9" s="312"/>
      <c r="J9" s="312"/>
      <c r="K9" s="310"/>
    </row>
    <row r="10" s="1" customFormat="1" ht="15" customHeight="1">
      <c r="B10" s="313"/>
      <c r="C10" s="312"/>
      <c r="D10" s="312" t="s">
        <v>773</v>
      </c>
      <c r="E10" s="312"/>
      <c r="F10" s="312"/>
      <c r="G10" s="312"/>
      <c r="H10" s="312"/>
      <c r="I10" s="312"/>
      <c r="J10" s="312"/>
      <c r="K10" s="310"/>
    </row>
    <row r="11" s="1" customFormat="1" ht="15" customHeight="1">
      <c r="B11" s="313"/>
      <c r="C11" s="314"/>
      <c r="D11" s="312" t="s">
        <v>774</v>
      </c>
      <c r="E11" s="312"/>
      <c r="F11" s="312"/>
      <c r="G11" s="312"/>
      <c r="H11" s="312"/>
      <c r="I11" s="312"/>
      <c r="J11" s="312"/>
      <c r="K11" s="310"/>
    </row>
    <row r="12" s="1" customFormat="1" ht="15" customHeight="1">
      <c r="B12" s="313"/>
      <c r="C12" s="314"/>
      <c r="D12" s="312"/>
      <c r="E12" s="312"/>
      <c r="F12" s="312"/>
      <c r="G12" s="312"/>
      <c r="H12" s="312"/>
      <c r="I12" s="312"/>
      <c r="J12" s="312"/>
      <c r="K12" s="310"/>
    </row>
    <row r="13" s="1" customFormat="1" ht="15" customHeight="1">
      <c r="B13" s="313"/>
      <c r="C13" s="314"/>
      <c r="D13" s="315" t="s">
        <v>775</v>
      </c>
      <c r="E13" s="312"/>
      <c r="F13" s="312"/>
      <c r="G13" s="312"/>
      <c r="H13" s="312"/>
      <c r="I13" s="312"/>
      <c r="J13" s="312"/>
      <c r="K13" s="310"/>
    </row>
    <row r="14" s="1" customFormat="1" ht="12.75" customHeight="1">
      <c r="B14" s="313"/>
      <c r="C14" s="314"/>
      <c r="D14" s="314"/>
      <c r="E14" s="314"/>
      <c r="F14" s="314"/>
      <c r="G14" s="314"/>
      <c r="H14" s="314"/>
      <c r="I14" s="314"/>
      <c r="J14" s="314"/>
      <c r="K14" s="310"/>
    </row>
    <row r="15" s="1" customFormat="1" ht="15" customHeight="1">
      <c r="B15" s="313"/>
      <c r="C15" s="314"/>
      <c r="D15" s="312" t="s">
        <v>776</v>
      </c>
      <c r="E15" s="312"/>
      <c r="F15" s="312"/>
      <c r="G15" s="312"/>
      <c r="H15" s="312"/>
      <c r="I15" s="312"/>
      <c r="J15" s="312"/>
      <c r="K15" s="310"/>
    </row>
    <row r="16" s="1" customFormat="1" ht="15" customHeight="1">
      <c r="B16" s="313"/>
      <c r="C16" s="314"/>
      <c r="D16" s="312" t="s">
        <v>777</v>
      </c>
      <c r="E16" s="312"/>
      <c r="F16" s="312"/>
      <c r="G16" s="312"/>
      <c r="H16" s="312"/>
      <c r="I16" s="312"/>
      <c r="J16" s="312"/>
      <c r="K16" s="310"/>
    </row>
    <row r="17" s="1" customFormat="1" ht="15" customHeight="1">
      <c r="B17" s="313"/>
      <c r="C17" s="314"/>
      <c r="D17" s="312" t="s">
        <v>778</v>
      </c>
      <c r="E17" s="312"/>
      <c r="F17" s="312"/>
      <c r="G17" s="312"/>
      <c r="H17" s="312"/>
      <c r="I17" s="312"/>
      <c r="J17" s="312"/>
      <c r="K17" s="310"/>
    </row>
    <row r="18" s="1" customFormat="1" ht="15" customHeight="1">
      <c r="B18" s="313"/>
      <c r="C18" s="314"/>
      <c r="D18" s="314"/>
      <c r="E18" s="316" t="s">
        <v>79</v>
      </c>
      <c r="F18" s="312" t="s">
        <v>779</v>
      </c>
      <c r="G18" s="312"/>
      <c r="H18" s="312"/>
      <c r="I18" s="312"/>
      <c r="J18" s="312"/>
      <c r="K18" s="310"/>
    </row>
    <row r="19" s="1" customFormat="1" ht="15" customHeight="1">
      <c r="B19" s="313"/>
      <c r="C19" s="314"/>
      <c r="D19" s="314"/>
      <c r="E19" s="316" t="s">
        <v>88</v>
      </c>
      <c r="F19" s="312" t="s">
        <v>780</v>
      </c>
      <c r="G19" s="312"/>
      <c r="H19" s="312"/>
      <c r="I19" s="312"/>
      <c r="J19" s="312"/>
      <c r="K19" s="310"/>
    </row>
    <row r="20" s="1" customFormat="1" ht="15" customHeight="1">
      <c r="B20" s="313"/>
      <c r="C20" s="314"/>
      <c r="D20" s="314"/>
      <c r="E20" s="316" t="s">
        <v>781</v>
      </c>
      <c r="F20" s="312" t="s">
        <v>782</v>
      </c>
      <c r="G20" s="312"/>
      <c r="H20" s="312"/>
      <c r="I20" s="312"/>
      <c r="J20" s="312"/>
      <c r="K20" s="310"/>
    </row>
    <row r="21" s="1" customFormat="1" ht="15" customHeight="1">
      <c r="B21" s="313"/>
      <c r="C21" s="314"/>
      <c r="D21" s="314"/>
      <c r="E21" s="316" t="s">
        <v>95</v>
      </c>
      <c r="F21" s="312" t="s">
        <v>783</v>
      </c>
      <c r="G21" s="312"/>
      <c r="H21" s="312"/>
      <c r="I21" s="312"/>
      <c r="J21" s="312"/>
      <c r="K21" s="310"/>
    </row>
    <row r="22" s="1" customFormat="1" ht="15" customHeight="1">
      <c r="B22" s="313"/>
      <c r="C22" s="314"/>
      <c r="D22" s="314"/>
      <c r="E22" s="316" t="s">
        <v>784</v>
      </c>
      <c r="F22" s="312" t="s">
        <v>785</v>
      </c>
      <c r="G22" s="312"/>
      <c r="H22" s="312"/>
      <c r="I22" s="312"/>
      <c r="J22" s="312"/>
      <c r="K22" s="310"/>
    </row>
    <row r="23" s="1" customFormat="1" ht="15" customHeight="1">
      <c r="B23" s="313"/>
      <c r="C23" s="314"/>
      <c r="D23" s="314"/>
      <c r="E23" s="316" t="s">
        <v>786</v>
      </c>
      <c r="F23" s="312" t="s">
        <v>787</v>
      </c>
      <c r="G23" s="312"/>
      <c r="H23" s="312"/>
      <c r="I23" s="312"/>
      <c r="J23" s="312"/>
      <c r="K23" s="310"/>
    </row>
    <row r="24" s="1" customFormat="1" ht="12.75" customHeight="1">
      <c r="B24" s="313"/>
      <c r="C24" s="314"/>
      <c r="D24" s="314"/>
      <c r="E24" s="314"/>
      <c r="F24" s="314"/>
      <c r="G24" s="314"/>
      <c r="H24" s="314"/>
      <c r="I24" s="314"/>
      <c r="J24" s="314"/>
      <c r="K24" s="310"/>
    </row>
    <row r="25" s="1" customFormat="1" ht="15" customHeight="1">
      <c r="B25" s="313"/>
      <c r="C25" s="312" t="s">
        <v>788</v>
      </c>
      <c r="D25" s="312"/>
      <c r="E25" s="312"/>
      <c r="F25" s="312"/>
      <c r="G25" s="312"/>
      <c r="H25" s="312"/>
      <c r="I25" s="312"/>
      <c r="J25" s="312"/>
      <c r="K25" s="310"/>
    </row>
    <row r="26" s="1" customFormat="1" ht="15" customHeight="1">
      <c r="B26" s="313"/>
      <c r="C26" s="312" t="s">
        <v>789</v>
      </c>
      <c r="D26" s="312"/>
      <c r="E26" s="312"/>
      <c r="F26" s="312"/>
      <c r="G26" s="312"/>
      <c r="H26" s="312"/>
      <c r="I26" s="312"/>
      <c r="J26" s="312"/>
      <c r="K26" s="310"/>
    </row>
    <row r="27" s="1" customFormat="1" ht="15" customHeight="1">
      <c r="B27" s="313"/>
      <c r="C27" s="312"/>
      <c r="D27" s="312" t="s">
        <v>790</v>
      </c>
      <c r="E27" s="312"/>
      <c r="F27" s="312"/>
      <c r="G27" s="312"/>
      <c r="H27" s="312"/>
      <c r="I27" s="312"/>
      <c r="J27" s="312"/>
      <c r="K27" s="310"/>
    </row>
    <row r="28" s="1" customFormat="1" ht="15" customHeight="1">
      <c r="B28" s="313"/>
      <c r="C28" s="314"/>
      <c r="D28" s="312" t="s">
        <v>791</v>
      </c>
      <c r="E28" s="312"/>
      <c r="F28" s="312"/>
      <c r="G28" s="312"/>
      <c r="H28" s="312"/>
      <c r="I28" s="312"/>
      <c r="J28" s="312"/>
      <c r="K28" s="310"/>
    </row>
    <row r="29" s="1" customFormat="1" ht="12.75" customHeight="1">
      <c r="B29" s="313"/>
      <c r="C29" s="314"/>
      <c r="D29" s="314"/>
      <c r="E29" s="314"/>
      <c r="F29" s="314"/>
      <c r="G29" s="314"/>
      <c r="H29" s="314"/>
      <c r="I29" s="314"/>
      <c r="J29" s="314"/>
      <c r="K29" s="310"/>
    </row>
    <row r="30" s="1" customFormat="1" ht="15" customHeight="1">
      <c r="B30" s="313"/>
      <c r="C30" s="314"/>
      <c r="D30" s="312" t="s">
        <v>792</v>
      </c>
      <c r="E30" s="312"/>
      <c r="F30" s="312"/>
      <c r="G30" s="312"/>
      <c r="H30" s="312"/>
      <c r="I30" s="312"/>
      <c r="J30" s="312"/>
      <c r="K30" s="310"/>
    </row>
    <row r="31" s="1" customFormat="1" ht="15" customHeight="1">
      <c r="B31" s="313"/>
      <c r="C31" s="314"/>
      <c r="D31" s="312" t="s">
        <v>793</v>
      </c>
      <c r="E31" s="312"/>
      <c r="F31" s="312"/>
      <c r="G31" s="312"/>
      <c r="H31" s="312"/>
      <c r="I31" s="312"/>
      <c r="J31" s="312"/>
      <c r="K31" s="310"/>
    </row>
    <row r="32" s="1" customFormat="1" ht="12.75" customHeight="1">
      <c r="B32" s="313"/>
      <c r="C32" s="314"/>
      <c r="D32" s="314"/>
      <c r="E32" s="314"/>
      <c r="F32" s="314"/>
      <c r="G32" s="314"/>
      <c r="H32" s="314"/>
      <c r="I32" s="314"/>
      <c r="J32" s="314"/>
      <c r="K32" s="310"/>
    </row>
    <row r="33" s="1" customFormat="1" ht="15" customHeight="1">
      <c r="B33" s="313"/>
      <c r="C33" s="314"/>
      <c r="D33" s="312" t="s">
        <v>794</v>
      </c>
      <c r="E33" s="312"/>
      <c r="F33" s="312"/>
      <c r="G33" s="312"/>
      <c r="H33" s="312"/>
      <c r="I33" s="312"/>
      <c r="J33" s="312"/>
      <c r="K33" s="310"/>
    </row>
    <row r="34" s="1" customFormat="1" ht="15" customHeight="1">
      <c r="B34" s="313"/>
      <c r="C34" s="314"/>
      <c r="D34" s="312" t="s">
        <v>795</v>
      </c>
      <c r="E34" s="312"/>
      <c r="F34" s="312"/>
      <c r="G34" s="312"/>
      <c r="H34" s="312"/>
      <c r="I34" s="312"/>
      <c r="J34" s="312"/>
      <c r="K34" s="310"/>
    </row>
    <row r="35" s="1" customFormat="1" ht="15" customHeight="1">
      <c r="B35" s="313"/>
      <c r="C35" s="314"/>
      <c r="D35" s="312" t="s">
        <v>796</v>
      </c>
      <c r="E35" s="312"/>
      <c r="F35" s="312"/>
      <c r="G35" s="312"/>
      <c r="H35" s="312"/>
      <c r="I35" s="312"/>
      <c r="J35" s="312"/>
      <c r="K35" s="310"/>
    </row>
    <row r="36" s="1" customFormat="1" ht="15" customHeight="1">
      <c r="B36" s="313"/>
      <c r="C36" s="314"/>
      <c r="D36" s="312"/>
      <c r="E36" s="315" t="s">
        <v>112</v>
      </c>
      <c r="F36" s="312"/>
      <c r="G36" s="312" t="s">
        <v>797</v>
      </c>
      <c r="H36" s="312"/>
      <c r="I36" s="312"/>
      <c r="J36" s="312"/>
      <c r="K36" s="310"/>
    </row>
    <row r="37" s="1" customFormat="1" ht="30.75" customHeight="1">
      <c r="B37" s="313"/>
      <c r="C37" s="314"/>
      <c r="D37" s="312"/>
      <c r="E37" s="315" t="s">
        <v>798</v>
      </c>
      <c r="F37" s="312"/>
      <c r="G37" s="312" t="s">
        <v>799</v>
      </c>
      <c r="H37" s="312"/>
      <c r="I37" s="312"/>
      <c r="J37" s="312"/>
      <c r="K37" s="310"/>
    </row>
    <row r="38" s="1" customFormat="1" ht="15" customHeight="1">
      <c r="B38" s="313"/>
      <c r="C38" s="314"/>
      <c r="D38" s="312"/>
      <c r="E38" s="315" t="s">
        <v>53</v>
      </c>
      <c r="F38" s="312"/>
      <c r="G38" s="312" t="s">
        <v>800</v>
      </c>
      <c r="H38" s="312"/>
      <c r="I38" s="312"/>
      <c r="J38" s="312"/>
      <c r="K38" s="310"/>
    </row>
    <row r="39" s="1" customFormat="1" ht="15" customHeight="1">
      <c r="B39" s="313"/>
      <c r="C39" s="314"/>
      <c r="D39" s="312"/>
      <c r="E39" s="315" t="s">
        <v>54</v>
      </c>
      <c r="F39" s="312"/>
      <c r="G39" s="312" t="s">
        <v>801</v>
      </c>
      <c r="H39" s="312"/>
      <c r="I39" s="312"/>
      <c r="J39" s="312"/>
      <c r="K39" s="310"/>
    </row>
    <row r="40" s="1" customFormat="1" ht="15" customHeight="1">
      <c r="B40" s="313"/>
      <c r="C40" s="314"/>
      <c r="D40" s="312"/>
      <c r="E40" s="315" t="s">
        <v>113</v>
      </c>
      <c r="F40" s="312"/>
      <c r="G40" s="312" t="s">
        <v>802</v>
      </c>
      <c r="H40" s="312"/>
      <c r="I40" s="312"/>
      <c r="J40" s="312"/>
      <c r="K40" s="310"/>
    </row>
    <row r="41" s="1" customFormat="1" ht="15" customHeight="1">
      <c r="B41" s="313"/>
      <c r="C41" s="314"/>
      <c r="D41" s="312"/>
      <c r="E41" s="315" t="s">
        <v>114</v>
      </c>
      <c r="F41" s="312"/>
      <c r="G41" s="312" t="s">
        <v>803</v>
      </c>
      <c r="H41" s="312"/>
      <c r="I41" s="312"/>
      <c r="J41" s="312"/>
      <c r="K41" s="310"/>
    </row>
    <row r="42" s="1" customFormat="1" ht="15" customHeight="1">
      <c r="B42" s="313"/>
      <c r="C42" s="314"/>
      <c r="D42" s="312"/>
      <c r="E42" s="315" t="s">
        <v>804</v>
      </c>
      <c r="F42" s="312"/>
      <c r="G42" s="312" t="s">
        <v>805</v>
      </c>
      <c r="H42" s="312"/>
      <c r="I42" s="312"/>
      <c r="J42" s="312"/>
      <c r="K42" s="310"/>
    </row>
    <row r="43" s="1" customFormat="1" ht="15" customHeight="1">
      <c r="B43" s="313"/>
      <c r="C43" s="314"/>
      <c r="D43" s="312"/>
      <c r="E43" s="315"/>
      <c r="F43" s="312"/>
      <c r="G43" s="312" t="s">
        <v>806</v>
      </c>
      <c r="H43" s="312"/>
      <c r="I43" s="312"/>
      <c r="J43" s="312"/>
      <c r="K43" s="310"/>
    </row>
    <row r="44" s="1" customFormat="1" ht="15" customHeight="1">
      <c r="B44" s="313"/>
      <c r="C44" s="314"/>
      <c r="D44" s="312"/>
      <c r="E44" s="315" t="s">
        <v>807</v>
      </c>
      <c r="F44" s="312"/>
      <c r="G44" s="312" t="s">
        <v>808</v>
      </c>
      <c r="H44" s="312"/>
      <c r="I44" s="312"/>
      <c r="J44" s="312"/>
      <c r="K44" s="310"/>
    </row>
    <row r="45" s="1" customFormat="1" ht="15" customHeight="1">
      <c r="B45" s="313"/>
      <c r="C45" s="314"/>
      <c r="D45" s="312"/>
      <c r="E45" s="315" t="s">
        <v>116</v>
      </c>
      <c r="F45" s="312"/>
      <c r="G45" s="312" t="s">
        <v>809</v>
      </c>
      <c r="H45" s="312"/>
      <c r="I45" s="312"/>
      <c r="J45" s="312"/>
      <c r="K45" s="310"/>
    </row>
    <row r="46" s="1" customFormat="1" ht="12.75" customHeight="1">
      <c r="B46" s="313"/>
      <c r="C46" s="314"/>
      <c r="D46" s="312"/>
      <c r="E46" s="312"/>
      <c r="F46" s="312"/>
      <c r="G46" s="312"/>
      <c r="H46" s="312"/>
      <c r="I46" s="312"/>
      <c r="J46" s="312"/>
      <c r="K46" s="310"/>
    </row>
    <row r="47" s="1" customFormat="1" ht="15" customHeight="1">
      <c r="B47" s="313"/>
      <c r="C47" s="314"/>
      <c r="D47" s="312" t="s">
        <v>810</v>
      </c>
      <c r="E47" s="312"/>
      <c r="F47" s="312"/>
      <c r="G47" s="312"/>
      <c r="H47" s="312"/>
      <c r="I47" s="312"/>
      <c r="J47" s="312"/>
      <c r="K47" s="310"/>
    </row>
    <row r="48" s="1" customFormat="1" ht="15" customHeight="1">
      <c r="B48" s="313"/>
      <c r="C48" s="314"/>
      <c r="D48" s="314"/>
      <c r="E48" s="312" t="s">
        <v>811</v>
      </c>
      <c r="F48" s="312"/>
      <c r="G48" s="312"/>
      <c r="H48" s="312"/>
      <c r="I48" s="312"/>
      <c r="J48" s="312"/>
      <c r="K48" s="310"/>
    </row>
    <row r="49" s="1" customFormat="1" ht="15" customHeight="1">
      <c r="B49" s="313"/>
      <c r="C49" s="314"/>
      <c r="D49" s="314"/>
      <c r="E49" s="312" t="s">
        <v>812</v>
      </c>
      <c r="F49" s="312"/>
      <c r="G49" s="312"/>
      <c r="H49" s="312"/>
      <c r="I49" s="312"/>
      <c r="J49" s="312"/>
      <c r="K49" s="310"/>
    </row>
    <row r="50" s="1" customFormat="1" ht="15" customHeight="1">
      <c r="B50" s="313"/>
      <c r="C50" s="314"/>
      <c r="D50" s="314"/>
      <c r="E50" s="312" t="s">
        <v>813</v>
      </c>
      <c r="F50" s="312"/>
      <c r="G50" s="312"/>
      <c r="H50" s="312"/>
      <c r="I50" s="312"/>
      <c r="J50" s="312"/>
      <c r="K50" s="310"/>
    </row>
    <row r="51" s="1" customFormat="1" ht="15" customHeight="1">
      <c r="B51" s="313"/>
      <c r="C51" s="314"/>
      <c r="D51" s="312" t="s">
        <v>814</v>
      </c>
      <c r="E51" s="312"/>
      <c r="F51" s="312"/>
      <c r="G51" s="312"/>
      <c r="H51" s="312"/>
      <c r="I51" s="312"/>
      <c r="J51" s="312"/>
      <c r="K51" s="310"/>
    </row>
    <row r="52" s="1" customFormat="1" ht="25.5" customHeight="1">
      <c r="B52" s="308"/>
      <c r="C52" s="309" t="s">
        <v>815</v>
      </c>
      <c r="D52" s="309"/>
      <c r="E52" s="309"/>
      <c r="F52" s="309"/>
      <c r="G52" s="309"/>
      <c r="H52" s="309"/>
      <c r="I52" s="309"/>
      <c r="J52" s="309"/>
      <c r="K52" s="310"/>
    </row>
    <row r="53" s="1" customFormat="1" ht="5.25" customHeight="1">
      <c r="B53" s="308"/>
      <c r="C53" s="311"/>
      <c r="D53" s="311"/>
      <c r="E53" s="311"/>
      <c r="F53" s="311"/>
      <c r="G53" s="311"/>
      <c r="H53" s="311"/>
      <c r="I53" s="311"/>
      <c r="J53" s="311"/>
      <c r="K53" s="310"/>
    </row>
    <row r="54" s="1" customFormat="1" ht="15" customHeight="1">
      <c r="B54" s="308"/>
      <c r="C54" s="312" t="s">
        <v>816</v>
      </c>
      <c r="D54" s="312"/>
      <c r="E54" s="312"/>
      <c r="F54" s="312"/>
      <c r="G54" s="312"/>
      <c r="H54" s="312"/>
      <c r="I54" s="312"/>
      <c r="J54" s="312"/>
      <c r="K54" s="310"/>
    </row>
    <row r="55" s="1" customFormat="1" ht="15" customHeight="1">
      <c r="B55" s="308"/>
      <c r="C55" s="312" t="s">
        <v>817</v>
      </c>
      <c r="D55" s="312"/>
      <c r="E55" s="312"/>
      <c r="F55" s="312"/>
      <c r="G55" s="312"/>
      <c r="H55" s="312"/>
      <c r="I55" s="312"/>
      <c r="J55" s="312"/>
      <c r="K55" s="310"/>
    </row>
    <row r="56" s="1" customFormat="1" ht="12.75" customHeight="1">
      <c r="B56" s="308"/>
      <c r="C56" s="312"/>
      <c r="D56" s="312"/>
      <c r="E56" s="312"/>
      <c r="F56" s="312"/>
      <c r="G56" s="312"/>
      <c r="H56" s="312"/>
      <c r="I56" s="312"/>
      <c r="J56" s="312"/>
      <c r="K56" s="310"/>
    </row>
    <row r="57" s="1" customFormat="1" ht="15" customHeight="1">
      <c r="B57" s="308"/>
      <c r="C57" s="312" t="s">
        <v>818</v>
      </c>
      <c r="D57" s="312"/>
      <c r="E57" s="312"/>
      <c r="F57" s="312"/>
      <c r="G57" s="312"/>
      <c r="H57" s="312"/>
      <c r="I57" s="312"/>
      <c r="J57" s="312"/>
      <c r="K57" s="310"/>
    </row>
    <row r="58" s="1" customFormat="1" ht="15" customHeight="1">
      <c r="B58" s="308"/>
      <c r="C58" s="314"/>
      <c r="D58" s="312" t="s">
        <v>819</v>
      </c>
      <c r="E58" s="312"/>
      <c r="F58" s="312"/>
      <c r="G58" s="312"/>
      <c r="H58" s="312"/>
      <c r="I58" s="312"/>
      <c r="J58" s="312"/>
      <c r="K58" s="310"/>
    </row>
    <row r="59" s="1" customFormat="1" ht="15" customHeight="1">
      <c r="B59" s="308"/>
      <c r="C59" s="314"/>
      <c r="D59" s="312" t="s">
        <v>820</v>
      </c>
      <c r="E59" s="312"/>
      <c r="F59" s="312"/>
      <c r="G59" s="312"/>
      <c r="H59" s="312"/>
      <c r="I59" s="312"/>
      <c r="J59" s="312"/>
      <c r="K59" s="310"/>
    </row>
    <row r="60" s="1" customFormat="1" ht="15" customHeight="1">
      <c r="B60" s="308"/>
      <c r="C60" s="314"/>
      <c r="D60" s="312" t="s">
        <v>821</v>
      </c>
      <c r="E60" s="312"/>
      <c r="F60" s="312"/>
      <c r="G60" s="312"/>
      <c r="H60" s="312"/>
      <c r="I60" s="312"/>
      <c r="J60" s="312"/>
      <c r="K60" s="310"/>
    </row>
    <row r="61" s="1" customFormat="1" ht="15" customHeight="1">
      <c r="B61" s="308"/>
      <c r="C61" s="314"/>
      <c r="D61" s="312" t="s">
        <v>822</v>
      </c>
      <c r="E61" s="312"/>
      <c r="F61" s="312"/>
      <c r="G61" s="312"/>
      <c r="H61" s="312"/>
      <c r="I61" s="312"/>
      <c r="J61" s="312"/>
      <c r="K61" s="310"/>
    </row>
    <row r="62" s="1" customFormat="1" ht="15" customHeight="1">
      <c r="B62" s="308"/>
      <c r="C62" s="314"/>
      <c r="D62" s="317" t="s">
        <v>823</v>
      </c>
      <c r="E62" s="317"/>
      <c r="F62" s="317"/>
      <c r="G62" s="317"/>
      <c r="H62" s="317"/>
      <c r="I62" s="317"/>
      <c r="J62" s="317"/>
      <c r="K62" s="310"/>
    </row>
    <row r="63" s="1" customFormat="1" ht="15" customHeight="1">
      <c r="B63" s="308"/>
      <c r="C63" s="314"/>
      <c r="D63" s="312" t="s">
        <v>824</v>
      </c>
      <c r="E63" s="312"/>
      <c r="F63" s="312"/>
      <c r="G63" s="312"/>
      <c r="H63" s="312"/>
      <c r="I63" s="312"/>
      <c r="J63" s="312"/>
      <c r="K63" s="310"/>
    </row>
    <row r="64" s="1" customFormat="1" ht="12.75" customHeight="1">
      <c r="B64" s="308"/>
      <c r="C64" s="314"/>
      <c r="D64" s="314"/>
      <c r="E64" s="318"/>
      <c r="F64" s="314"/>
      <c r="G64" s="314"/>
      <c r="H64" s="314"/>
      <c r="I64" s="314"/>
      <c r="J64" s="314"/>
      <c r="K64" s="310"/>
    </row>
    <row r="65" s="1" customFormat="1" ht="15" customHeight="1">
      <c r="B65" s="308"/>
      <c r="C65" s="314"/>
      <c r="D65" s="312" t="s">
        <v>825</v>
      </c>
      <c r="E65" s="312"/>
      <c r="F65" s="312"/>
      <c r="G65" s="312"/>
      <c r="H65" s="312"/>
      <c r="I65" s="312"/>
      <c r="J65" s="312"/>
      <c r="K65" s="310"/>
    </row>
    <row r="66" s="1" customFormat="1" ht="15" customHeight="1">
      <c r="B66" s="308"/>
      <c r="C66" s="314"/>
      <c r="D66" s="317" t="s">
        <v>826</v>
      </c>
      <c r="E66" s="317"/>
      <c r="F66" s="317"/>
      <c r="G66" s="317"/>
      <c r="H66" s="317"/>
      <c r="I66" s="317"/>
      <c r="J66" s="317"/>
      <c r="K66" s="310"/>
    </row>
    <row r="67" s="1" customFormat="1" ht="15" customHeight="1">
      <c r="B67" s="308"/>
      <c r="C67" s="314"/>
      <c r="D67" s="312" t="s">
        <v>827</v>
      </c>
      <c r="E67" s="312"/>
      <c r="F67" s="312"/>
      <c r="G67" s="312"/>
      <c r="H67" s="312"/>
      <c r="I67" s="312"/>
      <c r="J67" s="312"/>
      <c r="K67" s="310"/>
    </row>
    <row r="68" s="1" customFormat="1" ht="15" customHeight="1">
      <c r="B68" s="308"/>
      <c r="C68" s="314"/>
      <c r="D68" s="312" t="s">
        <v>828</v>
      </c>
      <c r="E68" s="312"/>
      <c r="F68" s="312"/>
      <c r="G68" s="312"/>
      <c r="H68" s="312"/>
      <c r="I68" s="312"/>
      <c r="J68" s="312"/>
      <c r="K68" s="310"/>
    </row>
    <row r="69" s="1" customFormat="1" ht="15" customHeight="1">
      <c r="B69" s="308"/>
      <c r="C69" s="314"/>
      <c r="D69" s="312" t="s">
        <v>829</v>
      </c>
      <c r="E69" s="312"/>
      <c r="F69" s="312"/>
      <c r="G69" s="312"/>
      <c r="H69" s="312"/>
      <c r="I69" s="312"/>
      <c r="J69" s="312"/>
      <c r="K69" s="310"/>
    </row>
    <row r="70" s="1" customFormat="1" ht="15" customHeight="1">
      <c r="B70" s="308"/>
      <c r="C70" s="314"/>
      <c r="D70" s="312" t="s">
        <v>830</v>
      </c>
      <c r="E70" s="312"/>
      <c r="F70" s="312"/>
      <c r="G70" s="312"/>
      <c r="H70" s="312"/>
      <c r="I70" s="312"/>
      <c r="J70" s="312"/>
      <c r="K70" s="310"/>
    </row>
    <row r="71" s="1" customFormat="1" ht="12.75" customHeight="1">
      <c r="B71" s="319"/>
      <c r="C71" s="320"/>
      <c r="D71" s="320"/>
      <c r="E71" s="320"/>
      <c r="F71" s="320"/>
      <c r="G71" s="320"/>
      <c r="H71" s="320"/>
      <c r="I71" s="320"/>
      <c r="J71" s="320"/>
      <c r="K71" s="321"/>
    </row>
    <row r="72" s="1" customFormat="1" ht="18.75" customHeight="1">
      <c r="B72" s="322"/>
      <c r="C72" s="322"/>
      <c r="D72" s="322"/>
      <c r="E72" s="322"/>
      <c r="F72" s="322"/>
      <c r="G72" s="322"/>
      <c r="H72" s="322"/>
      <c r="I72" s="322"/>
      <c r="J72" s="322"/>
      <c r="K72" s="323"/>
    </row>
    <row r="73" s="1" customFormat="1" ht="18.75" customHeight="1">
      <c r="B73" s="323"/>
      <c r="C73" s="323"/>
      <c r="D73" s="323"/>
      <c r="E73" s="323"/>
      <c r="F73" s="323"/>
      <c r="G73" s="323"/>
      <c r="H73" s="323"/>
      <c r="I73" s="323"/>
      <c r="J73" s="323"/>
      <c r="K73" s="323"/>
    </row>
    <row r="74" s="1" customFormat="1" ht="7.5" customHeight="1">
      <c r="B74" s="324"/>
      <c r="C74" s="325"/>
      <c r="D74" s="325"/>
      <c r="E74" s="325"/>
      <c r="F74" s="325"/>
      <c r="G74" s="325"/>
      <c r="H74" s="325"/>
      <c r="I74" s="325"/>
      <c r="J74" s="325"/>
      <c r="K74" s="326"/>
    </row>
    <row r="75" s="1" customFormat="1" ht="45" customHeight="1">
      <c r="B75" s="327"/>
      <c r="C75" s="328" t="s">
        <v>831</v>
      </c>
      <c r="D75" s="328"/>
      <c r="E75" s="328"/>
      <c r="F75" s="328"/>
      <c r="G75" s="328"/>
      <c r="H75" s="328"/>
      <c r="I75" s="328"/>
      <c r="J75" s="328"/>
      <c r="K75" s="329"/>
    </row>
    <row r="76" s="1" customFormat="1" ht="17.25" customHeight="1">
      <c r="B76" s="327"/>
      <c r="C76" s="330" t="s">
        <v>832</v>
      </c>
      <c r="D76" s="330"/>
      <c r="E76" s="330"/>
      <c r="F76" s="330" t="s">
        <v>833</v>
      </c>
      <c r="G76" s="331"/>
      <c r="H76" s="330" t="s">
        <v>54</v>
      </c>
      <c r="I76" s="330" t="s">
        <v>57</v>
      </c>
      <c r="J76" s="330" t="s">
        <v>834</v>
      </c>
      <c r="K76" s="329"/>
    </row>
    <row r="77" s="1" customFormat="1" ht="17.25" customHeight="1">
      <c r="B77" s="327"/>
      <c r="C77" s="332" t="s">
        <v>835</v>
      </c>
      <c r="D77" s="332"/>
      <c r="E77" s="332"/>
      <c r="F77" s="333" t="s">
        <v>836</v>
      </c>
      <c r="G77" s="334"/>
      <c r="H77" s="332"/>
      <c r="I77" s="332"/>
      <c r="J77" s="332" t="s">
        <v>837</v>
      </c>
      <c r="K77" s="329"/>
    </row>
    <row r="78" s="1" customFormat="1" ht="5.25" customHeight="1">
      <c r="B78" s="327"/>
      <c r="C78" s="335"/>
      <c r="D78" s="335"/>
      <c r="E78" s="335"/>
      <c r="F78" s="335"/>
      <c r="G78" s="336"/>
      <c r="H78" s="335"/>
      <c r="I78" s="335"/>
      <c r="J78" s="335"/>
      <c r="K78" s="329"/>
    </row>
    <row r="79" s="1" customFormat="1" ht="15" customHeight="1">
      <c r="B79" s="327"/>
      <c r="C79" s="315" t="s">
        <v>53</v>
      </c>
      <c r="D79" s="337"/>
      <c r="E79" s="337"/>
      <c r="F79" s="338" t="s">
        <v>838</v>
      </c>
      <c r="G79" s="339"/>
      <c r="H79" s="315" t="s">
        <v>839</v>
      </c>
      <c r="I79" s="315" t="s">
        <v>840</v>
      </c>
      <c r="J79" s="315">
        <v>20</v>
      </c>
      <c r="K79" s="329"/>
    </row>
    <row r="80" s="1" customFormat="1" ht="15" customHeight="1">
      <c r="B80" s="327"/>
      <c r="C80" s="315" t="s">
        <v>841</v>
      </c>
      <c r="D80" s="315"/>
      <c r="E80" s="315"/>
      <c r="F80" s="338" t="s">
        <v>838</v>
      </c>
      <c r="G80" s="339"/>
      <c r="H80" s="315" t="s">
        <v>842</v>
      </c>
      <c r="I80" s="315" t="s">
        <v>840</v>
      </c>
      <c r="J80" s="315">
        <v>120</v>
      </c>
      <c r="K80" s="329"/>
    </row>
    <row r="81" s="1" customFormat="1" ht="15" customHeight="1">
      <c r="B81" s="340"/>
      <c r="C81" s="315" t="s">
        <v>843</v>
      </c>
      <c r="D81" s="315"/>
      <c r="E81" s="315"/>
      <c r="F81" s="338" t="s">
        <v>844</v>
      </c>
      <c r="G81" s="339"/>
      <c r="H81" s="315" t="s">
        <v>845</v>
      </c>
      <c r="I81" s="315" t="s">
        <v>840</v>
      </c>
      <c r="J81" s="315">
        <v>50</v>
      </c>
      <c r="K81" s="329"/>
    </row>
    <row r="82" s="1" customFormat="1" ht="15" customHeight="1">
      <c r="B82" s="340"/>
      <c r="C82" s="315" t="s">
        <v>846</v>
      </c>
      <c r="D82" s="315"/>
      <c r="E82" s="315"/>
      <c r="F82" s="338" t="s">
        <v>838</v>
      </c>
      <c r="G82" s="339"/>
      <c r="H82" s="315" t="s">
        <v>847</v>
      </c>
      <c r="I82" s="315" t="s">
        <v>848</v>
      </c>
      <c r="J82" s="315"/>
      <c r="K82" s="329"/>
    </row>
    <row r="83" s="1" customFormat="1" ht="15" customHeight="1">
      <c r="B83" s="340"/>
      <c r="C83" s="341" t="s">
        <v>849</v>
      </c>
      <c r="D83" s="341"/>
      <c r="E83" s="341"/>
      <c r="F83" s="342" t="s">
        <v>844</v>
      </c>
      <c r="G83" s="341"/>
      <c r="H83" s="341" t="s">
        <v>850</v>
      </c>
      <c r="I83" s="341" t="s">
        <v>840</v>
      </c>
      <c r="J83" s="341">
        <v>15</v>
      </c>
      <c r="K83" s="329"/>
    </row>
    <row r="84" s="1" customFormat="1" ht="15" customHeight="1">
      <c r="B84" s="340"/>
      <c r="C84" s="341" t="s">
        <v>851</v>
      </c>
      <c r="D84" s="341"/>
      <c r="E84" s="341"/>
      <c r="F84" s="342" t="s">
        <v>844</v>
      </c>
      <c r="G84" s="341"/>
      <c r="H84" s="341" t="s">
        <v>852</v>
      </c>
      <c r="I84" s="341" t="s">
        <v>840</v>
      </c>
      <c r="J84" s="341">
        <v>15</v>
      </c>
      <c r="K84" s="329"/>
    </row>
    <row r="85" s="1" customFormat="1" ht="15" customHeight="1">
      <c r="B85" s="340"/>
      <c r="C85" s="341" t="s">
        <v>853</v>
      </c>
      <c r="D85" s="341"/>
      <c r="E85" s="341"/>
      <c r="F85" s="342" t="s">
        <v>844</v>
      </c>
      <c r="G85" s="341"/>
      <c r="H85" s="341" t="s">
        <v>854</v>
      </c>
      <c r="I85" s="341" t="s">
        <v>840</v>
      </c>
      <c r="J85" s="341">
        <v>20</v>
      </c>
      <c r="K85" s="329"/>
    </row>
    <row r="86" s="1" customFormat="1" ht="15" customHeight="1">
      <c r="B86" s="340"/>
      <c r="C86" s="341" t="s">
        <v>855</v>
      </c>
      <c r="D86" s="341"/>
      <c r="E86" s="341"/>
      <c r="F86" s="342" t="s">
        <v>844</v>
      </c>
      <c r="G86" s="341"/>
      <c r="H86" s="341" t="s">
        <v>856</v>
      </c>
      <c r="I86" s="341" t="s">
        <v>840</v>
      </c>
      <c r="J86" s="341">
        <v>20</v>
      </c>
      <c r="K86" s="329"/>
    </row>
    <row r="87" s="1" customFormat="1" ht="15" customHeight="1">
      <c r="B87" s="340"/>
      <c r="C87" s="315" t="s">
        <v>857</v>
      </c>
      <c r="D87" s="315"/>
      <c r="E87" s="315"/>
      <c r="F87" s="338" t="s">
        <v>844</v>
      </c>
      <c r="G87" s="339"/>
      <c r="H87" s="315" t="s">
        <v>858</v>
      </c>
      <c r="I87" s="315" t="s">
        <v>840</v>
      </c>
      <c r="J87" s="315">
        <v>50</v>
      </c>
      <c r="K87" s="329"/>
    </row>
    <row r="88" s="1" customFormat="1" ht="15" customHeight="1">
      <c r="B88" s="340"/>
      <c r="C88" s="315" t="s">
        <v>859</v>
      </c>
      <c r="D88" s="315"/>
      <c r="E88" s="315"/>
      <c r="F88" s="338" t="s">
        <v>844</v>
      </c>
      <c r="G88" s="339"/>
      <c r="H88" s="315" t="s">
        <v>860</v>
      </c>
      <c r="I88" s="315" t="s">
        <v>840</v>
      </c>
      <c r="J88" s="315">
        <v>20</v>
      </c>
      <c r="K88" s="329"/>
    </row>
    <row r="89" s="1" customFormat="1" ht="15" customHeight="1">
      <c r="B89" s="340"/>
      <c r="C89" s="315" t="s">
        <v>861</v>
      </c>
      <c r="D89" s="315"/>
      <c r="E89" s="315"/>
      <c r="F89" s="338" t="s">
        <v>844</v>
      </c>
      <c r="G89" s="339"/>
      <c r="H89" s="315" t="s">
        <v>862</v>
      </c>
      <c r="I89" s="315" t="s">
        <v>840</v>
      </c>
      <c r="J89" s="315">
        <v>20</v>
      </c>
      <c r="K89" s="329"/>
    </row>
    <row r="90" s="1" customFormat="1" ht="15" customHeight="1">
      <c r="B90" s="340"/>
      <c r="C90" s="315" t="s">
        <v>863</v>
      </c>
      <c r="D90" s="315"/>
      <c r="E90" s="315"/>
      <c r="F90" s="338" t="s">
        <v>844</v>
      </c>
      <c r="G90" s="339"/>
      <c r="H90" s="315" t="s">
        <v>864</v>
      </c>
      <c r="I90" s="315" t="s">
        <v>840</v>
      </c>
      <c r="J90" s="315">
        <v>50</v>
      </c>
      <c r="K90" s="329"/>
    </row>
    <row r="91" s="1" customFormat="1" ht="15" customHeight="1">
      <c r="B91" s="340"/>
      <c r="C91" s="315" t="s">
        <v>865</v>
      </c>
      <c r="D91" s="315"/>
      <c r="E91" s="315"/>
      <c r="F91" s="338" t="s">
        <v>844</v>
      </c>
      <c r="G91" s="339"/>
      <c r="H91" s="315" t="s">
        <v>865</v>
      </c>
      <c r="I91" s="315" t="s">
        <v>840</v>
      </c>
      <c r="J91" s="315">
        <v>50</v>
      </c>
      <c r="K91" s="329"/>
    </row>
    <row r="92" s="1" customFormat="1" ht="15" customHeight="1">
      <c r="B92" s="340"/>
      <c r="C92" s="315" t="s">
        <v>866</v>
      </c>
      <c r="D92" s="315"/>
      <c r="E92" s="315"/>
      <c r="F92" s="338" t="s">
        <v>844</v>
      </c>
      <c r="G92" s="339"/>
      <c r="H92" s="315" t="s">
        <v>867</v>
      </c>
      <c r="I92" s="315" t="s">
        <v>840</v>
      </c>
      <c r="J92" s="315">
        <v>255</v>
      </c>
      <c r="K92" s="329"/>
    </row>
    <row r="93" s="1" customFormat="1" ht="15" customHeight="1">
      <c r="B93" s="340"/>
      <c r="C93" s="315" t="s">
        <v>868</v>
      </c>
      <c r="D93" s="315"/>
      <c r="E93" s="315"/>
      <c r="F93" s="338" t="s">
        <v>838</v>
      </c>
      <c r="G93" s="339"/>
      <c r="H93" s="315" t="s">
        <v>869</v>
      </c>
      <c r="I93" s="315" t="s">
        <v>870</v>
      </c>
      <c r="J93" s="315"/>
      <c r="K93" s="329"/>
    </row>
    <row r="94" s="1" customFormat="1" ht="15" customHeight="1">
      <c r="B94" s="340"/>
      <c r="C94" s="315" t="s">
        <v>871</v>
      </c>
      <c r="D94" s="315"/>
      <c r="E94" s="315"/>
      <c r="F94" s="338" t="s">
        <v>838</v>
      </c>
      <c r="G94" s="339"/>
      <c r="H94" s="315" t="s">
        <v>872</v>
      </c>
      <c r="I94" s="315" t="s">
        <v>873</v>
      </c>
      <c r="J94" s="315"/>
      <c r="K94" s="329"/>
    </row>
    <row r="95" s="1" customFormat="1" ht="15" customHeight="1">
      <c r="B95" s="340"/>
      <c r="C95" s="315" t="s">
        <v>874</v>
      </c>
      <c r="D95" s="315"/>
      <c r="E95" s="315"/>
      <c r="F95" s="338" t="s">
        <v>838</v>
      </c>
      <c r="G95" s="339"/>
      <c r="H95" s="315" t="s">
        <v>874</v>
      </c>
      <c r="I95" s="315" t="s">
        <v>873</v>
      </c>
      <c r="J95" s="315"/>
      <c r="K95" s="329"/>
    </row>
    <row r="96" s="1" customFormat="1" ht="15" customHeight="1">
      <c r="B96" s="340"/>
      <c r="C96" s="315" t="s">
        <v>38</v>
      </c>
      <c r="D96" s="315"/>
      <c r="E96" s="315"/>
      <c r="F96" s="338" t="s">
        <v>838</v>
      </c>
      <c r="G96" s="339"/>
      <c r="H96" s="315" t="s">
        <v>875</v>
      </c>
      <c r="I96" s="315" t="s">
        <v>873</v>
      </c>
      <c r="J96" s="315"/>
      <c r="K96" s="329"/>
    </row>
    <row r="97" s="1" customFormat="1" ht="15" customHeight="1">
      <c r="B97" s="340"/>
      <c r="C97" s="315" t="s">
        <v>48</v>
      </c>
      <c r="D97" s="315"/>
      <c r="E97" s="315"/>
      <c r="F97" s="338" t="s">
        <v>838</v>
      </c>
      <c r="G97" s="339"/>
      <c r="H97" s="315" t="s">
        <v>876</v>
      </c>
      <c r="I97" s="315" t="s">
        <v>873</v>
      </c>
      <c r="J97" s="315"/>
      <c r="K97" s="329"/>
    </row>
    <row r="98" s="1" customFormat="1" ht="15" customHeight="1">
      <c r="B98" s="343"/>
      <c r="C98" s="344"/>
      <c r="D98" s="344"/>
      <c r="E98" s="344"/>
      <c r="F98" s="344"/>
      <c r="G98" s="344"/>
      <c r="H98" s="344"/>
      <c r="I98" s="344"/>
      <c r="J98" s="344"/>
      <c r="K98" s="345"/>
    </row>
    <row r="99" s="1" customFormat="1" ht="18.75" customHeight="1">
      <c r="B99" s="346"/>
      <c r="C99" s="347"/>
      <c r="D99" s="347"/>
      <c r="E99" s="347"/>
      <c r="F99" s="347"/>
      <c r="G99" s="347"/>
      <c r="H99" s="347"/>
      <c r="I99" s="347"/>
      <c r="J99" s="347"/>
      <c r="K99" s="346"/>
    </row>
    <row r="100" s="1" customFormat="1" ht="18.75" customHeight="1">
      <c r="B100" s="323"/>
      <c r="C100" s="323"/>
      <c r="D100" s="323"/>
      <c r="E100" s="323"/>
      <c r="F100" s="323"/>
      <c r="G100" s="323"/>
      <c r="H100" s="323"/>
      <c r="I100" s="323"/>
      <c r="J100" s="323"/>
      <c r="K100" s="323"/>
    </row>
    <row r="101" s="1" customFormat="1" ht="7.5" customHeight="1">
      <c r="B101" s="324"/>
      <c r="C101" s="325"/>
      <c r="D101" s="325"/>
      <c r="E101" s="325"/>
      <c r="F101" s="325"/>
      <c r="G101" s="325"/>
      <c r="H101" s="325"/>
      <c r="I101" s="325"/>
      <c r="J101" s="325"/>
      <c r="K101" s="326"/>
    </row>
    <row r="102" s="1" customFormat="1" ht="45" customHeight="1">
      <c r="B102" s="327"/>
      <c r="C102" s="328" t="s">
        <v>877</v>
      </c>
      <c r="D102" s="328"/>
      <c r="E102" s="328"/>
      <c r="F102" s="328"/>
      <c r="G102" s="328"/>
      <c r="H102" s="328"/>
      <c r="I102" s="328"/>
      <c r="J102" s="328"/>
      <c r="K102" s="329"/>
    </row>
    <row r="103" s="1" customFormat="1" ht="17.25" customHeight="1">
      <c r="B103" s="327"/>
      <c r="C103" s="330" t="s">
        <v>832</v>
      </c>
      <c r="D103" s="330"/>
      <c r="E103" s="330"/>
      <c r="F103" s="330" t="s">
        <v>833</v>
      </c>
      <c r="G103" s="331"/>
      <c r="H103" s="330" t="s">
        <v>54</v>
      </c>
      <c r="I103" s="330" t="s">
        <v>57</v>
      </c>
      <c r="J103" s="330" t="s">
        <v>834</v>
      </c>
      <c r="K103" s="329"/>
    </row>
    <row r="104" s="1" customFormat="1" ht="17.25" customHeight="1">
      <c r="B104" s="327"/>
      <c r="C104" s="332" t="s">
        <v>835</v>
      </c>
      <c r="D104" s="332"/>
      <c r="E104" s="332"/>
      <c r="F104" s="333" t="s">
        <v>836</v>
      </c>
      <c r="G104" s="334"/>
      <c r="H104" s="332"/>
      <c r="I104" s="332"/>
      <c r="J104" s="332" t="s">
        <v>837</v>
      </c>
      <c r="K104" s="329"/>
    </row>
    <row r="105" s="1" customFormat="1" ht="5.25" customHeight="1">
      <c r="B105" s="327"/>
      <c r="C105" s="330"/>
      <c r="D105" s="330"/>
      <c r="E105" s="330"/>
      <c r="F105" s="330"/>
      <c r="G105" s="348"/>
      <c r="H105" s="330"/>
      <c r="I105" s="330"/>
      <c r="J105" s="330"/>
      <c r="K105" s="329"/>
    </row>
    <row r="106" s="1" customFormat="1" ht="15" customHeight="1">
      <c r="B106" s="327"/>
      <c r="C106" s="315" t="s">
        <v>53</v>
      </c>
      <c r="D106" s="337"/>
      <c r="E106" s="337"/>
      <c r="F106" s="338" t="s">
        <v>838</v>
      </c>
      <c r="G106" s="315"/>
      <c r="H106" s="315" t="s">
        <v>878</v>
      </c>
      <c r="I106" s="315" t="s">
        <v>840</v>
      </c>
      <c r="J106" s="315">
        <v>20</v>
      </c>
      <c r="K106" s="329"/>
    </row>
    <row r="107" s="1" customFormat="1" ht="15" customHeight="1">
      <c r="B107" s="327"/>
      <c r="C107" s="315" t="s">
        <v>841</v>
      </c>
      <c r="D107" s="315"/>
      <c r="E107" s="315"/>
      <c r="F107" s="338" t="s">
        <v>838</v>
      </c>
      <c r="G107" s="315"/>
      <c r="H107" s="315" t="s">
        <v>878</v>
      </c>
      <c r="I107" s="315" t="s">
        <v>840</v>
      </c>
      <c r="J107" s="315">
        <v>120</v>
      </c>
      <c r="K107" s="329"/>
    </row>
    <row r="108" s="1" customFormat="1" ht="15" customHeight="1">
      <c r="B108" s="340"/>
      <c r="C108" s="315" t="s">
        <v>843</v>
      </c>
      <c r="D108" s="315"/>
      <c r="E108" s="315"/>
      <c r="F108" s="338" t="s">
        <v>844</v>
      </c>
      <c r="G108" s="315"/>
      <c r="H108" s="315" t="s">
        <v>878</v>
      </c>
      <c r="I108" s="315" t="s">
        <v>840</v>
      </c>
      <c r="J108" s="315">
        <v>50</v>
      </c>
      <c r="K108" s="329"/>
    </row>
    <row r="109" s="1" customFormat="1" ht="15" customHeight="1">
      <c r="B109" s="340"/>
      <c r="C109" s="315" t="s">
        <v>846</v>
      </c>
      <c r="D109" s="315"/>
      <c r="E109" s="315"/>
      <c r="F109" s="338" t="s">
        <v>838</v>
      </c>
      <c r="G109" s="315"/>
      <c r="H109" s="315" t="s">
        <v>878</v>
      </c>
      <c r="I109" s="315" t="s">
        <v>848</v>
      </c>
      <c r="J109" s="315"/>
      <c r="K109" s="329"/>
    </row>
    <row r="110" s="1" customFormat="1" ht="15" customHeight="1">
      <c r="B110" s="340"/>
      <c r="C110" s="315" t="s">
        <v>857</v>
      </c>
      <c r="D110" s="315"/>
      <c r="E110" s="315"/>
      <c r="F110" s="338" t="s">
        <v>844</v>
      </c>
      <c r="G110" s="315"/>
      <c r="H110" s="315" t="s">
        <v>878</v>
      </c>
      <c r="I110" s="315" t="s">
        <v>840</v>
      </c>
      <c r="J110" s="315">
        <v>50</v>
      </c>
      <c r="K110" s="329"/>
    </row>
    <row r="111" s="1" customFormat="1" ht="15" customHeight="1">
      <c r="B111" s="340"/>
      <c r="C111" s="315" t="s">
        <v>865</v>
      </c>
      <c r="D111" s="315"/>
      <c r="E111" s="315"/>
      <c r="F111" s="338" t="s">
        <v>844</v>
      </c>
      <c r="G111" s="315"/>
      <c r="H111" s="315" t="s">
        <v>878</v>
      </c>
      <c r="I111" s="315" t="s">
        <v>840</v>
      </c>
      <c r="J111" s="315">
        <v>50</v>
      </c>
      <c r="K111" s="329"/>
    </row>
    <row r="112" s="1" customFormat="1" ht="15" customHeight="1">
      <c r="B112" s="340"/>
      <c r="C112" s="315" t="s">
        <v>863</v>
      </c>
      <c r="D112" s="315"/>
      <c r="E112" s="315"/>
      <c r="F112" s="338" t="s">
        <v>844</v>
      </c>
      <c r="G112" s="315"/>
      <c r="H112" s="315" t="s">
        <v>878</v>
      </c>
      <c r="I112" s="315" t="s">
        <v>840</v>
      </c>
      <c r="J112" s="315">
        <v>50</v>
      </c>
      <c r="K112" s="329"/>
    </row>
    <row r="113" s="1" customFormat="1" ht="15" customHeight="1">
      <c r="B113" s="340"/>
      <c r="C113" s="315" t="s">
        <v>53</v>
      </c>
      <c r="D113" s="315"/>
      <c r="E113" s="315"/>
      <c r="F113" s="338" t="s">
        <v>838</v>
      </c>
      <c r="G113" s="315"/>
      <c r="H113" s="315" t="s">
        <v>879</v>
      </c>
      <c r="I113" s="315" t="s">
        <v>840</v>
      </c>
      <c r="J113" s="315">
        <v>20</v>
      </c>
      <c r="K113" s="329"/>
    </row>
    <row r="114" s="1" customFormat="1" ht="15" customHeight="1">
      <c r="B114" s="340"/>
      <c r="C114" s="315" t="s">
        <v>880</v>
      </c>
      <c r="D114" s="315"/>
      <c r="E114" s="315"/>
      <c r="F114" s="338" t="s">
        <v>838</v>
      </c>
      <c r="G114" s="315"/>
      <c r="H114" s="315" t="s">
        <v>881</v>
      </c>
      <c r="I114" s="315" t="s">
        <v>840</v>
      </c>
      <c r="J114" s="315">
        <v>120</v>
      </c>
      <c r="K114" s="329"/>
    </row>
    <row r="115" s="1" customFormat="1" ht="15" customHeight="1">
      <c r="B115" s="340"/>
      <c r="C115" s="315" t="s">
        <v>38</v>
      </c>
      <c r="D115" s="315"/>
      <c r="E115" s="315"/>
      <c r="F115" s="338" t="s">
        <v>838</v>
      </c>
      <c r="G115" s="315"/>
      <c r="H115" s="315" t="s">
        <v>882</v>
      </c>
      <c r="I115" s="315" t="s">
        <v>873</v>
      </c>
      <c r="J115" s="315"/>
      <c r="K115" s="329"/>
    </row>
    <row r="116" s="1" customFormat="1" ht="15" customHeight="1">
      <c r="B116" s="340"/>
      <c r="C116" s="315" t="s">
        <v>48</v>
      </c>
      <c r="D116" s="315"/>
      <c r="E116" s="315"/>
      <c r="F116" s="338" t="s">
        <v>838</v>
      </c>
      <c r="G116" s="315"/>
      <c r="H116" s="315" t="s">
        <v>883</v>
      </c>
      <c r="I116" s="315" t="s">
        <v>873</v>
      </c>
      <c r="J116" s="315"/>
      <c r="K116" s="329"/>
    </row>
    <row r="117" s="1" customFormat="1" ht="15" customHeight="1">
      <c r="B117" s="340"/>
      <c r="C117" s="315" t="s">
        <v>57</v>
      </c>
      <c r="D117" s="315"/>
      <c r="E117" s="315"/>
      <c r="F117" s="338" t="s">
        <v>838</v>
      </c>
      <c r="G117" s="315"/>
      <c r="H117" s="315" t="s">
        <v>884</v>
      </c>
      <c r="I117" s="315" t="s">
        <v>885</v>
      </c>
      <c r="J117" s="315"/>
      <c r="K117" s="329"/>
    </row>
    <row r="118" s="1" customFormat="1" ht="15" customHeight="1">
      <c r="B118" s="343"/>
      <c r="C118" s="349"/>
      <c r="D118" s="349"/>
      <c r="E118" s="349"/>
      <c r="F118" s="349"/>
      <c r="G118" s="349"/>
      <c r="H118" s="349"/>
      <c r="I118" s="349"/>
      <c r="J118" s="349"/>
      <c r="K118" s="345"/>
    </row>
    <row r="119" s="1" customFormat="1" ht="18.75" customHeight="1">
      <c r="B119" s="350"/>
      <c r="C119" s="351"/>
      <c r="D119" s="351"/>
      <c r="E119" s="351"/>
      <c r="F119" s="352"/>
      <c r="G119" s="351"/>
      <c r="H119" s="351"/>
      <c r="I119" s="351"/>
      <c r="J119" s="351"/>
      <c r="K119" s="350"/>
    </row>
    <row r="120" s="1" customFormat="1" ht="18.75" customHeight="1">
      <c r="B120" s="323"/>
      <c r="C120" s="323"/>
      <c r="D120" s="323"/>
      <c r="E120" s="323"/>
      <c r="F120" s="323"/>
      <c r="G120" s="323"/>
      <c r="H120" s="323"/>
      <c r="I120" s="323"/>
      <c r="J120" s="323"/>
      <c r="K120" s="323"/>
    </row>
    <row r="121" s="1" customFormat="1" ht="7.5" customHeight="1">
      <c r="B121" s="353"/>
      <c r="C121" s="354"/>
      <c r="D121" s="354"/>
      <c r="E121" s="354"/>
      <c r="F121" s="354"/>
      <c r="G121" s="354"/>
      <c r="H121" s="354"/>
      <c r="I121" s="354"/>
      <c r="J121" s="354"/>
      <c r="K121" s="355"/>
    </row>
    <row r="122" s="1" customFormat="1" ht="45" customHeight="1">
      <c r="B122" s="356"/>
      <c r="C122" s="306" t="s">
        <v>886</v>
      </c>
      <c r="D122" s="306"/>
      <c r="E122" s="306"/>
      <c r="F122" s="306"/>
      <c r="G122" s="306"/>
      <c r="H122" s="306"/>
      <c r="I122" s="306"/>
      <c r="J122" s="306"/>
      <c r="K122" s="357"/>
    </row>
    <row r="123" s="1" customFormat="1" ht="17.25" customHeight="1">
      <c r="B123" s="358"/>
      <c r="C123" s="330" t="s">
        <v>832</v>
      </c>
      <c r="D123" s="330"/>
      <c r="E123" s="330"/>
      <c r="F123" s="330" t="s">
        <v>833</v>
      </c>
      <c r="G123" s="331"/>
      <c r="H123" s="330" t="s">
        <v>54</v>
      </c>
      <c r="I123" s="330" t="s">
        <v>57</v>
      </c>
      <c r="J123" s="330" t="s">
        <v>834</v>
      </c>
      <c r="K123" s="359"/>
    </row>
    <row r="124" s="1" customFormat="1" ht="17.25" customHeight="1">
      <c r="B124" s="358"/>
      <c r="C124" s="332" t="s">
        <v>835</v>
      </c>
      <c r="D124" s="332"/>
      <c r="E124" s="332"/>
      <c r="F124" s="333" t="s">
        <v>836</v>
      </c>
      <c r="G124" s="334"/>
      <c r="H124" s="332"/>
      <c r="I124" s="332"/>
      <c r="J124" s="332" t="s">
        <v>837</v>
      </c>
      <c r="K124" s="359"/>
    </row>
    <row r="125" s="1" customFormat="1" ht="5.25" customHeight="1">
      <c r="B125" s="360"/>
      <c r="C125" s="335"/>
      <c r="D125" s="335"/>
      <c r="E125" s="335"/>
      <c r="F125" s="335"/>
      <c r="G125" s="361"/>
      <c r="H125" s="335"/>
      <c r="I125" s="335"/>
      <c r="J125" s="335"/>
      <c r="K125" s="362"/>
    </row>
    <row r="126" s="1" customFormat="1" ht="15" customHeight="1">
      <c r="B126" s="360"/>
      <c r="C126" s="315" t="s">
        <v>841</v>
      </c>
      <c r="D126" s="337"/>
      <c r="E126" s="337"/>
      <c r="F126" s="338" t="s">
        <v>838</v>
      </c>
      <c r="G126" s="315"/>
      <c r="H126" s="315" t="s">
        <v>878</v>
      </c>
      <c r="I126" s="315" t="s">
        <v>840</v>
      </c>
      <c r="J126" s="315">
        <v>120</v>
      </c>
      <c r="K126" s="363"/>
    </row>
    <row r="127" s="1" customFormat="1" ht="15" customHeight="1">
      <c r="B127" s="360"/>
      <c r="C127" s="315" t="s">
        <v>887</v>
      </c>
      <c r="D127" s="315"/>
      <c r="E127" s="315"/>
      <c r="F127" s="338" t="s">
        <v>838</v>
      </c>
      <c r="G127" s="315"/>
      <c r="H127" s="315" t="s">
        <v>888</v>
      </c>
      <c r="I127" s="315" t="s">
        <v>840</v>
      </c>
      <c r="J127" s="315" t="s">
        <v>889</v>
      </c>
      <c r="K127" s="363"/>
    </row>
    <row r="128" s="1" customFormat="1" ht="15" customHeight="1">
      <c r="B128" s="360"/>
      <c r="C128" s="315" t="s">
        <v>786</v>
      </c>
      <c r="D128" s="315"/>
      <c r="E128" s="315"/>
      <c r="F128" s="338" t="s">
        <v>838</v>
      </c>
      <c r="G128" s="315"/>
      <c r="H128" s="315" t="s">
        <v>890</v>
      </c>
      <c r="I128" s="315" t="s">
        <v>840</v>
      </c>
      <c r="J128" s="315" t="s">
        <v>889</v>
      </c>
      <c r="K128" s="363"/>
    </row>
    <row r="129" s="1" customFormat="1" ht="15" customHeight="1">
      <c r="B129" s="360"/>
      <c r="C129" s="315" t="s">
        <v>849</v>
      </c>
      <c r="D129" s="315"/>
      <c r="E129" s="315"/>
      <c r="F129" s="338" t="s">
        <v>844</v>
      </c>
      <c r="G129" s="315"/>
      <c r="H129" s="315" t="s">
        <v>850</v>
      </c>
      <c r="I129" s="315" t="s">
        <v>840</v>
      </c>
      <c r="J129" s="315">
        <v>15</v>
      </c>
      <c r="K129" s="363"/>
    </row>
    <row r="130" s="1" customFormat="1" ht="15" customHeight="1">
      <c r="B130" s="360"/>
      <c r="C130" s="341" t="s">
        <v>851</v>
      </c>
      <c r="D130" s="341"/>
      <c r="E130" s="341"/>
      <c r="F130" s="342" t="s">
        <v>844</v>
      </c>
      <c r="G130" s="341"/>
      <c r="H130" s="341" t="s">
        <v>852</v>
      </c>
      <c r="I130" s="341" t="s">
        <v>840</v>
      </c>
      <c r="J130" s="341">
        <v>15</v>
      </c>
      <c r="K130" s="363"/>
    </row>
    <row r="131" s="1" customFormat="1" ht="15" customHeight="1">
      <c r="B131" s="360"/>
      <c r="C131" s="341" t="s">
        <v>853</v>
      </c>
      <c r="D131" s="341"/>
      <c r="E131" s="341"/>
      <c r="F131" s="342" t="s">
        <v>844</v>
      </c>
      <c r="G131" s="341"/>
      <c r="H131" s="341" t="s">
        <v>854</v>
      </c>
      <c r="I131" s="341" t="s">
        <v>840</v>
      </c>
      <c r="J131" s="341">
        <v>20</v>
      </c>
      <c r="K131" s="363"/>
    </row>
    <row r="132" s="1" customFormat="1" ht="15" customHeight="1">
      <c r="B132" s="360"/>
      <c r="C132" s="341" t="s">
        <v>855</v>
      </c>
      <c r="D132" s="341"/>
      <c r="E132" s="341"/>
      <c r="F132" s="342" t="s">
        <v>844</v>
      </c>
      <c r="G132" s="341"/>
      <c r="H132" s="341" t="s">
        <v>856</v>
      </c>
      <c r="I132" s="341" t="s">
        <v>840</v>
      </c>
      <c r="J132" s="341">
        <v>20</v>
      </c>
      <c r="K132" s="363"/>
    </row>
    <row r="133" s="1" customFormat="1" ht="15" customHeight="1">
      <c r="B133" s="360"/>
      <c r="C133" s="315" t="s">
        <v>843</v>
      </c>
      <c r="D133" s="315"/>
      <c r="E133" s="315"/>
      <c r="F133" s="338" t="s">
        <v>844</v>
      </c>
      <c r="G133" s="315"/>
      <c r="H133" s="315" t="s">
        <v>878</v>
      </c>
      <c r="I133" s="315" t="s">
        <v>840</v>
      </c>
      <c r="J133" s="315">
        <v>50</v>
      </c>
      <c r="K133" s="363"/>
    </row>
    <row r="134" s="1" customFormat="1" ht="15" customHeight="1">
      <c r="B134" s="360"/>
      <c r="C134" s="315" t="s">
        <v>857</v>
      </c>
      <c r="D134" s="315"/>
      <c r="E134" s="315"/>
      <c r="F134" s="338" t="s">
        <v>844</v>
      </c>
      <c r="G134" s="315"/>
      <c r="H134" s="315" t="s">
        <v>878</v>
      </c>
      <c r="I134" s="315" t="s">
        <v>840</v>
      </c>
      <c r="J134" s="315">
        <v>50</v>
      </c>
      <c r="K134" s="363"/>
    </row>
    <row r="135" s="1" customFormat="1" ht="15" customHeight="1">
      <c r="B135" s="360"/>
      <c r="C135" s="315" t="s">
        <v>863</v>
      </c>
      <c r="D135" s="315"/>
      <c r="E135" s="315"/>
      <c r="F135" s="338" t="s">
        <v>844</v>
      </c>
      <c r="G135" s="315"/>
      <c r="H135" s="315" t="s">
        <v>878</v>
      </c>
      <c r="I135" s="315" t="s">
        <v>840</v>
      </c>
      <c r="J135" s="315">
        <v>50</v>
      </c>
      <c r="K135" s="363"/>
    </row>
    <row r="136" s="1" customFormat="1" ht="15" customHeight="1">
      <c r="B136" s="360"/>
      <c r="C136" s="315" t="s">
        <v>865</v>
      </c>
      <c r="D136" s="315"/>
      <c r="E136" s="315"/>
      <c r="F136" s="338" t="s">
        <v>844</v>
      </c>
      <c r="G136" s="315"/>
      <c r="H136" s="315" t="s">
        <v>878</v>
      </c>
      <c r="I136" s="315" t="s">
        <v>840</v>
      </c>
      <c r="J136" s="315">
        <v>50</v>
      </c>
      <c r="K136" s="363"/>
    </row>
    <row r="137" s="1" customFormat="1" ht="15" customHeight="1">
      <c r="B137" s="360"/>
      <c r="C137" s="315" t="s">
        <v>866</v>
      </c>
      <c r="D137" s="315"/>
      <c r="E137" s="315"/>
      <c r="F137" s="338" t="s">
        <v>844</v>
      </c>
      <c r="G137" s="315"/>
      <c r="H137" s="315" t="s">
        <v>891</v>
      </c>
      <c r="I137" s="315" t="s">
        <v>840</v>
      </c>
      <c r="J137" s="315">
        <v>255</v>
      </c>
      <c r="K137" s="363"/>
    </row>
    <row r="138" s="1" customFormat="1" ht="15" customHeight="1">
      <c r="B138" s="360"/>
      <c r="C138" s="315" t="s">
        <v>868</v>
      </c>
      <c r="D138" s="315"/>
      <c r="E138" s="315"/>
      <c r="F138" s="338" t="s">
        <v>838</v>
      </c>
      <c r="G138" s="315"/>
      <c r="H138" s="315" t="s">
        <v>892</v>
      </c>
      <c r="I138" s="315" t="s">
        <v>870</v>
      </c>
      <c r="J138" s="315"/>
      <c r="K138" s="363"/>
    </row>
    <row r="139" s="1" customFormat="1" ht="15" customHeight="1">
      <c r="B139" s="360"/>
      <c r="C139" s="315" t="s">
        <v>871</v>
      </c>
      <c r="D139" s="315"/>
      <c r="E139" s="315"/>
      <c r="F139" s="338" t="s">
        <v>838</v>
      </c>
      <c r="G139" s="315"/>
      <c r="H139" s="315" t="s">
        <v>893</v>
      </c>
      <c r="I139" s="315" t="s">
        <v>873</v>
      </c>
      <c r="J139" s="315"/>
      <c r="K139" s="363"/>
    </row>
    <row r="140" s="1" customFormat="1" ht="15" customHeight="1">
      <c r="B140" s="360"/>
      <c r="C140" s="315" t="s">
        <v>874</v>
      </c>
      <c r="D140" s="315"/>
      <c r="E140" s="315"/>
      <c r="F140" s="338" t="s">
        <v>838</v>
      </c>
      <c r="G140" s="315"/>
      <c r="H140" s="315" t="s">
        <v>874</v>
      </c>
      <c r="I140" s="315" t="s">
        <v>873</v>
      </c>
      <c r="J140" s="315"/>
      <c r="K140" s="363"/>
    </row>
    <row r="141" s="1" customFormat="1" ht="15" customHeight="1">
      <c r="B141" s="360"/>
      <c r="C141" s="315" t="s">
        <v>38</v>
      </c>
      <c r="D141" s="315"/>
      <c r="E141" s="315"/>
      <c r="F141" s="338" t="s">
        <v>838</v>
      </c>
      <c r="G141" s="315"/>
      <c r="H141" s="315" t="s">
        <v>894</v>
      </c>
      <c r="I141" s="315" t="s">
        <v>873</v>
      </c>
      <c r="J141" s="315"/>
      <c r="K141" s="363"/>
    </row>
    <row r="142" s="1" customFormat="1" ht="15" customHeight="1">
      <c r="B142" s="360"/>
      <c r="C142" s="315" t="s">
        <v>895</v>
      </c>
      <c r="D142" s="315"/>
      <c r="E142" s="315"/>
      <c r="F142" s="338" t="s">
        <v>838</v>
      </c>
      <c r="G142" s="315"/>
      <c r="H142" s="315" t="s">
        <v>896</v>
      </c>
      <c r="I142" s="315" t="s">
        <v>873</v>
      </c>
      <c r="J142" s="315"/>
      <c r="K142" s="363"/>
    </row>
    <row r="143" s="1" customFormat="1" ht="15" customHeight="1">
      <c r="B143" s="364"/>
      <c r="C143" s="365"/>
      <c r="D143" s="365"/>
      <c r="E143" s="365"/>
      <c r="F143" s="365"/>
      <c r="G143" s="365"/>
      <c r="H143" s="365"/>
      <c r="I143" s="365"/>
      <c r="J143" s="365"/>
      <c r="K143" s="366"/>
    </row>
    <row r="144" s="1" customFormat="1" ht="18.75" customHeight="1">
      <c r="B144" s="351"/>
      <c r="C144" s="351"/>
      <c r="D144" s="351"/>
      <c r="E144" s="351"/>
      <c r="F144" s="352"/>
      <c r="G144" s="351"/>
      <c r="H144" s="351"/>
      <c r="I144" s="351"/>
      <c r="J144" s="351"/>
      <c r="K144" s="351"/>
    </row>
    <row r="145" s="1" customFormat="1" ht="18.75" customHeight="1">
      <c r="B145" s="323"/>
      <c r="C145" s="323"/>
      <c r="D145" s="323"/>
      <c r="E145" s="323"/>
      <c r="F145" s="323"/>
      <c r="G145" s="323"/>
      <c r="H145" s="323"/>
      <c r="I145" s="323"/>
      <c r="J145" s="323"/>
      <c r="K145" s="323"/>
    </row>
    <row r="146" s="1" customFormat="1" ht="7.5" customHeight="1">
      <c r="B146" s="324"/>
      <c r="C146" s="325"/>
      <c r="D146" s="325"/>
      <c r="E146" s="325"/>
      <c r="F146" s="325"/>
      <c r="G146" s="325"/>
      <c r="H146" s="325"/>
      <c r="I146" s="325"/>
      <c r="J146" s="325"/>
      <c r="K146" s="326"/>
    </row>
    <row r="147" s="1" customFormat="1" ht="45" customHeight="1">
      <c r="B147" s="327"/>
      <c r="C147" s="328" t="s">
        <v>897</v>
      </c>
      <c r="D147" s="328"/>
      <c r="E147" s="328"/>
      <c r="F147" s="328"/>
      <c r="G147" s="328"/>
      <c r="H147" s="328"/>
      <c r="I147" s="328"/>
      <c r="J147" s="328"/>
      <c r="K147" s="329"/>
    </row>
    <row r="148" s="1" customFormat="1" ht="17.25" customHeight="1">
      <c r="B148" s="327"/>
      <c r="C148" s="330" t="s">
        <v>832</v>
      </c>
      <c r="D148" s="330"/>
      <c r="E148" s="330"/>
      <c r="F148" s="330" t="s">
        <v>833</v>
      </c>
      <c r="G148" s="331"/>
      <c r="H148" s="330" t="s">
        <v>54</v>
      </c>
      <c r="I148" s="330" t="s">
        <v>57</v>
      </c>
      <c r="J148" s="330" t="s">
        <v>834</v>
      </c>
      <c r="K148" s="329"/>
    </row>
    <row r="149" s="1" customFormat="1" ht="17.25" customHeight="1">
      <c r="B149" s="327"/>
      <c r="C149" s="332" t="s">
        <v>835</v>
      </c>
      <c r="D149" s="332"/>
      <c r="E149" s="332"/>
      <c r="F149" s="333" t="s">
        <v>836</v>
      </c>
      <c r="G149" s="334"/>
      <c r="H149" s="332"/>
      <c r="I149" s="332"/>
      <c r="J149" s="332" t="s">
        <v>837</v>
      </c>
      <c r="K149" s="329"/>
    </row>
    <row r="150" s="1" customFormat="1" ht="5.25" customHeight="1">
      <c r="B150" s="340"/>
      <c r="C150" s="335"/>
      <c r="D150" s="335"/>
      <c r="E150" s="335"/>
      <c r="F150" s="335"/>
      <c r="G150" s="336"/>
      <c r="H150" s="335"/>
      <c r="I150" s="335"/>
      <c r="J150" s="335"/>
      <c r="K150" s="363"/>
    </row>
    <row r="151" s="1" customFormat="1" ht="15" customHeight="1">
      <c r="B151" s="340"/>
      <c r="C151" s="367" t="s">
        <v>841</v>
      </c>
      <c r="D151" s="315"/>
      <c r="E151" s="315"/>
      <c r="F151" s="368" t="s">
        <v>838</v>
      </c>
      <c r="G151" s="315"/>
      <c r="H151" s="367" t="s">
        <v>878</v>
      </c>
      <c r="I151" s="367" t="s">
        <v>840</v>
      </c>
      <c r="J151" s="367">
        <v>120</v>
      </c>
      <c r="K151" s="363"/>
    </row>
    <row r="152" s="1" customFormat="1" ht="15" customHeight="1">
      <c r="B152" s="340"/>
      <c r="C152" s="367" t="s">
        <v>887</v>
      </c>
      <c r="D152" s="315"/>
      <c r="E152" s="315"/>
      <c r="F152" s="368" t="s">
        <v>838</v>
      </c>
      <c r="G152" s="315"/>
      <c r="H152" s="367" t="s">
        <v>898</v>
      </c>
      <c r="I152" s="367" t="s">
        <v>840</v>
      </c>
      <c r="J152" s="367" t="s">
        <v>889</v>
      </c>
      <c r="K152" s="363"/>
    </row>
    <row r="153" s="1" customFormat="1" ht="15" customHeight="1">
      <c r="B153" s="340"/>
      <c r="C153" s="367" t="s">
        <v>786</v>
      </c>
      <c r="D153" s="315"/>
      <c r="E153" s="315"/>
      <c r="F153" s="368" t="s">
        <v>838</v>
      </c>
      <c r="G153" s="315"/>
      <c r="H153" s="367" t="s">
        <v>899</v>
      </c>
      <c r="I153" s="367" t="s">
        <v>840</v>
      </c>
      <c r="J153" s="367" t="s">
        <v>889</v>
      </c>
      <c r="K153" s="363"/>
    </row>
    <row r="154" s="1" customFormat="1" ht="15" customHeight="1">
      <c r="B154" s="340"/>
      <c r="C154" s="367" t="s">
        <v>843</v>
      </c>
      <c r="D154" s="315"/>
      <c r="E154" s="315"/>
      <c r="F154" s="368" t="s">
        <v>844</v>
      </c>
      <c r="G154" s="315"/>
      <c r="H154" s="367" t="s">
        <v>878</v>
      </c>
      <c r="I154" s="367" t="s">
        <v>840</v>
      </c>
      <c r="J154" s="367">
        <v>50</v>
      </c>
      <c r="K154" s="363"/>
    </row>
    <row r="155" s="1" customFormat="1" ht="15" customHeight="1">
      <c r="B155" s="340"/>
      <c r="C155" s="367" t="s">
        <v>846</v>
      </c>
      <c r="D155" s="315"/>
      <c r="E155" s="315"/>
      <c r="F155" s="368" t="s">
        <v>838</v>
      </c>
      <c r="G155" s="315"/>
      <c r="H155" s="367" t="s">
        <v>878</v>
      </c>
      <c r="I155" s="367" t="s">
        <v>848</v>
      </c>
      <c r="J155" s="367"/>
      <c r="K155" s="363"/>
    </row>
    <row r="156" s="1" customFormat="1" ht="15" customHeight="1">
      <c r="B156" s="340"/>
      <c r="C156" s="367" t="s">
        <v>857</v>
      </c>
      <c r="D156" s="315"/>
      <c r="E156" s="315"/>
      <c r="F156" s="368" t="s">
        <v>844</v>
      </c>
      <c r="G156" s="315"/>
      <c r="H156" s="367" t="s">
        <v>878</v>
      </c>
      <c r="I156" s="367" t="s">
        <v>840</v>
      </c>
      <c r="J156" s="367">
        <v>50</v>
      </c>
      <c r="K156" s="363"/>
    </row>
    <row r="157" s="1" customFormat="1" ht="15" customHeight="1">
      <c r="B157" s="340"/>
      <c r="C157" s="367" t="s">
        <v>865</v>
      </c>
      <c r="D157" s="315"/>
      <c r="E157" s="315"/>
      <c r="F157" s="368" t="s">
        <v>844</v>
      </c>
      <c r="G157" s="315"/>
      <c r="H157" s="367" t="s">
        <v>878</v>
      </c>
      <c r="I157" s="367" t="s">
        <v>840</v>
      </c>
      <c r="J157" s="367">
        <v>50</v>
      </c>
      <c r="K157" s="363"/>
    </row>
    <row r="158" s="1" customFormat="1" ht="15" customHeight="1">
      <c r="B158" s="340"/>
      <c r="C158" s="367" t="s">
        <v>863</v>
      </c>
      <c r="D158" s="315"/>
      <c r="E158" s="315"/>
      <c r="F158" s="368" t="s">
        <v>844</v>
      </c>
      <c r="G158" s="315"/>
      <c r="H158" s="367" t="s">
        <v>878</v>
      </c>
      <c r="I158" s="367" t="s">
        <v>840</v>
      </c>
      <c r="J158" s="367">
        <v>50</v>
      </c>
      <c r="K158" s="363"/>
    </row>
    <row r="159" s="1" customFormat="1" ht="15" customHeight="1">
      <c r="B159" s="340"/>
      <c r="C159" s="367" t="s">
        <v>101</v>
      </c>
      <c r="D159" s="315"/>
      <c r="E159" s="315"/>
      <c r="F159" s="368" t="s">
        <v>838</v>
      </c>
      <c r="G159" s="315"/>
      <c r="H159" s="367" t="s">
        <v>900</v>
      </c>
      <c r="I159" s="367" t="s">
        <v>840</v>
      </c>
      <c r="J159" s="367" t="s">
        <v>901</v>
      </c>
      <c r="K159" s="363"/>
    </row>
    <row r="160" s="1" customFormat="1" ht="15" customHeight="1">
      <c r="B160" s="340"/>
      <c r="C160" s="367" t="s">
        <v>902</v>
      </c>
      <c r="D160" s="315"/>
      <c r="E160" s="315"/>
      <c r="F160" s="368" t="s">
        <v>838</v>
      </c>
      <c r="G160" s="315"/>
      <c r="H160" s="367" t="s">
        <v>903</v>
      </c>
      <c r="I160" s="367" t="s">
        <v>873</v>
      </c>
      <c r="J160" s="367"/>
      <c r="K160" s="363"/>
    </row>
    <row r="161" s="1" customFormat="1" ht="15" customHeight="1">
      <c r="B161" s="369"/>
      <c r="C161" s="349"/>
      <c r="D161" s="349"/>
      <c r="E161" s="349"/>
      <c r="F161" s="349"/>
      <c r="G161" s="349"/>
      <c r="H161" s="349"/>
      <c r="I161" s="349"/>
      <c r="J161" s="349"/>
      <c r="K161" s="370"/>
    </row>
    <row r="162" s="1" customFormat="1" ht="18.75" customHeight="1">
      <c r="B162" s="351"/>
      <c r="C162" s="361"/>
      <c r="D162" s="361"/>
      <c r="E162" s="361"/>
      <c r="F162" s="371"/>
      <c r="G162" s="361"/>
      <c r="H162" s="361"/>
      <c r="I162" s="361"/>
      <c r="J162" s="361"/>
      <c r="K162" s="351"/>
    </row>
    <row r="163" s="1" customFormat="1" ht="18.75" customHeight="1">
      <c r="B163" s="323"/>
      <c r="C163" s="323"/>
      <c r="D163" s="323"/>
      <c r="E163" s="323"/>
      <c r="F163" s="323"/>
      <c r="G163" s="323"/>
      <c r="H163" s="323"/>
      <c r="I163" s="323"/>
      <c r="J163" s="323"/>
      <c r="K163" s="323"/>
    </row>
    <row r="164" s="1" customFormat="1" ht="7.5" customHeight="1">
      <c r="B164" s="302"/>
      <c r="C164" s="303"/>
      <c r="D164" s="303"/>
      <c r="E164" s="303"/>
      <c r="F164" s="303"/>
      <c r="G164" s="303"/>
      <c r="H164" s="303"/>
      <c r="I164" s="303"/>
      <c r="J164" s="303"/>
      <c r="K164" s="304"/>
    </row>
    <row r="165" s="1" customFormat="1" ht="45" customHeight="1">
      <c r="B165" s="305"/>
      <c r="C165" s="306" t="s">
        <v>904</v>
      </c>
      <c r="D165" s="306"/>
      <c r="E165" s="306"/>
      <c r="F165" s="306"/>
      <c r="G165" s="306"/>
      <c r="H165" s="306"/>
      <c r="I165" s="306"/>
      <c r="J165" s="306"/>
      <c r="K165" s="307"/>
    </row>
    <row r="166" s="1" customFormat="1" ht="17.25" customHeight="1">
      <c r="B166" s="305"/>
      <c r="C166" s="330" t="s">
        <v>832</v>
      </c>
      <c r="D166" s="330"/>
      <c r="E166" s="330"/>
      <c r="F166" s="330" t="s">
        <v>833</v>
      </c>
      <c r="G166" s="372"/>
      <c r="H166" s="373" t="s">
        <v>54</v>
      </c>
      <c r="I166" s="373" t="s">
        <v>57</v>
      </c>
      <c r="J166" s="330" t="s">
        <v>834</v>
      </c>
      <c r="K166" s="307"/>
    </row>
    <row r="167" s="1" customFormat="1" ht="17.25" customHeight="1">
      <c r="B167" s="308"/>
      <c r="C167" s="332" t="s">
        <v>835</v>
      </c>
      <c r="D167" s="332"/>
      <c r="E167" s="332"/>
      <c r="F167" s="333" t="s">
        <v>836</v>
      </c>
      <c r="G167" s="374"/>
      <c r="H167" s="375"/>
      <c r="I167" s="375"/>
      <c r="J167" s="332" t="s">
        <v>837</v>
      </c>
      <c r="K167" s="310"/>
    </row>
    <row r="168" s="1" customFormat="1" ht="5.25" customHeight="1">
      <c r="B168" s="340"/>
      <c r="C168" s="335"/>
      <c r="D168" s="335"/>
      <c r="E168" s="335"/>
      <c r="F168" s="335"/>
      <c r="G168" s="336"/>
      <c r="H168" s="335"/>
      <c r="I168" s="335"/>
      <c r="J168" s="335"/>
      <c r="K168" s="363"/>
    </row>
    <row r="169" s="1" customFormat="1" ht="15" customHeight="1">
      <c r="B169" s="340"/>
      <c r="C169" s="315" t="s">
        <v>841</v>
      </c>
      <c r="D169" s="315"/>
      <c r="E169" s="315"/>
      <c r="F169" s="338" t="s">
        <v>838</v>
      </c>
      <c r="G169" s="315"/>
      <c r="H169" s="315" t="s">
        <v>878</v>
      </c>
      <c r="I169" s="315" t="s">
        <v>840</v>
      </c>
      <c r="J169" s="315">
        <v>120</v>
      </c>
      <c r="K169" s="363"/>
    </row>
    <row r="170" s="1" customFormat="1" ht="15" customHeight="1">
      <c r="B170" s="340"/>
      <c r="C170" s="315" t="s">
        <v>887</v>
      </c>
      <c r="D170" s="315"/>
      <c r="E170" s="315"/>
      <c r="F170" s="338" t="s">
        <v>838</v>
      </c>
      <c r="G170" s="315"/>
      <c r="H170" s="315" t="s">
        <v>888</v>
      </c>
      <c r="I170" s="315" t="s">
        <v>840</v>
      </c>
      <c r="J170" s="315" t="s">
        <v>889</v>
      </c>
      <c r="K170" s="363"/>
    </row>
    <row r="171" s="1" customFormat="1" ht="15" customHeight="1">
      <c r="B171" s="340"/>
      <c r="C171" s="315" t="s">
        <v>786</v>
      </c>
      <c r="D171" s="315"/>
      <c r="E171" s="315"/>
      <c r="F171" s="338" t="s">
        <v>838</v>
      </c>
      <c r="G171" s="315"/>
      <c r="H171" s="315" t="s">
        <v>905</v>
      </c>
      <c r="I171" s="315" t="s">
        <v>840</v>
      </c>
      <c r="J171" s="315" t="s">
        <v>889</v>
      </c>
      <c r="K171" s="363"/>
    </row>
    <row r="172" s="1" customFormat="1" ht="15" customHeight="1">
      <c r="B172" s="340"/>
      <c r="C172" s="315" t="s">
        <v>843</v>
      </c>
      <c r="D172" s="315"/>
      <c r="E172" s="315"/>
      <c r="F172" s="338" t="s">
        <v>844</v>
      </c>
      <c r="G172" s="315"/>
      <c r="H172" s="315" t="s">
        <v>905</v>
      </c>
      <c r="I172" s="315" t="s">
        <v>840</v>
      </c>
      <c r="J172" s="315">
        <v>50</v>
      </c>
      <c r="K172" s="363"/>
    </row>
    <row r="173" s="1" customFormat="1" ht="15" customHeight="1">
      <c r="B173" s="340"/>
      <c r="C173" s="315" t="s">
        <v>846</v>
      </c>
      <c r="D173" s="315"/>
      <c r="E173" s="315"/>
      <c r="F173" s="338" t="s">
        <v>838</v>
      </c>
      <c r="G173" s="315"/>
      <c r="H173" s="315" t="s">
        <v>905</v>
      </c>
      <c r="I173" s="315" t="s">
        <v>848</v>
      </c>
      <c r="J173" s="315"/>
      <c r="K173" s="363"/>
    </row>
    <row r="174" s="1" customFormat="1" ht="15" customHeight="1">
      <c r="B174" s="340"/>
      <c r="C174" s="315" t="s">
        <v>857</v>
      </c>
      <c r="D174" s="315"/>
      <c r="E174" s="315"/>
      <c r="F174" s="338" t="s">
        <v>844</v>
      </c>
      <c r="G174" s="315"/>
      <c r="H174" s="315" t="s">
        <v>905</v>
      </c>
      <c r="I174" s="315" t="s">
        <v>840</v>
      </c>
      <c r="J174" s="315">
        <v>50</v>
      </c>
      <c r="K174" s="363"/>
    </row>
    <row r="175" s="1" customFormat="1" ht="15" customHeight="1">
      <c r="B175" s="340"/>
      <c r="C175" s="315" t="s">
        <v>865</v>
      </c>
      <c r="D175" s="315"/>
      <c r="E175" s="315"/>
      <c r="F175" s="338" t="s">
        <v>844</v>
      </c>
      <c r="G175" s="315"/>
      <c r="H175" s="315" t="s">
        <v>905</v>
      </c>
      <c r="I175" s="315" t="s">
        <v>840</v>
      </c>
      <c r="J175" s="315">
        <v>50</v>
      </c>
      <c r="K175" s="363"/>
    </row>
    <row r="176" s="1" customFormat="1" ht="15" customHeight="1">
      <c r="B176" s="340"/>
      <c r="C176" s="315" t="s">
        <v>863</v>
      </c>
      <c r="D176" s="315"/>
      <c r="E176" s="315"/>
      <c r="F176" s="338" t="s">
        <v>844</v>
      </c>
      <c r="G176" s="315"/>
      <c r="H176" s="315" t="s">
        <v>905</v>
      </c>
      <c r="I176" s="315" t="s">
        <v>840</v>
      </c>
      <c r="J176" s="315">
        <v>50</v>
      </c>
      <c r="K176" s="363"/>
    </row>
    <row r="177" s="1" customFormat="1" ht="15" customHeight="1">
      <c r="B177" s="340"/>
      <c r="C177" s="315" t="s">
        <v>112</v>
      </c>
      <c r="D177" s="315"/>
      <c r="E177" s="315"/>
      <c r="F177" s="338" t="s">
        <v>838</v>
      </c>
      <c r="G177" s="315"/>
      <c r="H177" s="315" t="s">
        <v>906</v>
      </c>
      <c r="I177" s="315" t="s">
        <v>907</v>
      </c>
      <c r="J177" s="315"/>
      <c r="K177" s="363"/>
    </row>
    <row r="178" s="1" customFormat="1" ht="15" customHeight="1">
      <c r="B178" s="340"/>
      <c r="C178" s="315" t="s">
        <v>57</v>
      </c>
      <c r="D178" s="315"/>
      <c r="E178" s="315"/>
      <c r="F178" s="338" t="s">
        <v>838</v>
      </c>
      <c r="G178" s="315"/>
      <c r="H178" s="315" t="s">
        <v>908</v>
      </c>
      <c r="I178" s="315" t="s">
        <v>909</v>
      </c>
      <c r="J178" s="315">
        <v>1</v>
      </c>
      <c r="K178" s="363"/>
    </row>
    <row r="179" s="1" customFormat="1" ht="15" customHeight="1">
      <c r="B179" s="340"/>
      <c r="C179" s="315" t="s">
        <v>53</v>
      </c>
      <c r="D179" s="315"/>
      <c r="E179" s="315"/>
      <c r="F179" s="338" t="s">
        <v>838</v>
      </c>
      <c r="G179" s="315"/>
      <c r="H179" s="315" t="s">
        <v>910</v>
      </c>
      <c r="I179" s="315" t="s">
        <v>840</v>
      </c>
      <c r="J179" s="315">
        <v>20</v>
      </c>
      <c r="K179" s="363"/>
    </row>
    <row r="180" s="1" customFormat="1" ht="15" customHeight="1">
      <c r="B180" s="340"/>
      <c r="C180" s="315" t="s">
        <v>54</v>
      </c>
      <c r="D180" s="315"/>
      <c r="E180" s="315"/>
      <c r="F180" s="338" t="s">
        <v>838</v>
      </c>
      <c r="G180" s="315"/>
      <c r="H180" s="315" t="s">
        <v>911</v>
      </c>
      <c r="I180" s="315" t="s">
        <v>840</v>
      </c>
      <c r="J180" s="315">
        <v>255</v>
      </c>
      <c r="K180" s="363"/>
    </row>
    <row r="181" s="1" customFormat="1" ht="15" customHeight="1">
      <c r="B181" s="340"/>
      <c r="C181" s="315" t="s">
        <v>113</v>
      </c>
      <c r="D181" s="315"/>
      <c r="E181" s="315"/>
      <c r="F181" s="338" t="s">
        <v>838</v>
      </c>
      <c r="G181" s="315"/>
      <c r="H181" s="315" t="s">
        <v>802</v>
      </c>
      <c r="I181" s="315" t="s">
        <v>840</v>
      </c>
      <c r="J181" s="315">
        <v>10</v>
      </c>
      <c r="K181" s="363"/>
    </row>
    <row r="182" s="1" customFormat="1" ht="15" customHeight="1">
      <c r="B182" s="340"/>
      <c r="C182" s="315" t="s">
        <v>114</v>
      </c>
      <c r="D182" s="315"/>
      <c r="E182" s="315"/>
      <c r="F182" s="338" t="s">
        <v>838</v>
      </c>
      <c r="G182" s="315"/>
      <c r="H182" s="315" t="s">
        <v>912</v>
      </c>
      <c r="I182" s="315" t="s">
        <v>873</v>
      </c>
      <c r="J182" s="315"/>
      <c r="K182" s="363"/>
    </row>
    <row r="183" s="1" customFormat="1" ht="15" customHeight="1">
      <c r="B183" s="340"/>
      <c r="C183" s="315" t="s">
        <v>913</v>
      </c>
      <c r="D183" s="315"/>
      <c r="E183" s="315"/>
      <c r="F183" s="338" t="s">
        <v>838</v>
      </c>
      <c r="G183" s="315"/>
      <c r="H183" s="315" t="s">
        <v>914</v>
      </c>
      <c r="I183" s="315" t="s">
        <v>873</v>
      </c>
      <c r="J183" s="315"/>
      <c r="K183" s="363"/>
    </row>
    <row r="184" s="1" customFormat="1" ht="15" customHeight="1">
      <c r="B184" s="340"/>
      <c r="C184" s="315" t="s">
        <v>902</v>
      </c>
      <c r="D184" s="315"/>
      <c r="E184" s="315"/>
      <c r="F184" s="338" t="s">
        <v>838</v>
      </c>
      <c r="G184" s="315"/>
      <c r="H184" s="315" t="s">
        <v>915</v>
      </c>
      <c r="I184" s="315" t="s">
        <v>873</v>
      </c>
      <c r="J184" s="315"/>
      <c r="K184" s="363"/>
    </row>
    <row r="185" s="1" customFormat="1" ht="15" customHeight="1">
      <c r="B185" s="340"/>
      <c r="C185" s="315" t="s">
        <v>116</v>
      </c>
      <c r="D185" s="315"/>
      <c r="E185" s="315"/>
      <c r="F185" s="338" t="s">
        <v>844</v>
      </c>
      <c r="G185" s="315"/>
      <c r="H185" s="315" t="s">
        <v>916</v>
      </c>
      <c r="I185" s="315" t="s">
        <v>840</v>
      </c>
      <c r="J185" s="315">
        <v>50</v>
      </c>
      <c r="K185" s="363"/>
    </row>
    <row r="186" s="1" customFormat="1" ht="15" customHeight="1">
      <c r="B186" s="340"/>
      <c r="C186" s="315" t="s">
        <v>917</v>
      </c>
      <c r="D186" s="315"/>
      <c r="E186" s="315"/>
      <c r="F186" s="338" t="s">
        <v>844</v>
      </c>
      <c r="G186" s="315"/>
      <c r="H186" s="315" t="s">
        <v>918</v>
      </c>
      <c r="I186" s="315" t="s">
        <v>919</v>
      </c>
      <c r="J186" s="315"/>
      <c r="K186" s="363"/>
    </row>
    <row r="187" s="1" customFormat="1" ht="15" customHeight="1">
      <c r="B187" s="340"/>
      <c r="C187" s="315" t="s">
        <v>920</v>
      </c>
      <c r="D187" s="315"/>
      <c r="E187" s="315"/>
      <c r="F187" s="338" t="s">
        <v>844</v>
      </c>
      <c r="G187" s="315"/>
      <c r="H187" s="315" t="s">
        <v>921</v>
      </c>
      <c r="I187" s="315" t="s">
        <v>919</v>
      </c>
      <c r="J187" s="315"/>
      <c r="K187" s="363"/>
    </row>
    <row r="188" s="1" customFormat="1" ht="15" customHeight="1">
      <c r="B188" s="340"/>
      <c r="C188" s="315" t="s">
        <v>922</v>
      </c>
      <c r="D188" s="315"/>
      <c r="E188" s="315"/>
      <c r="F188" s="338" t="s">
        <v>844</v>
      </c>
      <c r="G188" s="315"/>
      <c r="H188" s="315" t="s">
        <v>923</v>
      </c>
      <c r="I188" s="315" t="s">
        <v>919</v>
      </c>
      <c r="J188" s="315"/>
      <c r="K188" s="363"/>
    </row>
    <row r="189" s="1" customFormat="1" ht="15" customHeight="1">
      <c r="B189" s="340"/>
      <c r="C189" s="376" t="s">
        <v>924</v>
      </c>
      <c r="D189" s="315"/>
      <c r="E189" s="315"/>
      <c r="F189" s="338" t="s">
        <v>844</v>
      </c>
      <c r="G189" s="315"/>
      <c r="H189" s="315" t="s">
        <v>925</v>
      </c>
      <c r="I189" s="315" t="s">
        <v>926</v>
      </c>
      <c r="J189" s="377" t="s">
        <v>927</v>
      </c>
      <c r="K189" s="363"/>
    </row>
    <row r="190" s="1" customFormat="1" ht="15" customHeight="1">
      <c r="B190" s="340"/>
      <c r="C190" s="376" t="s">
        <v>42</v>
      </c>
      <c r="D190" s="315"/>
      <c r="E190" s="315"/>
      <c r="F190" s="338" t="s">
        <v>838</v>
      </c>
      <c r="G190" s="315"/>
      <c r="H190" s="312" t="s">
        <v>928</v>
      </c>
      <c r="I190" s="315" t="s">
        <v>929</v>
      </c>
      <c r="J190" s="315"/>
      <c r="K190" s="363"/>
    </row>
    <row r="191" s="1" customFormat="1" ht="15" customHeight="1">
      <c r="B191" s="340"/>
      <c r="C191" s="376" t="s">
        <v>930</v>
      </c>
      <c r="D191" s="315"/>
      <c r="E191" s="315"/>
      <c r="F191" s="338" t="s">
        <v>838</v>
      </c>
      <c r="G191" s="315"/>
      <c r="H191" s="315" t="s">
        <v>931</v>
      </c>
      <c r="I191" s="315" t="s">
        <v>873</v>
      </c>
      <c r="J191" s="315"/>
      <c r="K191" s="363"/>
    </row>
    <row r="192" s="1" customFormat="1" ht="15" customHeight="1">
      <c r="B192" s="340"/>
      <c r="C192" s="376" t="s">
        <v>932</v>
      </c>
      <c r="D192" s="315"/>
      <c r="E192" s="315"/>
      <c r="F192" s="338" t="s">
        <v>838</v>
      </c>
      <c r="G192" s="315"/>
      <c r="H192" s="315" t="s">
        <v>933</v>
      </c>
      <c r="I192" s="315" t="s">
        <v>873</v>
      </c>
      <c r="J192" s="315"/>
      <c r="K192" s="363"/>
    </row>
    <row r="193" s="1" customFormat="1" ht="15" customHeight="1">
      <c r="B193" s="340"/>
      <c r="C193" s="376" t="s">
        <v>934</v>
      </c>
      <c r="D193" s="315"/>
      <c r="E193" s="315"/>
      <c r="F193" s="338" t="s">
        <v>844</v>
      </c>
      <c r="G193" s="315"/>
      <c r="H193" s="315" t="s">
        <v>935</v>
      </c>
      <c r="I193" s="315" t="s">
        <v>873</v>
      </c>
      <c r="J193" s="315"/>
      <c r="K193" s="363"/>
    </row>
    <row r="194" s="1" customFormat="1" ht="15" customHeight="1">
      <c r="B194" s="369"/>
      <c r="C194" s="378"/>
      <c r="D194" s="349"/>
      <c r="E194" s="349"/>
      <c r="F194" s="349"/>
      <c r="G194" s="349"/>
      <c r="H194" s="349"/>
      <c r="I194" s="349"/>
      <c r="J194" s="349"/>
      <c r="K194" s="370"/>
    </row>
    <row r="195" s="1" customFormat="1" ht="18.75" customHeight="1">
      <c r="B195" s="351"/>
      <c r="C195" s="361"/>
      <c r="D195" s="361"/>
      <c r="E195" s="361"/>
      <c r="F195" s="371"/>
      <c r="G195" s="361"/>
      <c r="H195" s="361"/>
      <c r="I195" s="361"/>
      <c r="J195" s="361"/>
      <c r="K195" s="351"/>
    </row>
    <row r="196" s="1" customFormat="1" ht="18.75" customHeight="1">
      <c r="B196" s="351"/>
      <c r="C196" s="361"/>
      <c r="D196" s="361"/>
      <c r="E196" s="361"/>
      <c r="F196" s="371"/>
      <c r="G196" s="361"/>
      <c r="H196" s="361"/>
      <c r="I196" s="361"/>
      <c r="J196" s="361"/>
      <c r="K196" s="351"/>
    </row>
    <row r="197" s="1" customFormat="1" ht="18.75" customHeight="1">
      <c r="B197" s="323"/>
      <c r="C197" s="323"/>
      <c r="D197" s="323"/>
      <c r="E197" s="323"/>
      <c r="F197" s="323"/>
      <c r="G197" s="323"/>
      <c r="H197" s="323"/>
      <c r="I197" s="323"/>
      <c r="J197" s="323"/>
      <c r="K197" s="323"/>
    </row>
    <row r="198" s="1" customFormat="1" ht="13.5">
      <c r="B198" s="302"/>
      <c r="C198" s="303"/>
      <c r="D198" s="303"/>
      <c r="E198" s="303"/>
      <c r="F198" s="303"/>
      <c r="G198" s="303"/>
      <c r="H198" s="303"/>
      <c r="I198" s="303"/>
      <c r="J198" s="303"/>
      <c r="K198" s="304"/>
    </row>
    <row r="199" s="1" customFormat="1" ht="21">
      <c r="B199" s="305"/>
      <c r="C199" s="306" t="s">
        <v>936</v>
      </c>
      <c r="D199" s="306"/>
      <c r="E199" s="306"/>
      <c r="F199" s="306"/>
      <c r="G199" s="306"/>
      <c r="H199" s="306"/>
      <c r="I199" s="306"/>
      <c r="J199" s="306"/>
      <c r="K199" s="307"/>
    </row>
    <row r="200" s="1" customFormat="1" ht="25.5" customHeight="1">
      <c r="B200" s="305"/>
      <c r="C200" s="379" t="s">
        <v>937</v>
      </c>
      <c r="D200" s="379"/>
      <c r="E200" s="379"/>
      <c r="F200" s="379" t="s">
        <v>938</v>
      </c>
      <c r="G200" s="380"/>
      <c r="H200" s="379" t="s">
        <v>939</v>
      </c>
      <c r="I200" s="379"/>
      <c r="J200" s="379"/>
      <c r="K200" s="307"/>
    </row>
    <row r="201" s="1" customFormat="1" ht="5.25" customHeight="1">
      <c r="B201" s="340"/>
      <c r="C201" s="335"/>
      <c r="D201" s="335"/>
      <c r="E201" s="335"/>
      <c r="F201" s="335"/>
      <c r="G201" s="361"/>
      <c r="H201" s="335"/>
      <c r="I201" s="335"/>
      <c r="J201" s="335"/>
      <c r="K201" s="363"/>
    </row>
    <row r="202" s="1" customFormat="1" ht="15" customHeight="1">
      <c r="B202" s="340"/>
      <c r="C202" s="315" t="s">
        <v>929</v>
      </c>
      <c r="D202" s="315"/>
      <c r="E202" s="315"/>
      <c r="F202" s="338" t="s">
        <v>43</v>
      </c>
      <c r="G202" s="315"/>
      <c r="H202" s="315" t="s">
        <v>940</v>
      </c>
      <c r="I202" s="315"/>
      <c r="J202" s="315"/>
      <c r="K202" s="363"/>
    </row>
    <row r="203" s="1" customFormat="1" ht="15" customHeight="1">
      <c r="B203" s="340"/>
      <c r="C203" s="315"/>
      <c r="D203" s="315"/>
      <c r="E203" s="315"/>
      <c r="F203" s="338" t="s">
        <v>44</v>
      </c>
      <c r="G203" s="315"/>
      <c r="H203" s="315" t="s">
        <v>941</v>
      </c>
      <c r="I203" s="315"/>
      <c r="J203" s="315"/>
      <c r="K203" s="363"/>
    </row>
    <row r="204" s="1" customFormat="1" ht="15" customHeight="1">
      <c r="B204" s="340"/>
      <c r="C204" s="315"/>
      <c r="D204" s="315"/>
      <c r="E204" s="315"/>
      <c r="F204" s="338" t="s">
        <v>47</v>
      </c>
      <c r="G204" s="315"/>
      <c r="H204" s="315" t="s">
        <v>942</v>
      </c>
      <c r="I204" s="315"/>
      <c r="J204" s="315"/>
      <c r="K204" s="363"/>
    </row>
    <row r="205" s="1" customFormat="1" ht="15" customHeight="1">
      <c r="B205" s="340"/>
      <c r="C205" s="315"/>
      <c r="D205" s="315"/>
      <c r="E205" s="315"/>
      <c r="F205" s="338" t="s">
        <v>45</v>
      </c>
      <c r="G205" s="315"/>
      <c r="H205" s="315" t="s">
        <v>943</v>
      </c>
      <c r="I205" s="315"/>
      <c r="J205" s="315"/>
      <c r="K205" s="363"/>
    </row>
    <row r="206" s="1" customFormat="1" ht="15" customHeight="1">
      <c r="B206" s="340"/>
      <c r="C206" s="315"/>
      <c r="D206" s="315"/>
      <c r="E206" s="315"/>
      <c r="F206" s="338" t="s">
        <v>46</v>
      </c>
      <c r="G206" s="315"/>
      <c r="H206" s="315" t="s">
        <v>944</v>
      </c>
      <c r="I206" s="315"/>
      <c r="J206" s="315"/>
      <c r="K206" s="363"/>
    </row>
    <row r="207" s="1" customFormat="1" ht="15" customHeight="1">
      <c r="B207" s="340"/>
      <c r="C207" s="315"/>
      <c r="D207" s="315"/>
      <c r="E207" s="315"/>
      <c r="F207" s="338"/>
      <c r="G207" s="315"/>
      <c r="H207" s="315"/>
      <c r="I207" s="315"/>
      <c r="J207" s="315"/>
      <c r="K207" s="363"/>
    </row>
    <row r="208" s="1" customFormat="1" ht="15" customHeight="1">
      <c r="B208" s="340"/>
      <c r="C208" s="315" t="s">
        <v>885</v>
      </c>
      <c r="D208" s="315"/>
      <c r="E208" s="315"/>
      <c r="F208" s="338" t="s">
        <v>79</v>
      </c>
      <c r="G208" s="315"/>
      <c r="H208" s="315" t="s">
        <v>945</v>
      </c>
      <c r="I208" s="315"/>
      <c r="J208" s="315"/>
      <c r="K208" s="363"/>
    </row>
    <row r="209" s="1" customFormat="1" ht="15" customHeight="1">
      <c r="B209" s="340"/>
      <c r="C209" s="315"/>
      <c r="D209" s="315"/>
      <c r="E209" s="315"/>
      <c r="F209" s="338" t="s">
        <v>781</v>
      </c>
      <c r="G209" s="315"/>
      <c r="H209" s="315" t="s">
        <v>782</v>
      </c>
      <c r="I209" s="315"/>
      <c r="J209" s="315"/>
      <c r="K209" s="363"/>
    </row>
    <row r="210" s="1" customFormat="1" ht="15" customHeight="1">
      <c r="B210" s="340"/>
      <c r="C210" s="315"/>
      <c r="D210" s="315"/>
      <c r="E210" s="315"/>
      <c r="F210" s="338" t="s">
        <v>88</v>
      </c>
      <c r="G210" s="315"/>
      <c r="H210" s="315" t="s">
        <v>946</v>
      </c>
      <c r="I210" s="315"/>
      <c r="J210" s="315"/>
      <c r="K210" s="363"/>
    </row>
    <row r="211" s="1" customFormat="1" ht="15" customHeight="1">
      <c r="B211" s="381"/>
      <c r="C211" s="315"/>
      <c r="D211" s="315"/>
      <c r="E211" s="315"/>
      <c r="F211" s="338" t="s">
        <v>95</v>
      </c>
      <c r="G211" s="376"/>
      <c r="H211" s="367" t="s">
        <v>783</v>
      </c>
      <c r="I211" s="367"/>
      <c r="J211" s="367"/>
      <c r="K211" s="382"/>
    </row>
    <row r="212" s="1" customFormat="1" ht="15" customHeight="1">
      <c r="B212" s="381"/>
      <c r="C212" s="315"/>
      <c r="D212" s="315"/>
      <c r="E212" s="315"/>
      <c r="F212" s="338" t="s">
        <v>784</v>
      </c>
      <c r="G212" s="376"/>
      <c r="H212" s="367" t="s">
        <v>947</v>
      </c>
      <c r="I212" s="367"/>
      <c r="J212" s="367"/>
      <c r="K212" s="382"/>
    </row>
    <row r="213" s="1" customFormat="1" ht="15" customHeight="1">
      <c r="B213" s="381"/>
      <c r="C213" s="315"/>
      <c r="D213" s="315"/>
      <c r="E213" s="315"/>
      <c r="F213" s="338"/>
      <c r="G213" s="376"/>
      <c r="H213" s="367"/>
      <c r="I213" s="367"/>
      <c r="J213" s="367"/>
      <c r="K213" s="382"/>
    </row>
    <row r="214" s="1" customFormat="1" ht="15" customHeight="1">
      <c r="B214" s="381"/>
      <c r="C214" s="315" t="s">
        <v>909</v>
      </c>
      <c r="D214" s="315"/>
      <c r="E214" s="315"/>
      <c r="F214" s="338">
        <v>1</v>
      </c>
      <c r="G214" s="376"/>
      <c r="H214" s="367" t="s">
        <v>948</v>
      </c>
      <c r="I214" s="367"/>
      <c r="J214" s="367"/>
      <c r="K214" s="382"/>
    </row>
    <row r="215" s="1" customFormat="1" ht="15" customHeight="1">
      <c r="B215" s="381"/>
      <c r="C215" s="315"/>
      <c r="D215" s="315"/>
      <c r="E215" s="315"/>
      <c r="F215" s="338">
        <v>2</v>
      </c>
      <c r="G215" s="376"/>
      <c r="H215" s="367" t="s">
        <v>949</v>
      </c>
      <c r="I215" s="367"/>
      <c r="J215" s="367"/>
      <c r="K215" s="382"/>
    </row>
    <row r="216" s="1" customFormat="1" ht="15" customHeight="1">
      <c r="B216" s="381"/>
      <c r="C216" s="315"/>
      <c r="D216" s="315"/>
      <c r="E216" s="315"/>
      <c r="F216" s="338">
        <v>3</v>
      </c>
      <c r="G216" s="376"/>
      <c r="H216" s="367" t="s">
        <v>950</v>
      </c>
      <c r="I216" s="367"/>
      <c r="J216" s="367"/>
      <c r="K216" s="382"/>
    </row>
    <row r="217" s="1" customFormat="1" ht="15" customHeight="1">
      <c r="B217" s="381"/>
      <c r="C217" s="315"/>
      <c r="D217" s="315"/>
      <c r="E217" s="315"/>
      <c r="F217" s="338">
        <v>4</v>
      </c>
      <c r="G217" s="376"/>
      <c r="H217" s="367" t="s">
        <v>951</v>
      </c>
      <c r="I217" s="367"/>
      <c r="J217" s="367"/>
      <c r="K217" s="382"/>
    </row>
    <row r="218" s="1" customFormat="1" ht="12.75" customHeight="1">
      <c r="B218" s="383"/>
      <c r="C218" s="384"/>
      <c r="D218" s="384"/>
      <c r="E218" s="384"/>
      <c r="F218" s="384"/>
      <c r="G218" s="384"/>
      <c r="H218" s="384"/>
      <c r="I218" s="384"/>
      <c r="J218" s="384"/>
      <c r="K218" s="385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Beranova, Dana</dc:creator>
  <cp:lastModifiedBy>Beranova, Dana</cp:lastModifiedBy>
  <dcterms:created xsi:type="dcterms:W3CDTF">2020-10-19T14:05:53Z</dcterms:created>
  <dcterms:modified xsi:type="dcterms:W3CDTF">2020-10-19T14:06:03Z</dcterms:modified>
</cp:coreProperties>
</file>