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Cvikl\Documents\MAZEPPA\2020\ZPR-Merklin-kan+vod\PD-1.a2.etapa\"/>
    </mc:Choice>
  </mc:AlternateContent>
  <xr:revisionPtr revIDLastSave="0" documentId="13_ncr:1_{D486374B-3698-4E29-B74A-0250B1C9DB16}" xr6:coauthVersionLast="45" xr6:coauthVersionMax="45" xr10:uidLastSave="{00000000-0000-0000-0000-000000000000}"/>
  <bookViews>
    <workbookView xWindow="1152" yWindow="756" windowWidth="14412" windowHeight="12204" xr2:uid="{00000000-000D-0000-FFFF-FFFF00000000}"/>
  </bookViews>
  <sheets>
    <sheet name="Rekapitulace stavby" sheetId="1" r:id="rId1"/>
    <sheet name="SO 301 - Splašková kanali..." sheetId="2" r:id="rId2"/>
    <sheet name="SO 302 - Dešťová kanalizace" sheetId="3" r:id="rId3"/>
    <sheet name="SO 303 - Vodovod" sheetId="4" r:id="rId4"/>
    <sheet name="VRN - Vedlejší a ostatní ..." sheetId="5" r:id="rId5"/>
    <sheet name="Pokyny pro vyplnění" sheetId="6" r:id="rId6"/>
  </sheets>
  <definedNames>
    <definedName name="_xlnm._FilterDatabase" localSheetId="1" hidden="1">'SO 301 - Splašková kanali...'!$C$87:$K$284</definedName>
    <definedName name="_xlnm._FilterDatabase" localSheetId="2" hidden="1">'SO 302 - Dešťová kanalizace'!$C$84:$K$272</definedName>
    <definedName name="_xlnm._FilterDatabase" localSheetId="3" hidden="1">'SO 303 - Vodovod'!$C$83:$K$209</definedName>
    <definedName name="_xlnm._FilterDatabase" localSheetId="4" hidden="1">'VRN - Vedlejší a ostatní ...'!$C$82:$K$103</definedName>
    <definedName name="_xlnm.Print_Titles" localSheetId="0">'Rekapitulace stavby'!$52:$52</definedName>
    <definedName name="_xlnm.Print_Titles" localSheetId="1">'SO 301 - Splašková kanali...'!$87:$87</definedName>
    <definedName name="_xlnm.Print_Titles" localSheetId="2">'SO 302 - Dešťová kanalizace'!$84:$84</definedName>
    <definedName name="_xlnm.Print_Titles" localSheetId="3">'SO 303 - Vodovod'!$83:$83</definedName>
    <definedName name="_xlnm.Print_Titles" localSheetId="4">'VRN - Vedlejší a ostatní ...'!$82:$82</definedName>
    <definedName name="_xlnm.Print_Area" localSheetId="5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stavby'!$C$42:$AQ$59</definedName>
    <definedName name="_xlnm.Print_Area" localSheetId="1">'SO 301 - Splašková kanali...'!$C$4:$J$39,'SO 301 - Splašková kanali...'!$C$45:$J$69,'SO 301 - Splašková kanali...'!$C$75:$K$284</definedName>
    <definedName name="_xlnm.Print_Area" localSheetId="2">'SO 302 - Dešťová kanalizace'!$C$4:$J$39,'SO 302 - Dešťová kanalizace'!$C$45:$J$66,'SO 302 - Dešťová kanalizace'!$C$72:$K$272</definedName>
    <definedName name="_xlnm.Print_Area" localSheetId="3">'SO 303 - Vodovod'!$C$4:$J$39,'SO 303 - Vodovod'!$C$45:$J$65,'SO 303 - Vodovod'!$C$71:$K$209</definedName>
    <definedName name="_xlnm.Print_Area" localSheetId="4">'VRN - Vedlejší a ostatní ...'!$C$4:$J$39,'VRN - Vedlejší a ostatní ...'!$C$45:$J$64,'VRN - Vedlejší a ostatní ...'!$C$70:$K$103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/>
  <c r="BI102" i="5"/>
  <c r="BH102" i="5"/>
  <c r="BG102" i="5"/>
  <c r="BF102" i="5"/>
  <c r="T102" i="5"/>
  <c r="T101" i="5" s="1"/>
  <c r="R102" i="5"/>
  <c r="R101" i="5" s="1"/>
  <c r="P102" i="5"/>
  <c r="P101" i="5" s="1"/>
  <c r="BI99" i="5"/>
  <c r="BH99" i="5"/>
  <c r="BG99" i="5"/>
  <c r="BF99" i="5"/>
  <c r="T99" i="5"/>
  <c r="R99" i="5"/>
  <c r="P99" i="5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0" i="5"/>
  <c r="BH90" i="5"/>
  <c r="BG90" i="5"/>
  <c r="BF90" i="5"/>
  <c r="T90" i="5"/>
  <c r="R90" i="5"/>
  <c r="P90" i="5"/>
  <c r="BI88" i="5"/>
  <c r="BH88" i="5"/>
  <c r="BG88" i="5"/>
  <c r="BF88" i="5"/>
  <c r="T88" i="5"/>
  <c r="R88" i="5"/>
  <c r="P88" i="5"/>
  <c r="BI86" i="5"/>
  <c r="BH86" i="5"/>
  <c r="BG86" i="5"/>
  <c r="BF86" i="5"/>
  <c r="T86" i="5"/>
  <c r="R86" i="5"/>
  <c r="P86" i="5"/>
  <c r="J80" i="5"/>
  <c r="J79" i="5"/>
  <c r="F79" i="5"/>
  <c r="F77" i="5"/>
  <c r="E75" i="5"/>
  <c r="J55" i="5"/>
  <c r="J54" i="5"/>
  <c r="F54" i="5"/>
  <c r="F52" i="5"/>
  <c r="E50" i="5"/>
  <c r="J18" i="5"/>
  <c r="E18" i="5"/>
  <c r="F80" i="5" s="1"/>
  <c r="J17" i="5"/>
  <c r="J12" i="5"/>
  <c r="J77" i="5" s="1"/>
  <c r="E7" i="5"/>
  <c r="E73" i="5" s="1"/>
  <c r="J37" i="4"/>
  <c r="J36" i="4"/>
  <c r="AY57" i="1"/>
  <c r="J35" i="4"/>
  <c r="AX57" i="1" s="1"/>
  <c r="BI208" i="4"/>
  <c r="BH208" i="4"/>
  <c r="BG208" i="4"/>
  <c r="BF208" i="4"/>
  <c r="T208" i="4"/>
  <c r="T207" i="4"/>
  <c r="R208" i="4"/>
  <c r="R207" i="4" s="1"/>
  <c r="P208" i="4"/>
  <c r="P207" i="4" s="1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R119" i="4"/>
  <c r="P119" i="4"/>
  <c r="BI114" i="4"/>
  <c r="BH114" i="4"/>
  <c r="BG114" i="4"/>
  <c r="BF114" i="4"/>
  <c r="T114" i="4"/>
  <c r="R114" i="4"/>
  <c r="P114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J81" i="4"/>
  <c r="J80" i="4"/>
  <c r="F80" i="4"/>
  <c r="F78" i="4"/>
  <c r="E76" i="4"/>
  <c r="J55" i="4"/>
  <c r="J54" i="4"/>
  <c r="F54" i="4"/>
  <c r="F52" i="4"/>
  <c r="E50" i="4"/>
  <c r="J18" i="4"/>
  <c r="E18" i="4"/>
  <c r="F81" i="4" s="1"/>
  <c r="J17" i="4"/>
  <c r="J12" i="4"/>
  <c r="J78" i="4"/>
  <c r="E7" i="4"/>
  <c r="E74" i="4" s="1"/>
  <c r="J37" i="3"/>
  <c r="J36" i="3"/>
  <c r="AY56" i="1" s="1"/>
  <c r="J35" i="3"/>
  <c r="AX56" i="1" s="1"/>
  <c r="BI271" i="3"/>
  <c r="BH271" i="3"/>
  <c r="BG271" i="3"/>
  <c r="BF271" i="3"/>
  <c r="T271" i="3"/>
  <c r="T270" i="3" s="1"/>
  <c r="R271" i="3"/>
  <c r="R270" i="3" s="1"/>
  <c r="P271" i="3"/>
  <c r="P270" i="3" s="1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T171" i="3"/>
  <c r="R172" i="3"/>
  <c r="R171" i="3" s="1"/>
  <c r="P172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48" i="3"/>
  <c r="BH148" i="3"/>
  <c r="BG148" i="3"/>
  <c r="BF148" i="3"/>
  <c r="T148" i="3"/>
  <c r="R148" i="3"/>
  <c r="P148" i="3"/>
  <c r="BI137" i="3"/>
  <c r="BH137" i="3"/>
  <c r="BG137" i="3"/>
  <c r="BF137" i="3"/>
  <c r="T137" i="3"/>
  <c r="R137" i="3"/>
  <c r="P137" i="3"/>
  <c r="BI127" i="3"/>
  <c r="BH127" i="3"/>
  <c r="BG127" i="3"/>
  <c r="BF127" i="3"/>
  <c r="T127" i="3"/>
  <c r="R127" i="3"/>
  <c r="P127" i="3"/>
  <c r="BI117" i="3"/>
  <c r="BH117" i="3"/>
  <c r="BG117" i="3"/>
  <c r="BF117" i="3"/>
  <c r="T117" i="3"/>
  <c r="R117" i="3"/>
  <c r="P117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J82" i="3"/>
  <c r="J81" i="3"/>
  <c r="F81" i="3"/>
  <c r="F79" i="3"/>
  <c r="E77" i="3"/>
  <c r="J55" i="3"/>
  <c r="J54" i="3"/>
  <c r="F54" i="3"/>
  <c r="F52" i="3"/>
  <c r="E50" i="3"/>
  <c r="J18" i="3"/>
  <c r="E18" i="3"/>
  <c r="F55" i="3"/>
  <c r="J17" i="3"/>
  <c r="J12" i="3"/>
  <c r="J79" i="3" s="1"/>
  <c r="E7" i="3"/>
  <c r="E75" i="3" s="1"/>
  <c r="J37" i="2"/>
  <c r="J36" i="2"/>
  <c r="AY55" i="1" s="1"/>
  <c r="J35" i="2"/>
  <c r="AX55" i="1"/>
  <c r="BI283" i="2"/>
  <c r="BH283" i="2"/>
  <c r="BG283" i="2"/>
  <c r="BF283" i="2"/>
  <c r="T283" i="2"/>
  <c r="T282" i="2" s="1"/>
  <c r="R283" i="2"/>
  <c r="R282" i="2"/>
  <c r="P283" i="2"/>
  <c r="P282" i="2" s="1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T183" i="2" s="1"/>
  <c r="R184" i="2"/>
  <c r="R183" i="2" s="1"/>
  <c r="P184" i="2"/>
  <c r="P183" i="2" s="1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0" i="2"/>
  <c r="BH160" i="2"/>
  <c r="BG160" i="2"/>
  <c r="BF160" i="2"/>
  <c r="T160" i="2"/>
  <c r="R160" i="2"/>
  <c r="P160" i="2"/>
  <c r="BI153" i="2"/>
  <c r="BH153" i="2"/>
  <c r="BG153" i="2"/>
  <c r="BF153" i="2"/>
  <c r="T153" i="2"/>
  <c r="R153" i="2"/>
  <c r="P153" i="2"/>
  <c r="BI145" i="2"/>
  <c r="BH145" i="2"/>
  <c r="BG145" i="2"/>
  <c r="BF145" i="2"/>
  <c r="T145" i="2"/>
  <c r="R145" i="2"/>
  <c r="P145" i="2"/>
  <c r="BI138" i="2"/>
  <c r="BH138" i="2"/>
  <c r="BG138" i="2"/>
  <c r="BF138" i="2"/>
  <c r="T138" i="2"/>
  <c r="R138" i="2"/>
  <c r="P138" i="2"/>
  <c r="BI131" i="2"/>
  <c r="BH131" i="2"/>
  <c r="BG131" i="2"/>
  <c r="BF131" i="2"/>
  <c r="T131" i="2"/>
  <c r="R131" i="2"/>
  <c r="P131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BI94" i="2"/>
  <c r="BH94" i="2"/>
  <c r="BG94" i="2"/>
  <c r="BF94" i="2"/>
  <c r="T94" i="2"/>
  <c r="R94" i="2"/>
  <c r="P94" i="2"/>
  <c r="BI91" i="2"/>
  <c r="BH91" i="2"/>
  <c r="BG91" i="2"/>
  <c r="BF91" i="2"/>
  <c r="T91" i="2"/>
  <c r="R91" i="2"/>
  <c r="P91" i="2"/>
  <c r="J85" i="2"/>
  <c r="J84" i="2"/>
  <c r="F84" i="2"/>
  <c r="F82" i="2"/>
  <c r="E80" i="2"/>
  <c r="J55" i="2"/>
  <c r="J54" i="2"/>
  <c r="F54" i="2"/>
  <c r="F52" i="2"/>
  <c r="E50" i="2"/>
  <c r="J18" i="2"/>
  <c r="E18" i="2"/>
  <c r="F85" i="2" s="1"/>
  <c r="J17" i="2"/>
  <c r="J12" i="2"/>
  <c r="J82" i="2" s="1"/>
  <c r="E7" i="2"/>
  <c r="E78" i="2" s="1"/>
  <c r="L50" i="1"/>
  <c r="AM50" i="1"/>
  <c r="AM49" i="1"/>
  <c r="L49" i="1"/>
  <c r="AM47" i="1"/>
  <c r="L47" i="1"/>
  <c r="L45" i="1"/>
  <c r="L44" i="1"/>
  <c r="J208" i="4"/>
  <c r="BK204" i="4"/>
  <c r="J201" i="4"/>
  <c r="BK199" i="4"/>
  <c r="J197" i="4"/>
  <c r="BK195" i="4"/>
  <c r="BK193" i="4"/>
  <c r="BK191" i="4"/>
  <c r="J191" i="4"/>
  <c r="BK189" i="4"/>
  <c r="J189" i="4"/>
  <c r="BK187" i="4"/>
  <c r="J187" i="4"/>
  <c r="BK185" i="4"/>
  <c r="J185" i="4"/>
  <c r="BK183" i="4"/>
  <c r="BK181" i="4"/>
  <c r="J179" i="4"/>
  <c r="BK175" i="4"/>
  <c r="BK173" i="4"/>
  <c r="J169" i="4"/>
  <c r="BK164" i="4"/>
  <c r="J160" i="4"/>
  <c r="BK156" i="4"/>
  <c r="BK152" i="4"/>
  <c r="BK148" i="4"/>
  <c r="J146" i="4"/>
  <c r="J140" i="4"/>
  <c r="J136" i="4"/>
  <c r="J129" i="4"/>
  <c r="J126" i="4"/>
  <c r="J119" i="4"/>
  <c r="BK112" i="4"/>
  <c r="J107" i="4"/>
  <c r="J100" i="4"/>
  <c r="J94" i="4"/>
  <c r="J89" i="4"/>
  <c r="BK267" i="3"/>
  <c r="BK263" i="3"/>
  <c r="J259" i="3"/>
  <c r="J255" i="3"/>
  <c r="BK253" i="3"/>
  <c r="BK249" i="3"/>
  <c r="BK245" i="3"/>
  <c r="BK241" i="3"/>
  <c r="BK237" i="3"/>
  <c r="BK233" i="3"/>
  <c r="J228" i="3"/>
  <c r="BK224" i="3"/>
  <c r="BK222" i="3"/>
  <c r="J218" i="3"/>
  <c r="BK214" i="3"/>
  <c r="BK210" i="3"/>
  <c r="BK203" i="3"/>
  <c r="J200" i="3"/>
  <c r="BK194" i="3"/>
  <c r="BK190" i="3"/>
  <c r="J187" i="3"/>
  <c r="J183" i="3"/>
  <c r="J179" i="3"/>
  <c r="J172" i="3"/>
  <c r="BK165" i="3"/>
  <c r="BK158" i="3"/>
  <c r="BK137" i="3"/>
  <c r="J127" i="3"/>
  <c r="BK107" i="3"/>
  <c r="J101" i="3"/>
  <c r="J97" i="3"/>
  <c r="J95" i="3"/>
  <c r="BK88" i="3"/>
  <c r="J283" i="2"/>
  <c r="J274" i="2"/>
  <c r="J264" i="2"/>
  <c r="BK257" i="2"/>
  <c r="BK252" i="2"/>
  <c r="BK250" i="2"/>
  <c r="BK246" i="2"/>
  <c r="J242" i="2"/>
  <c r="BK234" i="2"/>
  <c r="BK230" i="2"/>
  <c r="J226" i="2"/>
  <c r="BK221" i="2"/>
  <c r="J214" i="2"/>
  <c r="BK102" i="5"/>
  <c r="BK99" i="5"/>
  <c r="J97" i="5"/>
  <c r="J95" i="5"/>
  <c r="BK93" i="5"/>
  <c r="BK90" i="5"/>
  <c r="BK88" i="5"/>
  <c r="J86" i="5"/>
  <c r="J204" i="4"/>
  <c r="BK197" i="4"/>
  <c r="J195" i="4"/>
  <c r="J183" i="4"/>
  <c r="BK179" i="4"/>
  <c r="J175" i="4"/>
  <c r="BK171" i="4"/>
  <c r="BK169" i="4"/>
  <c r="J164" i="4"/>
  <c r="BK160" i="4"/>
  <c r="J156" i="4"/>
  <c r="J152" i="4"/>
  <c r="BK146" i="4"/>
  <c r="BK140" i="4"/>
  <c r="BK136" i="4"/>
  <c r="BK129" i="4"/>
  <c r="BK119" i="4"/>
  <c r="J112" i="4"/>
  <c r="BK107" i="4"/>
  <c r="BK102" i="4"/>
  <c r="J97" i="4"/>
  <c r="J91" i="4"/>
  <c r="BK89" i="4"/>
  <c r="BK271" i="3"/>
  <c r="J267" i="3"/>
  <c r="J263" i="3"/>
  <c r="BK259" i="3"/>
  <c r="BK255" i="3"/>
  <c r="J251" i="3"/>
  <c r="BK247" i="3"/>
  <c r="J243" i="3"/>
  <c r="BK239" i="3"/>
  <c r="J235" i="3"/>
  <c r="J230" i="3"/>
  <c r="J226" i="3"/>
  <c r="J222" i="3"/>
  <c r="BK218" i="3"/>
  <c r="J214" i="3"/>
  <c r="J210" i="3"/>
  <c r="BK200" i="3"/>
  <c r="J194" i="3"/>
  <c r="J185" i="3"/>
  <c r="BK181" i="3"/>
  <c r="BK176" i="3"/>
  <c r="J168" i="3"/>
  <c r="J161" i="3"/>
  <c r="J148" i="3"/>
  <c r="BK127" i="3"/>
  <c r="J107" i="3"/>
  <c r="BK99" i="3"/>
  <c r="BK92" i="3"/>
  <c r="J90" i="3"/>
  <c r="BK277" i="2"/>
  <c r="BK274" i="2"/>
  <c r="BK269" i="2"/>
  <c r="J267" i="2"/>
  <c r="J261" i="2"/>
  <c r="BK254" i="2"/>
  <c r="J250" i="2"/>
  <c r="J246" i="2"/>
  <c r="J244" i="2"/>
  <c r="BK238" i="2"/>
  <c r="J236" i="2"/>
  <c r="BK232" i="2"/>
  <c r="J228" i="2"/>
  <c r="J223" i="2"/>
  <c r="J217" i="2"/>
  <c r="BK211" i="2"/>
  <c r="J208" i="2"/>
  <c r="J205" i="2"/>
  <c r="J201" i="2"/>
  <c r="J199" i="2"/>
  <c r="J197" i="2"/>
  <c r="J195" i="2"/>
  <c r="J193" i="2"/>
  <c r="J191" i="2"/>
  <c r="J188" i="2"/>
  <c r="J184" i="2"/>
  <c r="J180" i="2"/>
  <c r="J177" i="2"/>
  <c r="J175" i="2"/>
  <c r="J171" i="2"/>
  <c r="J168" i="2"/>
  <c r="J160" i="2"/>
  <c r="J153" i="2"/>
  <c r="J145" i="2"/>
  <c r="J138" i="2"/>
  <c r="J131" i="2"/>
  <c r="J124" i="2"/>
  <c r="J122" i="2"/>
  <c r="J119" i="2"/>
  <c r="J116" i="2"/>
  <c r="J113" i="2"/>
  <c r="J111" i="2"/>
  <c r="J109" i="2"/>
  <c r="J107" i="2"/>
  <c r="J104" i="2"/>
  <c r="J102" i="2"/>
  <c r="J100" i="2"/>
  <c r="J97" i="2"/>
  <c r="J94" i="2"/>
  <c r="J91" i="2"/>
  <c r="BK177" i="4"/>
  <c r="J166" i="4"/>
  <c r="BK162" i="4"/>
  <c r="J158" i="4"/>
  <c r="J154" i="4"/>
  <c r="J150" i="4"/>
  <c r="J148" i="4"/>
  <c r="J142" i="4"/>
  <c r="BK138" i="4"/>
  <c r="J133" i="4"/>
  <c r="BK126" i="4"/>
  <c r="BK122" i="4"/>
  <c r="J114" i="4"/>
  <c r="J109" i="4"/>
  <c r="BK105" i="4"/>
  <c r="J102" i="4"/>
  <c r="BK97" i="4"/>
  <c r="BK91" i="4"/>
  <c r="BK87" i="4"/>
  <c r="BK265" i="3"/>
  <c r="BK261" i="3"/>
  <c r="J257" i="3"/>
  <c r="BK251" i="3"/>
  <c r="J247" i="3"/>
  <c r="BK243" i="3"/>
  <c r="J239" i="3"/>
  <c r="BK235" i="3"/>
  <c r="BK230" i="3"/>
  <c r="BK226" i="3"/>
  <c r="J220" i="3"/>
  <c r="J216" i="3"/>
  <c r="J212" i="3"/>
  <c r="BK206" i="3"/>
  <c r="J203" i="3"/>
  <c r="J197" i="3"/>
  <c r="BK187" i="3"/>
  <c r="BK185" i="3"/>
  <c r="J181" i="3"/>
  <c r="J176" i="3"/>
  <c r="BK168" i="3"/>
  <c r="BK161" i="3"/>
  <c r="BK148" i="3"/>
  <c r="J117" i="3"/>
  <c r="J104" i="3"/>
  <c r="J99" i="3"/>
  <c r="BK95" i="3"/>
  <c r="BK90" i="3"/>
  <c r="BK283" i="2"/>
  <c r="J277" i="2"/>
  <c r="J272" i="2"/>
  <c r="BK267" i="2"/>
  <c r="BK261" i="2"/>
  <c r="J254" i="2"/>
  <c r="J248" i="2"/>
  <c r="BK242" i="2"/>
  <c r="BK240" i="2"/>
  <c r="BK236" i="2"/>
  <c r="J232" i="2"/>
  <c r="BK228" i="2"/>
  <c r="BK223" i="2"/>
  <c r="BK217" i="2"/>
  <c r="J211" i="2"/>
  <c r="J102" i="5"/>
  <c r="J99" i="5"/>
  <c r="BK97" i="5"/>
  <c r="BK95" i="5"/>
  <c r="J93" i="5"/>
  <c r="J90" i="5"/>
  <c r="J88" i="5"/>
  <c r="BK86" i="5"/>
  <c r="BK208" i="4"/>
  <c r="BK201" i="4"/>
  <c r="J199" i="4"/>
  <c r="J193" i="4"/>
  <c r="J181" i="4"/>
  <c r="J177" i="4"/>
  <c r="J173" i="4"/>
  <c r="J171" i="4"/>
  <c r="BK166" i="4"/>
  <c r="J162" i="4"/>
  <c r="BK158" i="4"/>
  <c r="BK154" i="4"/>
  <c r="BK150" i="4"/>
  <c r="BK142" i="4"/>
  <c r="J138" i="4"/>
  <c r="BK133" i="4"/>
  <c r="J122" i="4"/>
  <c r="BK114" i="4"/>
  <c r="BK109" i="4"/>
  <c r="J105" i="4"/>
  <c r="BK100" i="4"/>
  <c r="BK94" i="4"/>
  <c r="J87" i="4"/>
  <c r="J271" i="3"/>
  <c r="J265" i="3"/>
  <c r="J261" i="3"/>
  <c r="BK257" i="3"/>
  <c r="J253" i="3"/>
  <c r="J249" i="3"/>
  <c r="J245" i="3"/>
  <c r="J241" i="3"/>
  <c r="J237" i="3"/>
  <c r="J233" i="3"/>
  <c r="BK228" i="3"/>
  <c r="J224" i="3"/>
  <c r="BK220" i="3"/>
  <c r="BK216" i="3"/>
  <c r="BK212" i="3"/>
  <c r="J206" i="3"/>
  <c r="BK197" i="3"/>
  <c r="J190" i="3"/>
  <c r="BK183" i="3"/>
  <c r="BK179" i="3"/>
  <c r="BK172" i="3"/>
  <c r="J165" i="3"/>
  <c r="J158" i="3"/>
  <c r="J137" i="3"/>
  <c r="BK117" i="3"/>
  <c r="BK104" i="3"/>
  <c r="BK101" i="3"/>
  <c r="BK97" i="3"/>
  <c r="J92" i="3"/>
  <c r="J88" i="3"/>
  <c r="BK272" i="2"/>
  <c r="J269" i="2"/>
  <c r="BK264" i="2"/>
  <c r="J257" i="2"/>
  <c r="J252" i="2"/>
  <c r="BK248" i="2"/>
  <c r="BK244" i="2"/>
  <c r="J240" i="2"/>
  <c r="J238" i="2"/>
  <c r="J234" i="2"/>
  <c r="J230" i="2"/>
  <c r="BK226" i="2"/>
  <c r="J221" i="2"/>
  <c r="BK214" i="2"/>
  <c r="BK208" i="2"/>
  <c r="BK205" i="2"/>
  <c r="BK201" i="2"/>
  <c r="BK199" i="2"/>
  <c r="BK197" i="2"/>
  <c r="BK195" i="2"/>
  <c r="BK193" i="2"/>
  <c r="BK191" i="2"/>
  <c r="BK188" i="2"/>
  <c r="BK184" i="2"/>
  <c r="BK180" i="2"/>
  <c r="BK177" i="2"/>
  <c r="BK175" i="2"/>
  <c r="BK171" i="2"/>
  <c r="BK168" i="2"/>
  <c r="BK160" i="2"/>
  <c r="BK153" i="2"/>
  <c r="BK145" i="2"/>
  <c r="BK138" i="2"/>
  <c r="BK131" i="2"/>
  <c r="BK124" i="2"/>
  <c r="BK122" i="2"/>
  <c r="BK119" i="2"/>
  <c r="BK116" i="2"/>
  <c r="BK113" i="2"/>
  <c r="BK111" i="2"/>
  <c r="BK109" i="2"/>
  <c r="BK107" i="2"/>
  <c r="BK104" i="2"/>
  <c r="BK102" i="2"/>
  <c r="BK100" i="2"/>
  <c r="BK97" i="2"/>
  <c r="BK94" i="2"/>
  <c r="BK91" i="2"/>
  <c r="AS54" i="1"/>
  <c r="BK90" i="2" l="1"/>
  <c r="R90" i="2"/>
  <c r="P187" i="2"/>
  <c r="T187" i="2"/>
  <c r="P204" i="2"/>
  <c r="T204" i="2"/>
  <c r="P220" i="2"/>
  <c r="T220" i="2"/>
  <c r="P260" i="2"/>
  <c r="T260" i="2"/>
  <c r="P266" i="2"/>
  <c r="R266" i="2"/>
  <c r="P87" i="3"/>
  <c r="T87" i="3"/>
  <c r="BK175" i="3"/>
  <c r="J175" i="3"/>
  <c r="J63" i="3" s="1"/>
  <c r="P175" i="3"/>
  <c r="T175" i="3"/>
  <c r="P193" i="3"/>
  <c r="R193" i="3"/>
  <c r="BK86" i="4"/>
  <c r="J86" i="4" s="1"/>
  <c r="J61" i="4" s="1"/>
  <c r="P86" i="4"/>
  <c r="R86" i="4"/>
  <c r="BK132" i="4"/>
  <c r="J132" i="4"/>
  <c r="J62" i="4" s="1"/>
  <c r="R132" i="4"/>
  <c r="T132" i="4"/>
  <c r="BK145" i="4"/>
  <c r="J145" i="4" s="1"/>
  <c r="J63" i="4" s="1"/>
  <c r="P145" i="4"/>
  <c r="R145" i="4"/>
  <c r="T145" i="4"/>
  <c r="BK85" i="5"/>
  <c r="J85" i="5"/>
  <c r="J61" i="5"/>
  <c r="R85" i="5"/>
  <c r="T85" i="5"/>
  <c r="BK92" i="5"/>
  <c r="J92" i="5"/>
  <c r="J62" i="5" s="1"/>
  <c r="P92" i="5"/>
  <c r="R92" i="5"/>
  <c r="T92" i="5"/>
  <c r="P90" i="2"/>
  <c r="P89" i="2" s="1"/>
  <c r="P88" i="2" s="1"/>
  <c r="AU55" i="1" s="1"/>
  <c r="T90" i="2"/>
  <c r="BK187" i="2"/>
  <c r="J187" i="2"/>
  <c r="J63" i="2"/>
  <c r="R187" i="2"/>
  <c r="BK204" i="2"/>
  <c r="J204" i="2"/>
  <c r="J64" i="2"/>
  <c r="R204" i="2"/>
  <c r="BK220" i="2"/>
  <c r="J220" i="2"/>
  <c r="J65" i="2"/>
  <c r="R220" i="2"/>
  <c r="BK260" i="2"/>
  <c r="J260" i="2"/>
  <c r="J66" i="2"/>
  <c r="R260" i="2"/>
  <c r="BK266" i="2"/>
  <c r="J266" i="2"/>
  <c r="J67" i="2"/>
  <c r="T266" i="2"/>
  <c r="BK87" i="3"/>
  <c r="J87" i="3"/>
  <c r="J61" i="3"/>
  <c r="R87" i="3"/>
  <c r="R175" i="3"/>
  <c r="BK193" i="3"/>
  <c r="J193" i="3"/>
  <c r="J64" i="3" s="1"/>
  <c r="T193" i="3"/>
  <c r="T86" i="4"/>
  <c r="T85" i="4"/>
  <c r="T84" i="4" s="1"/>
  <c r="P132" i="4"/>
  <c r="P85" i="5"/>
  <c r="P84" i="5" s="1"/>
  <c r="P83" i="5" s="1"/>
  <c r="AU58" i="1" s="1"/>
  <c r="E48" i="2"/>
  <c r="J52" i="2"/>
  <c r="F55" i="2"/>
  <c r="BE91" i="2"/>
  <c r="BE94" i="2"/>
  <c r="BE97" i="2"/>
  <c r="BE100" i="2"/>
  <c r="BE102" i="2"/>
  <c r="BE104" i="2"/>
  <c r="BE107" i="2"/>
  <c r="BE109" i="2"/>
  <c r="BE111" i="2"/>
  <c r="BE113" i="2"/>
  <c r="BE116" i="2"/>
  <c r="BE119" i="2"/>
  <c r="BE122" i="2"/>
  <c r="BE124" i="2"/>
  <c r="BE131" i="2"/>
  <c r="BE138" i="2"/>
  <c r="BE145" i="2"/>
  <c r="BE153" i="2"/>
  <c r="BE160" i="2"/>
  <c r="BE168" i="2"/>
  <c r="BE171" i="2"/>
  <c r="BE175" i="2"/>
  <c r="BE177" i="2"/>
  <c r="BE180" i="2"/>
  <c r="BE184" i="2"/>
  <c r="BE188" i="2"/>
  <c r="BE191" i="2"/>
  <c r="BE193" i="2"/>
  <c r="BE195" i="2"/>
  <c r="BE197" i="2"/>
  <c r="BE199" i="2"/>
  <c r="BE201" i="2"/>
  <c r="BE205" i="2"/>
  <c r="BE211" i="2"/>
  <c r="BE217" i="2"/>
  <c r="BE221" i="2"/>
  <c r="BE223" i="2"/>
  <c r="BE226" i="2"/>
  <c r="BE228" i="2"/>
  <c r="BE232" i="2"/>
  <c r="BE234" i="2"/>
  <c r="BE236" i="2"/>
  <c r="BE246" i="2"/>
  <c r="BE257" i="2"/>
  <c r="BE261" i="2"/>
  <c r="BE264" i="2"/>
  <c r="BE267" i="2"/>
  <c r="BE269" i="2"/>
  <c r="BE274" i="2"/>
  <c r="BK183" i="2"/>
  <c r="J183" i="2"/>
  <c r="J62" i="2" s="1"/>
  <c r="BK282" i="2"/>
  <c r="J282" i="2"/>
  <c r="J68" i="2"/>
  <c r="J52" i="3"/>
  <c r="F82" i="3"/>
  <c r="BE88" i="3"/>
  <c r="BE92" i="3"/>
  <c r="BE95" i="3"/>
  <c r="BE101" i="3"/>
  <c r="BE117" i="3"/>
  <c r="BE158" i="3"/>
  <c r="BE165" i="3"/>
  <c r="BE176" i="3"/>
  <c r="BE179" i="3"/>
  <c r="BE183" i="3"/>
  <c r="BE185" i="3"/>
  <c r="BE190" i="3"/>
  <c r="BE194" i="3"/>
  <c r="BE200" i="3"/>
  <c r="BE203" i="3"/>
  <c r="BE210" i="3"/>
  <c r="BE218" i="3"/>
  <c r="BE226" i="3"/>
  <c r="BE237" i="3"/>
  <c r="BE245" i="3"/>
  <c r="BE247" i="3"/>
  <c r="BE249" i="3"/>
  <c r="BE253" i="3"/>
  <c r="BE255" i="3"/>
  <c r="BE257" i="3"/>
  <c r="BE271" i="3"/>
  <c r="BK270" i="3"/>
  <c r="J270" i="3" s="1"/>
  <c r="J65" i="3" s="1"/>
  <c r="E48" i="4"/>
  <c r="F55" i="4"/>
  <c r="BE87" i="4"/>
  <c r="BE94" i="4"/>
  <c r="BE97" i="4"/>
  <c r="BE105" i="4"/>
  <c r="BE107" i="4"/>
  <c r="BE112" i="4"/>
  <c r="BE114" i="4"/>
  <c r="BE119" i="4"/>
  <c r="BE126" i="4"/>
  <c r="BE138" i="4"/>
  <c r="BE140" i="4"/>
  <c r="BE146" i="4"/>
  <c r="BE148" i="4"/>
  <c r="BE152" i="4"/>
  <c r="BE154" i="4"/>
  <c r="BE156" i="4"/>
  <c r="BE164" i="4"/>
  <c r="BE166" i="4"/>
  <c r="BE177" i="4"/>
  <c r="BE183" i="4"/>
  <c r="BE195" i="4"/>
  <c r="BE199" i="4"/>
  <c r="BE208" i="4"/>
  <c r="BK207" i="4"/>
  <c r="J207" i="4" s="1"/>
  <c r="J64" i="4" s="1"/>
  <c r="E48" i="5"/>
  <c r="J52" i="5"/>
  <c r="F55" i="5"/>
  <c r="BE86" i="5"/>
  <c r="BE88" i="5"/>
  <c r="BE90" i="5"/>
  <c r="BE93" i="5"/>
  <c r="BE95" i="5"/>
  <c r="BE97" i="5"/>
  <c r="BE99" i="5"/>
  <c r="BK101" i="5"/>
  <c r="J101" i="5"/>
  <c r="J63" i="5"/>
  <c r="BE208" i="2"/>
  <c r="BE214" i="2"/>
  <c r="BE230" i="2"/>
  <c r="BE238" i="2"/>
  <c r="BE240" i="2"/>
  <c r="BE242" i="2"/>
  <c r="BE244" i="2"/>
  <c r="BE248" i="2"/>
  <c r="BE250" i="2"/>
  <c r="BE252" i="2"/>
  <c r="BE254" i="2"/>
  <c r="BE272" i="2"/>
  <c r="BE277" i="2"/>
  <c r="BE283" i="2"/>
  <c r="E48" i="3"/>
  <c r="BE90" i="3"/>
  <c r="BE97" i="3"/>
  <c r="BE99" i="3"/>
  <c r="BE104" i="3"/>
  <c r="BE107" i="3"/>
  <c r="BE127" i="3"/>
  <c r="BE137" i="3"/>
  <c r="BE148" i="3"/>
  <c r="BE161" i="3"/>
  <c r="BE168" i="3"/>
  <c r="BE172" i="3"/>
  <c r="BE181" i="3"/>
  <c r="BE187" i="3"/>
  <c r="BE197" i="3"/>
  <c r="BE206" i="3"/>
  <c r="BE212" i="3"/>
  <c r="BE214" i="3"/>
  <c r="BE216" i="3"/>
  <c r="BE220" i="3"/>
  <c r="BE222" i="3"/>
  <c r="BE224" i="3"/>
  <c r="BE228" i="3"/>
  <c r="BE230" i="3"/>
  <c r="BE233" i="3"/>
  <c r="BE235" i="3"/>
  <c r="BE239" i="3"/>
  <c r="BE241" i="3"/>
  <c r="BE243" i="3"/>
  <c r="BE251" i="3"/>
  <c r="BE259" i="3"/>
  <c r="BE261" i="3"/>
  <c r="BE263" i="3"/>
  <c r="BE265" i="3"/>
  <c r="BE267" i="3"/>
  <c r="BK171" i="3"/>
  <c r="J171" i="3"/>
  <c r="J62" i="3"/>
  <c r="J52" i="4"/>
  <c r="BE89" i="4"/>
  <c r="BE91" i="4"/>
  <c r="BE100" i="4"/>
  <c r="BE102" i="4"/>
  <c r="BE109" i="4"/>
  <c r="BE122" i="4"/>
  <c r="BE129" i="4"/>
  <c r="BE133" i="4"/>
  <c r="BE136" i="4"/>
  <c r="BE142" i="4"/>
  <c r="BE150" i="4"/>
  <c r="BE158" i="4"/>
  <c r="BE160" i="4"/>
  <c r="BE162" i="4"/>
  <c r="BE169" i="4"/>
  <c r="BE171" i="4"/>
  <c r="BE173" i="4"/>
  <c r="BE175" i="4"/>
  <c r="BE179" i="4"/>
  <c r="BE181" i="4"/>
  <c r="BE185" i="4"/>
  <c r="BE187" i="4"/>
  <c r="BE189" i="4"/>
  <c r="BE191" i="4"/>
  <c r="BE193" i="4"/>
  <c r="BE197" i="4"/>
  <c r="BE201" i="4"/>
  <c r="BE204" i="4"/>
  <c r="BE102" i="5"/>
  <c r="F37" i="3"/>
  <c r="BD56" i="1"/>
  <c r="J34" i="4"/>
  <c r="AW57" i="1" s="1"/>
  <c r="J34" i="2"/>
  <c r="AW55" i="1" s="1"/>
  <c r="F35" i="3"/>
  <c r="BB56" i="1" s="1"/>
  <c r="F36" i="2"/>
  <c r="BC55" i="1" s="1"/>
  <c r="F34" i="4"/>
  <c r="BA57" i="1" s="1"/>
  <c r="F37" i="4"/>
  <c r="BD57" i="1"/>
  <c r="F34" i="3"/>
  <c r="BA56" i="1" s="1"/>
  <c r="F36" i="3"/>
  <c r="BC56" i="1"/>
  <c r="F34" i="2"/>
  <c r="BA55" i="1" s="1"/>
  <c r="F36" i="4"/>
  <c r="BC57" i="1" s="1"/>
  <c r="F36" i="5"/>
  <c r="BC58" i="1" s="1"/>
  <c r="F34" i="5"/>
  <c r="BA58" i="1" s="1"/>
  <c r="F35" i="2"/>
  <c r="BB55" i="1" s="1"/>
  <c r="J34" i="3"/>
  <c r="AW56" i="1"/>
  <c r="F35" i="4"/>
  <c r="BB57" i="1" s="1"/>
  <c r="J34" i="5"/>
  <c r="AW58" i="1"/>
  <c r="F37" i="2"/>
  <c r="BD55" i="1" s="1"/>
  <c r="F37" i="5"/>
  <c r="BD58" i="1"/>
  <c r="F35" i="5"/>
  <c r="BB58" i="1" s="1"/>
  <c r="BK89" i="2" l="1"/>
  <c r="J89" i="2" s="1"/>
  <c r="J60" i="2" s="1"/>
  <c r="R84" i="5"/>
  <c r="R83" i="5" s="1"/>
  <c r="R85" i="4"/>
  <c r="R84" i="4" s="1"/>
  <c r="T86" i="3"/>
  <c r="T85" i="3" s="1"/>
  <c r="R89" i="2"/>
  <c r="R88" i="2" s="1"/>
  <c r="R86" i="3"/>
  <c r="R85" i="3" s="1"/>
  <c r="T89" i="2"/>
  <c r="T88" i="2" s="1"/>
  <c r="T84" i="5"/>
  <c r="T83" i="5" s="1"/>
  <c r="P85" i="4"/>
  <c r="P84" i="4" s="1"/>
  <c r="AU57" i="1" s="1"/>
  <c r="P86" i="3"/>
  <c r="P85" i="3"/>
  <c r="AU56" i="1" s="1"/>
  <c r="J90" i="2"/>
  <c r="J61" i="2" s="1"/>
  <c r="BK86" i="3"/>
  <c r="BK85" i="3" s="1"/>
  <c r="J85" i="3" s="1"/>
  <c r="J59" i="3" s="1"/>
  <c r="BK85" i="4"/>
  <c r="J85" i="4" s="1"/>
  <c r="J60" i="4" s="1"/>
  <c r="BK84" i="5"/>
  <c r="J84" i="5"/>
  <c r="J60" i="5" s="1"/>
  <c r="BK88" i="2"/>
  <c r="J88" i="2" s="1"/>
  <c r="J30" i="2" s="1"/>
  <c r="AG55" i="1" s="1"/>
  <c r="BC54" i="1"/>
  <c r="W32" i="1" s="1"/>
  <c r="F33" i="4"/>
  <c r="AZ57" i="1" s="1"/>
  <c r="J33" i="2"/>
  <c r="AV55" i="1" s="1"/>
  <c r="AT55" i="1" s="1"/>
  <c r="J33" i="5"/>
  <c r="AV58" i="1" s="1"/>
  <c r="AT58" i="1" s="1"/>
  <c r="BB54" i="1"/>
  <c r="W31" i="1" s="1"/>
  <c r="BD54" i="1"/>
  <c r="W33" i="1" s="1"/>
  <c r="J33" i="4"/>
  <c r="AV57" i="1" s="1"/>
  <c r="AT57" i="1" s="1"/>
  <c r="BA54" i="1"/>
  <c r="W30" i="1"/>
  <c r="F33" i="2"/>
  <c r="AZ55" i="1" s="1"/>
  <c r="F33" i="3"/>
  <c r="AZ56" i="1"/>
  <c r="J33" i="3"/>
  <c r="AV56" i="1" s="1"/>
  <c r="AT56" i="1" s="1"/>
  <c r="F33" i="5"/>
  <c r="AZ58" i="1" s="1"/>
  <c r="J39" i="2" l="1"/>
  <c r="J59" i="2"/>
  <c r="J86" i="3"/>
  <c r="J60" i="3"/>
  <c r="BK84" i="4"/>
  <c r="J84" i="4"/>
  <c r="J59" i="4" s="1"/>
  <c r="BK83" i="5"/>
  <c r="J83" i="5" s="1"/>
  <c r="J59" i="5" s="1"/>
  <c r="AN55" i="1"/>
  <c r="AU54" i="1"/>
  <c r="AZ54" i="1"/>
  <c r="W29" i="1"/>
  <c r="AX54" i="1"/>
  <c r="J30" i="3"/>
  <c r="AG56" i="1" s="1"/>
  <c r="AN56" i="1" s="1"/>
  <c r="AW54" i="1"/>
  <c r="AK30" i="1"/>
  <c r="AY54" i="1"/>
  <c r="J39" i="3" l="1"/>
  <c r="AV54" i="1"/>
  <c r="AK29" i="1" s="1"/>
  <c r="J30" i="4"/>
  <c r="AG57" i="1" s="1"/>
  <c r="AN57" i="1" s="1"/>
  <c r="J30" i="5"/>
  <c r="AG58" i="1" s="1"/>
  <c r="AN58" i="1" s="1"/>
  <c r="J39" i="5" l="1"/>
  <c r="J39" i="4"/>
  <c r="AG54" i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<sst xmlns="http://schemas.openxmlformats.org/spreadsheetml/2006/main" count="5922" uniqueCount="992">
  <si>
    <t>Export Komplet</t>
  </si>
  <si>
    <t>VZ</t>
  </si>
  <si>
    <t>2.0</t>
  </si>
  <si>
    <t/>
  </si>
  <si>
    <t>False</t>
  </si>
  <si>
    <t>{3be1622a-2129-4aea-917b-6b767c6d09bf}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</si>
  <si>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</si>
  <si>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</si>
  <si>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</si>
  <si>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</si>
  <si>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</si>
  <si>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</si>
  <si>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</si>
  <si>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</si>
  <si>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</si>
  <si>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12_2019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</si>
  <si>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</si>
  <si>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</si>
  <si>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Zasíťování stavebních parcel - 2. etapa</t>
  </si>
  <si>
    <t>KSO:</t>
  </si>
  <si>
    <t>CC-CZ:</t>
  </si>
  <si>
    <t>Místo:</t>
  </si>
  <si>
    <t>Merklín</t>
  </si>
  <si>
    <t>Datum:</t>
  </si>
  <si>
    <t>9. 3. 2020</t>
  </si>
  <si>
    <t>Zadavatel:</t>
  </si>
  <si>
    <t>IČ:</t>
  </si>
  <si>
    <t>00256901</t>
  </si>
  <si>
    <t>Obec Merklín</t>
  </si>
  <si>
    <t>DIČ:</t>
  </si>
  <si>
    <t>Uchazeč:</t>
  </si>
  <si>
    <t>Vyplň údaj</t>
  </si>
  <si>
    <t>Projektant:</t>
  </si>
  <si>
    <t>04576209</t>
  </si>
  <si>
    <t>Ing. Tomáš Bešta</t>
  </si>
  <si>
    <t>True</t>
  </si>
  <si>
    <t>Zpracovatel:</t>
  </si>
  <si>
    <t>13891871</t>
  </si>
  <si>
    <t>Jitka Heřmanová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</si>
  <si>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</si>
  <si>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</si>
  <si>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</si>
  <si>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</si>
  <si>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</si>
  <si>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</si>
  <si>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</si>
  <si>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</si>
  <si>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</si>
  <si>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</si>
  <si>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</si>
  <si>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</si>
  <si>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</si>
  <si>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</si>
  <si>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</si>
  <si>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</si>
  <si>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</si>
  <si>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</si>
  <si>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</si>
  <si>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</si>
  <si>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</si>
  <si>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</si>
  <si>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</si>
  <si>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</si>
  <si>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</si>
  <si>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</si>
  <si>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</si>
  <si>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</si>
  <si>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</si>
  <si>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</si>
  <si>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</si>
  <si>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</si>
  <si>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</si>
  <si>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</si>
  <si>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</si>
  <si>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</si>
  <si>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</si>
  <si>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</si>
  <si>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</si>
  <si>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</si>
  <si>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</si>
  <si>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301</t>
  </si>
  <si>
    <t>Splašková kanalizace</t>
  </si>
  <si>
    <t>STA</t>
  </si>
  <si>
    <t>1</t>
  </si>
  <si>
    <t>{2ca68427-5249-4f09-841c-46e94f38c369}</t>
  </si>
  <si>
    <t>2</t>
  </si>
  <si>
    <t>SO 302</t>
  </si>
  <si>
    <t>Dešťová kanalizace</t>
  </si>
  <si>
    <t>{c6a7d347-4ae3-4581-8c0c-5fd87c205fcf}</t>
  </si>
  <si>
    <t>SO 303</t>
  </si>
  <si>
    <t>Vodovod</t>
  </si>
  <si>
    <t>{266f023f-2ca1-478c-b1cd-37b4a039a7c9}</t>
  </si>
  <si>
    <t>VRN</t>
  </si>
  <si>
    <t>Vedlejší a ostatní rozpočtové náklady</t>
  </si>
  <si>
    <t>VON</t>
  </si>
  <si>
    <t>{c556949c-5ab1-4f46-a472-98990ae945b1}</t>
  </si>
  <si>
    <t>KRYCÍ LIST SOUPISU PRACÍ</t>
  </si>
  <si>
    <t>Objekt:</t>
  </si>
  <si>
    <t>SO 301 - Splašková kanalizace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</si>
  <si>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</si>
  <si>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</si>
  <si>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</si>
  <si>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</si>
  <si>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</si>
  <si>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</si>
  <si>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</si>
  <si>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</si>
  <si>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</si>
  <si>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</si>
  <si>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</si>
  <si>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</si>
  <si>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</si>
  <si>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</si>
  <si>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</si>
  <si>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</si>
  <si>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</si>
  <si>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</si>
  <si>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</si>
  <si>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</si>
  <si>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</si>
  <si>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</si>
  <si>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</si>
  <si>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</si>
  <si>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</si>
  <si>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</si>
  <si>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</si>
  <si>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</si>
  <si>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</si>
  <si>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</si>
  <si>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</si>
  <si>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113107222</t>
  </si>
  <si>
    <t>Odstranění podkladu z kameniva drceného tl 200 mm strojně pl přes 200 m2</t>
  </si>
  <si>
    <t>m2</t>
  </si>
  <si>
    <t>CS ÚRS 2020 01</t>
  </si>
  <si>
    <t>4</t>
  </si>
  <si>
    <t>-529597094</t>
  </si>
  <si>
    <t>PP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</si>
  <si>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</si>
  <si>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VV</t>
  </si>
  <si>
    <t>2*3</t>
  </si>
  <si>
    <t>113107241</t>
  </si>
  <si>
    <t>Odstranění podkladu živičného tl 50 mm strojně pl přes 200 m2</t>
  </si>
  <si>
    <t>183553260</t>
  </si>
  <si>
    <t>Odstranění podkladů nebo krytů strojně plochy jednotlivě přes 200 m2 s přemístěním hmot na skládku na vzdálenost do 20 m nebo s naložením na dopravní prostředek živičných, o tl. vrstvy do 50 mm</t>
  </si>
  <si>
    <t>3</t>
  </si>
  <si>
    <t>113107244</t>
  </si>
  <si>
    <t>Odstranění podkladu živičného tl 200 mm strojně pl přes 200 m2</t>
  </si>
  <si>
    <t>1659868392</t>
  </si>
  <si>
    <t>Odstranění podkladů nebo krytů strojně plochy jednotlivě přes 200 m2 s přemístěním hmot na skládku na vzdálenost do 20 m nebo s naložením na dopravní prostředek živičných, o tl. vrstvy přes 150 do 200 mm</t>
  </si>
  <si>
    <t>115101201</t>
  </si>
  <si>
    <t>Čerpání vody na dopravní výšku do 10 m průměrný přítok do 500 l/min</t>
  </si>
  <si>
    <t>hod</t>
  </si>
  <si>
    <t>665878538</t>
  </si>
  <si>
    <t>Čerpání vody na dopravní výšku do 10 m s uvažovaným průměrným přítokem do 500 l/min</t>
  </si>
  <si>
    <t>5</t>
  </si>
  <si>
    <t>115101301</t>
  </si>
  <si>
    <t>Pohotovost čerpací soupravy pro dopravní výšku do 10 m přítok do 500 l/min</t>
  </si>
  <si>
    <t>den</t>
  </si>
  <si>
    <t>1044454328</t>
  </si>
  <si>
    <t>Pohotovost záložní čerpací soupravy pro dopravní výšku do 10 m s uvažovaným průměrným přítokem do 500 l/min</t>
  </si>
  <si>
    <t>6</t>
  </si>
  <si>
    <t>119003131</t>
  </si>
  <si>
    <t>Výstražná páska pro zabezpečení výkopu zřízení</t>
  </si>
  <si>
    <t>m</t>
  </si>
  <si>
    <t>-1172137215</t>
  </si>
  <si>
    <t>Pomocné konstrukce při zabezpečení výkopu svislé výstražná páska zřízení</t>
  </si>
  <si>
    <t>208*2</t>
  </si>
  <si>
    <t>7</t>
  </si>
  <si>
    <t>119003132</t>
  </si>
  <si>
    <t>Výstražná páska pro zabezpečení výkopu odstranění</t>
  </si>
  <si>
    <t>261661505</t>
  </si>
  <si>
    <t>Pomocné konstrukce při zabezpečení výkopu svislé výstražná páska odstranění</t>
  </si>
  <si>
    <t>8</t>
  </si>
  <si>
    <t>119003215</t>
  </si>
  <si>
    <t>Trubková mobilní plotová zábrana výšky do 1,5 m pro zabezpečení výkopu zřízení</t>
  </si>
  <si>
    <t>-302737113</t>
  </si>
  <si>
    <t>Pomocné konstrukce při zabezpečení výkopu svislé ocelové mobilní oplocení, výšky do 1,5 m panely ze svařovaných trubek zřízení</t>
  </si>
  <si>
    <t>9</t>
  </si>
  <si>
    <t>119003216</t>
  </si>
  <si>
    <t>Trubková mobilní plotová zábrana výšky do 1,5 m pro zabezpečení výkopu odstranění</t>
  </si>
  <si>
    <t>-2085212744</t>
  </si>
  <si>
    <t>Pomocné konstrukce při zabezpečení výkopu svislé ocelové mobilní oplocení, výšky do 1,5 m panely ze svařovaných trubek odstranění</t>
  </si>
  <si>
    <t>10</t>
  </si>
  <si>
    <t>121151113</t>
  </si>
  <si>
    <t>Sejmutí ornice plochy do 500 m2 tl vrstvy do 200 mm strojně</t>
  </si>
  <si>
    <t>-527862148</t>
  </si>
  <si>
    <t>Sejmutí ornice strojně při souvislé ploše přes 100 do 500 m2, tl. vrstvy do 200 mm</t>
  </si>
  <si>
    <t>205*1+"rozšíření pro šachty"1,5*0,5*5</t>
  </si>
  <si>
    <t>11</t>
  </si>
  <si>
    <t>132254204</t>
  </si>
  <si>
    <t>Hloubení zapažených rýh š do 2000 mm v hornině třídy těžitelnosti I, skupiny 3 objem do 500 m3</t>
  </si>
  <si>
    <t>m3</t>
  </si>
  <si>
    <t>2108381113</t>
  </si>
  <si>
    <t>Hloubení zapažených rýh šířky přes 800 do 2 000 mm strojně s urovnáním dna do předepsaného profilu a spádu v hornině třídy těžitelnosti I skupiny 3 přes 100 do 500 m3</t>
  </si>
  <si>
    <t>(3*1,7+205*2,1)*1+"rozšíření pro šachty"1,5*0,5*(1,7+2,1*5)</t>
  </si>
  <si>
    <t>12</t>
  </si>
  <si>
    <t>151101101</t>
  </si>
  <si>
    <t>Zřízení příložného pažení a rozepření stěn rýh hl do 2 m</t>
  </si>
  <si>
    <t>-259813556</t>
  </si>
  <si>
    <t>Zřízení pažení a rozepření stěn rýh pro podzemní vedení příložné pro jakoukoliv mezerovitost, hloubky do 2 m</t>
  </si>
  <si>
    <t>200*2*2</t>
  </si>
  <si>
    <t>13</t>
  </si>
  <si>
    <t>151101111</t>
  </si>
  <si>
    <t>Odstranění příložného pažení a rozepření stěn rýh hl do 2 m</t>
  </si>
  <si>
    <t>-1200306319</t>
  </si>
  <si>
    <t>Odstranění pažení a rozepření stěn rýh pro podzemní vedení s uložením materiálu na vzdálenost do 3 m od kraje výkopu příložné, hloubky do 2 m</t>
  </si>
  <si>
    <t>14</t>
  </si>
  <si>
    <t>162751117</t>
  </si>
  <si>
    <t>Vodorovné přemístění do 10000 m výkopku/sypaniny z horniny třídy těžitelnosti I, skupiny 1 až 3</t>
  </si>
  <si>
    <t>-1007481051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</si>
  <si>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</si>
  <si>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207,5*0,55*1</t>
  </si>
  <si>
    <t>207,5*1*0,1+"rozšíření pro šachty"1,5*0,5*6*0,1</t>
  </si>
  <si>
    <t>1,5*1,5*0,1*6</t>
  </si>
  <si>
    <t>0,655*0,655*3,14*(2,15+2,59+2,84+2,37+2,1+1,55)</t>
  </si>
  <si>
    <t>Součet</t>
  </si>
  <si>
    <t>162751119</t>
  </si>
  <si>
    <t>Příplatek k vodorovnému přemístění výkopku/sypaniny z horniny třídy těžitelnosti I, skupiny 1 až 3 ZKD 1000 m přes 10000 m</t>
  </si>
  <si>
    <t>597054197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</si>
  <si>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</si>
  <si>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</t>
  </si>
  <si>
    <t>167151111</t>
  </si>
  <si>
    <t>Nakládání výkopku z hornin třídy těžitelnosti I, skupiny 1 až 3 přes 100 m3</t>
  </si>
  <si>
    <t>529209683</t>
  </si>
  <si>
    <t>Nakládání, skládání a překládání neulehlého výkopku nebo sypaniny strojně nakládání, množství přes 100 m3, z hornin třídy těžitelnosti I, skupiny 1 až 3</t>
  </si>
  <si>
    <t>17</t>
  </si>
  <si>
    <t>171201231</t>
  </si>
  <si>
    <t>Poplatek za uložení zeminy a kamení na recyklační skládce (skládkovné) kód odpadu 17 05 04</t>
  </si>
  <si>
    <t>t</t>
  </si>
  <si>
    <t>-2011069705</t>
  </si>
  <si>
    <t>Poplatek za uložení stavebního odpadu na recyklační skládce (skládkovné) zeminy a kamení zatříděného do Katalogu odpadů pod kódem 17 05 04</t>
  </si>
  <si>
    <t>154,996*1,8 'Přepočtené koeficientem množství</t>
  </si>
  <si>
    <t>18</t>
  </si>
  <si>
    <t>171251201</t>
  </si>
  <si>
    <t>Uložení sypaniny na skládky nebo meziskládky</t>
  </si>
  <si>
    <t>-302629025</t>
  </si>
  <si>
    <t>Uložení sypaniny na skládky nebo meziskládky bez hutnění s upravením uložené sypaniny do předepsaného tvaru</t>
  </si>
  <si>
    <t>19</t>
  </si>
  <si>
    <t>174151101</t>
  </si>
  <si>
    <t>Zásyp jam, šachet rýh nebo kolem objektů sypaninou se zhutněním</t>
  </si>
  <si>
    <t>-1282522889</t>
  </si>
  <si>
    <t>Zásyp sypaninou z jakékoliv horniny strojně s uložením výkopku ve vrstvách se zhutněním jam, šachet, rýh nebo kolem objektů v těchto vykopávkách</t>
  </si>
  <si>
    <t>-207,5*0,55*1</t>
  </si>
  <si>
    <t>-(207,5*1*0,1+"rozšíření pro šachty"1,5*0,5*6*0,1)</t>
  </si>
  <si>
    <t>-1,5*1,5*0,1*6</t>
  </si>
  <si>
    <t>-0,655*0,655*3,14*(2,15+2,59+2,84+2,37+2,1+1,55)</t>
  </si>
  <si>
    <t>20</t>
  </si>
  <si>
    <t>175151101</t>
  </si>
  <si>
    <t>Obsypání potrubí strojně sypaninou bez prohození, uloženou do 3 m</t>
  </si>
  <si>
    <t>-1931181845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</si>
  <si>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</si>
  <si>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207,5*0,55*1-0,125*0,125*3,14*207,5</t>
  </si>
  <si>
    <t>M</t>
  </si>
  <si>
    <t>58337331</t>
  </si>
  <si>
    <t>štěrkopísek frakce 0/22</t>
  </si>
  <si>
    <t>1395927840</t>
  </si>
  <si>
    <t>103,945*1,67 'Přepočtené koeficientem množství</t>
  </si>
  <si>
    <t>22</t>
  </si>
  <si>
    <t>181351103</t>
  </si>
  <si>
    <t>Rozprostření ornice tl vrstvy do 200 mm pl do 500 m2 v rovině nebo ve svahu do 1:5 strojně</t>
  </si>
  <si>
    <t>-655460972</t>
  </si>
  <si>
    <t>Rozprostření a urovnání ornice v rovině nebo ve svahu sklonu do 1:5 strojně při souvislé ploše přes 100 do 500 m2, tl. vrstvy do 200 mm</t>
  </si>
  <si>
    <t>23</t>
  </si>
  <si>
    <t>181951111</t>
  </si>
  <si>
    <t>Úprava pláně v hornině třídy těžitelnosti I, skupiny 1 až 3 bez zhutnění</t>
  </si>
  <si>
    <t>2020641910</t>
  </si>
  <si>
    <t>Úprava pláně vyrovnáním výškových rozdílů strojně v hornině třídy těžitelnosti I, skupiny 1 až 3 bez zhutnění</t>
  </si>
  <si>
    <t>24</t>
  </si>
  <si>
    <t>181951112</t>
  </si>
  <si>
    <t>Úprava pláně v hornině třídy těžitelnosti I, skupiny 1 až 3 se zhutněním</t>
  </si>
  <si>
    <t>720105425</t>
  </si>
  <si>
    <t>Úprava pláně vyrovnáním výškových rozdílů strojně v hornině třídy těžitelnosti I, skupiny 1 až 3 se zhutněním</t>
  </si>
  <si>
    <t>Zakládání</t>
  </si>
  <si>
    <t>25</t>
  </si>
  <si>
    <t>212752101</t>
  </si>
  <si>
    <t>Trativod z drenážních trubek korugovaných PE-HD SN 4 perforace 360° včetně lože otevřený výkop DN 100 pro liniové stavby</t>
  </si>
  <si>
    <t>-1492243460</t>
  </si>
  <si>
    <t>Trativody z drenážních trubek pro liniové stavby a komunikace se zřízením štěrkového lože pod trubky a s jejich obsypem v otevřeném výkopu trubka korugovaná sendvičová PE-HD SN 4 celoperforovaná 360° DN 100</t>
  </si>
  <si>
    <t>207,5</t>
  </si>
  <si>
    <t>Vodorovné konstrukce</t>
  </si>
  <si>
    <t>26</t>
  </si>
  <si>
    <t>451573111</t>
  </si>
  <si>
    <t>Lože pod potrubí otevřený výkop ze štěrkopísku</t>
  </si>
  <si>
    <t>1297251720</t>
  </si>
  <si>
    <t>Lože pod potrubí, stoky a drobné objekty v otevřeném výkopu z písku a štěrkopísku do 63 mm</t>
  </si>
  <si>
    <t>27</t>
  </si>
  <si>
    <t>452112111</t>
  </si>
  <si>
    <t>Osazení betonových prstenců nebo rámů v do 100 mm</t>
  </si>
  <si>
    <t>kus</t>
  </si>
  <si>
    <t>-1554822824</t>
  </si>
  <si>
    <t>Osazení betonových dílců prstenců nebo rámů pod poklopy a mříže, výšky do 100 mm</t>
  </si>
  <si>
    <t>28</t>
  </si>
  <si>
    <t>59224184</t>
  </si>
  <si>
    <t>prstenec šachtový vyrovnávací betonový 625x120x40mm</t>
  </si>
  <si>
    <t>-302019077</t>
  </si>
  <si>
    <t>29</t>
  </si>
  <si>
    <t>59224187</t>
  </si>
  <si>
    <t>prstenec šachtový vyrovnávací betonový 625x120x100mm</t>
  </si>
  <si>
    <t>1135642505</t>
  </si>
  <si>
    <t>30</t>
  </si>
  <si>
    <t>452112121</t>
  </si>
  <si>
    <t>Osazení betonových prstenců nebo rámů v do 200 mm</t>
  </si>
  <si>
    <t>-1757893754</t>
  </si>
  <si>
    <t>Osazení betonových dílců prstenců nebo rámů pod poklopy a mříže, výšky přes 100 do 200 mm</t>
  </si>
  <si>
    <t>31</t>
  </si>
  <si>
    <t>59224188</t>
  </si>
  <si>
    <t>prstenec šachtový vyrovnávací betonový 625x120x120mm</t>
  </si>
  <si>
    <t>-924086667</t>
  </si>
  <si>
    <t>32</t>
  </si>
  <si>
    <t>452311141</t>
  </si>
  <si>
    <t>Podkladní desky z betonu prostého tř. C 16/20 otevřený výkop</t>
  </si>
  <si>
    <t>794430450</t>
  </si>
  <si>
    <t>Podkladní a zajišťovací konstrukce z betonu prostého v otevřeném výkopu desky pod potrubí, stoky a drobné objekty z betonu tř. C 16/20</t>
  </si>
  <si>
    <t>Komunikace pozemní</t>
  </si>
  <si>
    <t>33</t>
  </si>
  <si>
    <t>564760011</t>
  </si>
  <si>
    <t>Podklad z kameniva hrubého drceného vel. 8-16 mm tl 200 mm</t>
  </si>
  <si>
    <t>-523345759</t>
  </si>
  <si>
    <t>Podklad nebo kryt z kameniva hrubého drceného vel. 8-16 mm s rozprostřením a zhutněním, po zhutnění tl. 200 mm</t>
  </si>
  <si>
    <t>34</t>
  </si>
  <si>
    <t>565185101</t>
  </si>
  <si>
    <t>Asfaltový beton vrstva podkladní ACP 16 (obalované kamenivo OKS) tl 150 mm š do 1,5 m</t>
  </si>
  <si>
    <t>-207881572</t>
  </si>
  <si>
    <t>Asfaltový beton vrstva podkladní ACP 16 (obalované kamenivo střednězrnné - OKS) s rozprostřením a zhutněním v pruhu šířky do 1,5 m, po zhutnění tl. 150 mm</t>
  </si>
  <si>
    <t>35</t>
  </si>
  <si>
    <t>573211111</t>
  </si>
  <si>
    <t>Postřik živičný spojovací z asfaltu v množství 0,60 kg/m2</t>
  </si>
  <si>
    <t>1299851570</t>
  </si>
  <si>
    <t>Postřik spojovací PS bez posypu kamenivem z asfaltu silničního, v množství 0,60 kg/m2</t>
  </si>
  <si>
    <t>2*3*2</t>
  </si>
  <si>
    <t>36</t>
  </si>
  <si>
    <t>577144121</t>
  </si>
  <si>
    <t>Asfaltový beton vrstva obrusná ACO 11 (ABS) tř. I tl 50 mm š přes 3 m z nemodifikovaného asfaltu</t>
  </si>
  <si>
    <t>-547765328</t>
  </si>
  <si>
    <t>Asfaltový beton vrstva obrusná ACO 11 (ABS) s rozprostřením a se zhutněním z nemodifikovaného asfaltu v pruhu šířky přes 3 m tř. I, po zhutnění tl. 50 mm</t>
  </si>
  <si>
    <t>37</t>
  </si>
  <si>
    <t>577145111</t>
  </si>
  <si>
    <t>Asfaltový beton vrstva obrusná ACO 16 (ABH) tl 50 mm š do 3 m z nemodifikovaného asfaltu</t>
  </si>
  <si>
    <t>234073975</t>
  </si>
  <si>
    <t>Asfaltový beton vrstva obrusná ACO 16 (ABH) s rozprostřením a zhutněním z nemodifikovaného asfaltu v pruhu šířky do 3 m, po zhutnění tl. 50 mm</t>
  </si>
  <si>
    <t>Trubní vedení</t>
  </si>
  <si>
    <t>38</t>
  </si>
  <si>
    <t>871360420</t>
  </si>
  <si>
    <t>Montáž kanalizačního potrubí korugovaného SN 12 z polypropylenu DN 250</t>
  </si>
  <si>
    <t>2109084516</t>
  </si>
  <si>
    <t>Montáž kanalizačního potrubí z plastů z polypropylenu PP korugovaného nebo žebrovaného SN 12 DN 250</t>
  </si>
  <si>
    <t>39</t>
  </si>
  <si>
    <t>28617268</t>
  </si>
  <si>
    <t>trubka kanalizační PP korugovaná DN 250x6000mm SN12</t>
  </si>
  <si>
    <t>105943381</t>
  </si>
  <si>
    <t>207,5*1,015 'Přepočtené koeficientem množství</t>
  </si>
  <si>
    <t>40</t>
  </si>
  <si>
    <t>877360440</t>
  </si>
  <si>
    <t>Montáž šachtových vložek na kanalizačním potrubí z PP trub korugovaných DN 250</t>
  </si>
  <si>
    <t>-1270224460</t>
  </si>
  <si>
    <t>Montáž tvarovek na kanalizačním plastovém potrubí z polypropylenu PP korugovaného nebo žebrovaného šachtových vložek DN 250</t>
  </si>
  <si>
    <t>41</t>
  </si>
  <si>
    <t>28617482</t>
  </si>
  <si>
    <t>vložka šachtová kanalizace PP korugované DN 250</t>
  </si>
  <si>
    <t>-863658858</t>
  </si>
  <si>
    <t>42</t>
  </si>
  <si>
    <t>892372111</t>
  </si>
  <si>
    <t>Zabezpečení konců potrubí DN do 300 při tlakových zkouškách vodou</t>
  </si>
  <si>
    <t>1895055760</t>
  </si>
  <si>
    <t>Tlakové zkoušky vodou zabezpečení konců potrubí při tlakových zkouškách DN do 300</t>
  </si>
  <si>
    <t>43</t>
  </si>
  <si>
    <t>892381111</t>
  </si>
  <si>
    <t>Tlaková zkouška vodou potrubí DN 250, DN 300 nebo 350</t>
  </si>
  <si>
    <t>-2131633427</t>
  </si>
  <si>
    <t>Tlakové zkoušky vodou na potrubí DN 250, 300 nebo 350</t>
  </si>
  <si>
    <t>44</t>
  </si>
  <si>
    <t>894411311</t>
  </si>
  <si>
    <t>Osazení betonových nebo železobetonových dílců pro šachty skruží rovných</t>
  </si>
  <si>
    <t>-528450668</t>
  </si>
  <si>
    <t>45</t>
  </si>
  <si>
    <t>59224050</t>
  </si>
  <si>
    <t>skruž pro kanalizační šachty se zabudovanými stupadly 100x25x12cm</t>
  </si>
  <si>
    <t>1027319498</t>
  </si>
  <si>
    <t>46</t>
  </si>
  <si>
    <t>59224051</t>
  </si>
  <si>
    <t>skruž pro kanalizační šachty se zabudovanými stupadly 100x50x12cm</t>
  </si>
  <si>
    <t>1503225166</t>
  </si>
  <si>
    <t>47</t>
  </si>
  <si>
    <t>59224052</t>
  </si>
  <si>
    <t>skruž pro kanalizační šachty se zabudovanými stupadly 100x100x12cm</t>
  </si>
  <si>
    <t>-177818275</t>
  </si>
  <si>
    <t>48</t>
  </si>
  <si>
    <t>894412411</t>
  </si>
  <si>
    <t>Osazení betonových nebo železobetonových dílců pro šachty skruží přechodových</t>
  </si>
  <si>
    <t>1740522841</t>
  </si>
  <si>
    <t>49</t>
  </si>
  <si>
    <t>59224167</t>
  </si>
  <si>
    <t>skruž betonová přechodová 62,5/100x60x12cm, stupadla poplastovaná</t>
  </si>
  <si>
    <t>-1153216652</t>
  </si>
  <si>
    <t>50</t>
  </si>
  <si>
    <t>894414111</t>
  </si>
  <si>
    <t>Osazení betonových nebo železobetonových dílců pro šachty skruží základových (dno)</t>
  </si>
  <si>
    <t>1965282692</t>
  </si>
  <si>
    <t>51</t>
  </si>
  <si>
    <t>59224337</t>
  </si>
  <si>
    <t>dno betonové šachty kanalizační přímé 100x60x40cm</t>
  </si>
  <si>
    <t>-920218571</t>
  </si>
  <si>
    <t>52</t>
  </si>
  <si>
    <t>899104112</t>
  </si>
  <si>
    <t>Osazení poklopů litinových nebo ocelových včetně rámů pro třídu zatížení D400, E600</t>
  </si>
  <si>
    <t>-1759767453</t>
  </si>
  <si>
    <t>Osazení poklopů litinových a ocelových včetně rámů pro třídu zatížení D400, E600</t>
  </si>
  <si>
    <t>53</t>
  </si>
  <si>
    <t>28661935</t>
  </si>
  <si>
    <t>poklop šachtový litinový dno DN 600 pro třídu zatížení D400</t>
  </si>
  <si>
    <t>785839341</t>
  </si>
  <si>
    <t>54</t>
  </si>
  <si>
    <t>59224348</t>
  </si>
  <si>
    <t>těsnění elastomerové pro spojení šachetních dílů DN 1000</t>
  </si>
  <si>
    <t>469767965</t>
  </si>
  <si>
    <t>6+7</t>
  </si>
  <si>
    <t>55</t>
  </si>
  <si>
    <t>899722114</t>
  </si>
  <si>
    <t>Krytí potrubí z plastů výstražnou fólií z PVC 40 cm</t>
  </si>
  <si>
    <t>612258518</t>
  </si>
  <si>
    <t>Krytí potrubí z plastů výstražnou fólií z PVC šířky 40 cm</t>
  </si>
  <si>
    <t>208</t>
  </si>
  <si>
    <t>Ostatní konstrukce a práce, bourání</t>
  </si>
  <si>
    <t>56</t>
  </si>
  <si>
    <t>919732211</t>
  </si>
  <si>
    <t>Styčná spára napojení nového živičného povrchu na stávající za tepla š 15 mm hl 25 mm s prořezáním</t>
  </si>
  <si>
    <t>-698025661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</si>
  <si>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</si>
  <si>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3*2+2</t>
  </si>
  <si>
    <t>57</t>
  </si>
  <si>
    <t>919735113</t>
  </si>
  <si>
    <t>Řezání stávajícího živičného krytu hl do 150 mm</t>
  </si>
  <si>
    <t>939688133</t>
  </si>
  <si>
    <t>Řezání stávajícího živičného krytu nebo podkladu hloubky přes 100 do 150 mm</t>
  </si>
  <si>
    <t>997</t>
  </si>
  <si>
    <t>Přesun sutě</t>
  </si>
  <si>
    <t>58</t>
  </si>
  <si>
    <t>997221551</t>
  </si>
  <si>
    <t>Vodorovná doprava suti ze sypkých materiálů do 1 km</t>
  </si>
  <si>
    <t>41838970</t>
  </si>
  <si>
    <t>Vodorovná doprava suti bez naložení, ale se složením a s hrubým urovnáním ze sypkých materiálů, na vzdálenost do 1 km</t>
  </si>
  <si>
    <t>59</t>
  </si>
  <si>
    <t>997221559</t>
  </si>
  <si>
    <t>Příplatek ZKD 1 km u vodorovné dopravy suti ze sypkých materiálů</t>
  </si>
  <si>
    <t>242950068</t>
  </si>
  <si>
    <t>Vodorovná doprava suti bez naložení, ale se složením a s hrubým urovnáním Příplatek k ceně za každý další i započatý 1 km přes 1 km</t>
  </si>
  <si>
    <t>5,028*10 'Přepočtené koeficientem množství</t>
  </si>
  <si>
    <t>60</t>
  </si>
  <si>
    <t>997221611</t>
  </si>
  <si>
    <t>Nakládání suti na dopravní prostředky pro vodorovnou dopravu</t>
  </si>
  <si>
    <t>1926721453</t>
  </si>
  <si>
    <t>Nakládání na dopravní prostředky pro vodorovnou dopravu suti</t>
  </si>
  <si>
    <t>61</t>
  </si>
  <si>
    <t>997221873</t>
  </si>
  <si>
    <t>-322021814</t>
  </si>
  <si>
    <t>(2*3)*0,29</t>
  </si>
  <si>
    <t>62</t>
  </si>
  <si>
    <t>997221875</t>
  </si>
  <si>
    <t>Poplatek za uložení stavebního odpadu na recyklační skládce (skládkovné) asfaltového bez obsahu dehtu zatříděného do Katalogu odpadů pod kódem 17 03 02</t>
  </si>
  <si>
    <t>1255693677</t>
  </si>
  <si>
    <t>(2*3)*0,098</t>
  </si>
  <si>
    <t>(2*3)*0,45</t>
  </si>
  <si>
    <t>998</t>
  </si>
  <si>
    <t>Přesun hmot</t>
  </si>
  <si>
    <t>63</t>
  </si>
  <si>
    <t>998276101</t>
  </si>
  <si>
    <t>Přesun hmot pro trubní vedení z trub z plastických hmot otevřený výkop</t>
  </si>
  <si>
    <t>1604112129</t>
  </si>
  <si>
    <t>Přesun hmot pro trubní vedení hloubené z trub z plastických hmot nebo sklolaminátových pro vodovody nebo kanalizace v otevřeném výkopu dopravní vzdálenost do 15 m</t>
  </si>
  <si>
    <t>SO 302 - Dešťová kanalizace</t>
  </si>
  <si>
    <t>-2098938006</t>
  </si>
  <si>
    <t>2063061460</t>
  </si>
  <si>
    <t>921161093</t>
  </si>
  <si>
    <t>510*2</t>
  </si>
  <si>
    <t>-727242350</t>
  </si>
  <si>
    <t>-1563260472</t>
  </si>
  <si>
    <t>975806636</t>
  </si>
  <si>
    <t>1426910395</t>
  </si>
  <si>
    <t>(502,1+4,5)*1+"horská vpusť"1,5*0,9+"rozšíření pro zasakovací boxy"127,2*0,2</t>
  </si>
  <si>
    <t>278347033</t>
  </si>
  <si>
    <t>(502,1+4,5)*1*0,8+"horská vpusť"1,5*0,9*1,15+"rozšíření pro zasakovací boxy"127,2*0,2*0,8</t>
  </si>
  <si>
    <t>-2075082253</t>
  </si>
  <si>
    <t>(502,1+4,5)*1*0,1+"horská vpusť"1,5*0,9*0,1</t>
  </si>
  <si>
    <t>(502,1*0,55+4,5*0,4)*1</t>
  </si>
  <si>
    <t>"výtokový objekt"2*1,2*0,3</t>
  </si>
  <si>
    <t>"horská vpusť"1,5*0,9*1,35</t>
  </si>
  <si>
    <t>"šachty"0,3*0,3*3,14*(0,7+0,99+0,78+1,3+1,35+1,65+1,85+2,1+1,3+1,7+1,72+1,8+1,75)</t>
  </si>
  <si>
    <t>"zasakovací boxy"53*1,5</t>
  </si>
  <si>
    <t>"obsyp zasakovací boxů"67</t>
  </si>
  <si>
    <t>-1523460001</t>
  </si>
  <si>
    <t>1821865398</t>
  </si>
  <si>
    <t>789722429</t>
  </si>
  <si>
    <t>483,16*1,8 'Přepočtené koeficientem množství</t>
  </si>
  <si>
    <t>1991795081</t>
  </si>
  <si>
    <t>-494162624</t>
  </si>
  <si>
    <t>(502,1*0,55+4,5*0,4)*1-0,125*0,125*3,14*502,09</t>
  </si>
  <si>
    <t>-434402875</t>
  </si>
  <si>
    <t>253,321*1,67 'Přepočtené koeficientem množství</t>
  </si>
  <si>
    <t>1108036344</t>
  </si>
  <si>
    <t>-585147206</t>
  </si>
  <si>
    <t>212752103</t>
  </si>
  <si>
    <t>Trativod z drenážních trubek korugovaných PE-HD SN 4 perforace 360° včetně lože otevřený výkop DN 200 pro liniové stavby</t>
  </si>
  <si>
    <t>1634626307</t>
  </si>
  <si>
    <t>Trativody z drenážních trubek pro liniové stavby a komunikace se zřízením štěrkového lože pod trubky a s jejich obsypem v otevřeném výkopu trubka korugovaná sendvičová PE-HD SN 4 celoperforovaná 360° DN 200</t>
  </si>
  <si>
    <t>165,81-4,63+200,07-3,48</t>
  </si>
  <si>
    <t>-1577039348</t>
  </si>
  <si>
    <t>-649554187</t>
  </si>
  <si>
    <t>59223864</t>
  </si>
  <si>
    <t>prstenec pro uliční vpusť vyrovnávací betonový 390x60x130mm</t>
  </si>
  <si>
    <t>-471854892</t>
  </si>
  <si>
    <t>452112131</t>
  </si>
  <si>
    <t>Osazení betonových prstenců nebo rámů v nad 200 mm</t>
  </si>
  <si>
    <t>1092845647</t>
  </si>
  <si>
    <t>Osazení betonových dílců prstenců nebo rámů pod poklopy a mříže, výšky přes 200 mm</t>
  </si>
  <si>
    <t>5922418R</t>
  </si>
  <si>
    <t>prstenec horské vpusti vyrovnávací betonový 1240x620x300mm</t>
  </si>
  <si>
    <t>-456336471</t>
  </si>
  <si>
    <t>452313141</t>
  </si>
  <si>
    <t>Podkladní bloky z betonu prostého tř. C 16/20 otevřený výkop</t>
  </si>
  <si>
    <t>-690791065</t>
  </si>
  <si>
    <t>Podkladní a zajišťovací konstrukce z betonu prostého v otevřeném výkopu bloky pro potrubí z betonu tř. C 16/20</t>
  </si>
  <si>
    <t>452353101</t>
  </si>
  <si>
    <t>Bednění podkladních bloků otevřený výkop</t>
  </si>
  <si>
    <t>2095157588</t>
  </si>
  <si>
    <t>Bednění podkladních a zajišťovacích konstrukcí v otevřeném výkopu bloků pro potrubí</t>
  </si>
  <si>
    <t>2*1,2*2</t>
  </si>
  <si>
    <t>871273121</t>
  </si>
  <si>
    <t>Montáž kanalizačního potrubí z PVC těsněné gumovým kroužkem otevřený výkop sklon do 20 % DN 125</t>
  </si>
  <si>
    <t>2081976403</t>
  </si>
  <si>
    <t>Montáž kanalizačního potrubí z plastů z tvrdého PVC těsněných gumovým kroužkem v otevřeném výkopu ve sklonu do 20 % DN 125</t>
  </si>
  <si>
    <t>1,5*3</t>
  </si>
  <si>
    <t>28611126</t>
  </si>
  <si>
    <t>trubka kanalizační PVC DN 125x1000mm SN4</t>
  </si>
  <si>
    <t>-1165465622</t>
  </si>
  <si>
    <t>3*1,03 'Přepočtené koeficientem množství</t>
  </si>
  <si>
    <t>28611117</t>
  </si>
  <si>
    <t>trubka kanalizační PVC DN 125x500mm SN4</t>
  </si>
  <si>
    <t>-474959341</t>
  </si>
  <si>
    <t>1,5*1,03 'Přepočtené koeficientem množství</t>
  </si>
  <si>
    <t>1260234600</t>
  </si>
  <si>
    <t>136,21+165,81+200,07</t>
  </si>
  <si>
    <t>122537666</t>
  </si>
  <si>
    <t>502,09*1,015 'Přepočtené koeficientem množství</t>
  </si>
  <si>
    <t>877275211</t>
  </si>
  <si>
    <t>Montáž tvarovek z tvrdého PVC-systém KG nebo z polypropylenu-systém KG 2000 jednoosé DN 125</t>
  </si>
  <si>
    <t>-1807990191</t>
  </si>
  <si>
    <t>Montáž tvarovek na kanalizačním potrubí z trub z plastu z tvrdého PVC nebo z polypropylenu v otevřeném výkopu jednoosých DN 125</t>
  </si>
  <si>
    <t>28611356</t>
  </si>
  <si>
    <t>koleno kanalizační PVC KG 125x45°</t>
  </si>
  <si>
    <t>1031872574</t>
  </si>
  <si>
    <t>877315211</t>
  </si>
  <si>
    <t>Montáž tvarovek z tvrdého PVC-systém KG nebo z polypropylenu-systém KG 2000 jednoosé DN 160</t>
  </si>
  <si>
    <t>890574882</t>
  </si>
  <si>
    <t>Montáž tvarovek na kanalizačním potrubí z trub z plastu z tvrdého PVC nebo z polypropylenu v otevřeném výkopu jednoosých DN 160</t>
  </si>
  <si>
    <t>28611506</t>
  </si>
  <si>
    <t>redukce kanalizační PVC 160/125</t>
  </si>
  <si>
    <t>1824174664</t>
  </si>
  <si>
    <t>877360420</t>
  </si>
  <si>
    <t>Montáž odboček na kanalizačním potrubí z PP trub korugovaných DN 250</t>
  </si>
  <si>
    <t>-223173977</t>
  </si>
  <si>
    <t>Montáž tvarovek na kanalizačním plastovém potrubí z polypropylenu PP korugovaného nebo žebrovaného odboček DN 250</t>
  </si>
  <si>
    <t>28617361</t>
  </si>
  <si>
    <t>odbočka kanalizace PP korugované pro KG 45° DN 250/160</t>
  </si>
  <si>
    <t>-2043503991</t>
  </si>
  <si>
    <t>-1675468219</t>
  </si>
  <si>
    <t>-170380343</t>
  </si>
  <si>
    <t>892271111</t>
  </si>
  <si>
    <t>Tlaková zkouška vodou potrubí DN 100 nebo 125</t>
  </si>
  <si>
    <t>-248057625</t>
  </si>
  <si>
    <t>Tlakové zkoušky vodou na potrubí DN 100 nebo 125</t>
  </si>
  <si>
    <t>1024333700</t>
  </si>
  <si>
    <t>138004516</t>
  </si>
  <si>
    <t>894812321</t>
  </si>
  <si>
    <t>Revizní a čistící šachta z PP typ DN 600/250 šachtové dno průtočné</t>
  </si>
  <si>
    <t>534567547</t>
  </si>
  <si>
    <t>Revizní a čistící šachta z polypropylenu PP pro hladké trouby DN 600 šachtové dno (DN šachty / DN trubního vedení) DN 600/250 průtočné</t>
  </si>
  <si>
    <t>894812322</t>
  </si>
  <si>
    <t>Revizní a čistící šachta z PP typ DN 600/250 šachtové dno průtočné 30°, 60°, 90°</t>
  </si>
  <si>
    <t>-1239175437</t>
  </si>
  <si>
    <t>Revizní a čistící šachta z polypropylenu PP pro hladké trouby DN 600 šachtové dno (DN šachty / DN trubního vedení) DN 600/250 průtočné 30°,60°,90°</t>
  </si>
  <si>
    <t>894812323</t>
  </si>
  <si>
    <t>Revizní a čistící šachta z PP typ DN 600/250 šachtové dno s přítokem tvaru T</t>
  </si>
  <si>
    <t>1362155529</t>
  </si>
  <si>
    <t>Revizní a čistící šachta z polypropylenu PP pro hladké trouby DN 600 šachtové dno (DN šachty / DN trubního vedení) DN 600/250 s přítokem tvaru T</t>
  </si>
  <si>
    <t>894812331</t>
  </si>
  <si>
    <t>Revizní a čistící šachta z PP DN 600 šachtová roura korugovaná světlé hloubky 1000 mm</t>
  </si>
  <si>
    <t>-325452592</t>
  </si>
  <si>
    <t>Revizní a čistící šachta z polypropylenu PP pro hladké trouby DN 600 roura šachtová korugovaná, světlé hloubky 1 000 mm</t>
  </si>
  <si>
    <t>894812332</t>
  </si>
  <si>
    <t>Revizní a čistící šachta z PP DN 600 šachtová roura korugovaná světlé hloubky 2000 mm</t>
  </si>
  <si>
    <t>-1633363981</t>
  </si>
  <si>
    <t>Revizní a čistící šachta z polypropylenu PP pro hladké trouby DN 600 roura šachtová korugovaná, světlé hloubky 2 000 mm</t>
  </si>
  <si>
    <t>894812339</t>
  </si>
  <si>
    <t>Příplatek k rourám revizní a čistící šachty z PP DN 600 za uříznutí šachtové roury</t>
  </si>
  <si>
    <t>-1913274223</t>
  </si>
  <si>
    <t>Revizní a čistící šachta z polypropylenu PP pro hladké trouby DN 600 Příplatek k cenám 2331 - 2334 za uříznutí šachtové roury</t>
  </si>
  <si>
    <t>894812376</t>
  </si>
  <si>
    <t>Revizní a čistící šachta z PP DN 600 poklop litinový pro třídu zatížení D400 s betonovým prstencem</t>
  </si>
  <si>
    <t>-187225493</t>
  </si>
  <si>
    <t>Revizní a čistící šachta z polypropylenu PP pro hladké trouby DN 600 poklop (mříž) litinový pro třídu zatížení D400 s betonovým prstencem</t>
  </si>
  <si>
    <t>895931111</t>
  </si>
  <si>
    <t>Vpusti kanalizačních horské z betonu prostého C12/15 velikosti 1200/600 mm</t>
  </si>
  <si>
    <t>177406523</t>
  </si>
  <si>
    <t>Vpusti kanalizační horské z betonu prostého tř. C 12/15 velikosti 1200/600 mm</t>
  </si>
  <si>
    <t>895941311</t>
  </si>
  <si>
    <t>Zřízení vpusti kanalizační uliční z betonových dílců typ UVB-50</t>
  </si>
  <si>
    <t>1133256779</t>
  </si>
  <si>
    <t>59223850</t>
  </si>
  <si>
    <t>dno pro uliční vpusť s výtokovým otvorem betonové 450x330x50mm</t>
  </si>
  <si>
    <t>1500525615</t>
  </si>
  <si>
    <t>59223857</t>
  </si>
  <si>
    <t>skruž pro uliční vpusť horní betonová 450x295x50mm</t>
  </si>
  <si>
    <t>1997413554</t>
  </si>
  <si>
    <t>59223866</t>
  </si>
  <si>
    <t>skruž pro uliční vpusť přechodová betonová 450-270x295x50m</t>
  </si>
  <si>
    <t>-1058108374</t>
  </si>
  <si>
    <t>895971114</t>
  </si>
  <si>
    <t>Zasakovací box z polypropylenu PP bez revize pro vsakování jednořadová galerie objemu do 79,50 m3</t>
  </si>
  <si>
    <t>soubor</t>
  </si>
  <si>
    <t>-114242475</t>
  </si>
  <si>
    <t>Zasakovací boxy z polypropylenu PP bez možnosti revize a čištění pro vsakování deštových vod v jednořadové galerii o celkovém objemu přes 20 m3 do 79,50 m3</t>
  </si>
  <si>
    <t>899204112</t>
  </si>
  <si>
    <t>Osazení mříží litinových včetně rámů a košů na bahno pro třídu zatížení D400, E600</t>
  </si>
  <si>
    <t>1098415870</t>
  </si>
  <si>
    <t>55242320</t>
  </si>
  <si>
    <t>mříž vtoková litinová plochá 500x500mm</t>
  </si>
  <si>
    <t>1383533969</t>
  </si>
  <si>
    <t>5524232R</t>
  </si>
  <si>
    <t>mříž vtoková litinová pro horskou vpusť 1 400x730mm</t>
  </si>
  <si>
    <t>-1337677467</t>
  </si>
  <si>
    <t>55241001</t>
  </si>
  <si>
    <t>koš kalový pod kruhovou mříž - těžký</t>
  </si>
  <si>
    <t>-1650596563</t>
  </si>
  <si>
    <t>-2146029250</t>
  </si>
  <si>
    <t>-86042755</t>
  </si>
  <si>
    <t>SO 303 - Vodovod</t>
  </si>
  <si>
    <t>1298646089</t>
  </si>
  <si>
    <t>1994694088</t>
  </si>
  <si>
    <t>287784394</t>
  </si>
  <si>
    <t>213,1*1</t>
  </si>
  <si>
    <t>1388606478</t>
  </si>
  <si>
    <t>213,1*1*1,5</t>
  </si>
  <si>
    <t>-1361701185</t>
  </si>
  <si>
    <t>100*1,8*2</t>
  </si>
  <si>
    <t>-1326532437</t>
  </si>
  <si>
    <t>2109765571</t>
  </si>
  <si>
    <t>213,1*1*0,5+0,05*1+0,12*1</t>
  </si>
  <si>
    <t>-1626599954</t>
  </si>
  <si>
    <t>264694103</t>
  </si>
  <si>
    <t>-87229890</t>
  </si>
  <si>
    <t>106,72*1,8 'Přepočtené koeficientem množství</t>
  </si>
  <si>
    <t>619413591</t>
  </si>
  <si>
    <t>-324283803</t>
  </si>
  <si>
    <t>-(213,1*1*0,5+0,05*1+0,12*1)</t>
  </si>
  <si>
    <t>-960775899</t>
  </si>
  <si>
    <t>213,1*1*0,4</t>
  </si>
  <si>
    <t>-1004617968</t>
  </si>
  <si>
    <t>85,24*1,67 'Přepočtené koeficientem množství</t>
  </si>
  <si>
    <t>-1653269465</t>
  </si>
  <si>
    <t>2066137635</t>
  </si>
  <si>
    <t>2070267413</t>
  </si>
  <si>
    <t>213,1*1*0,1</t>
  </si>
  <si>
    <t>-1528076851</t>
  </si>
  <si>
    <t>56230636</t>
  </si>
  <si>
    <t>deska podkladová uličního poklopu plastového ventilkového a šoupatového</t>
  </si>
  <si>
    <t>-888067887</t>
  </si>
  <si>
    <t>56230638</t>
  </si>
  <si>
    <t>deska podkladová uličního poklopu plastového hydrantového</t>
  </si>
  <si>
    <t>-1881615661</t>
  </si>
  <si>
    <t>-471403519</t>
  </si>
  <si>
    <t>0,05*1+0,12*1</t>
  </si>
  <si>
    <t>857242122</t>
  </si>
  <si>
    <t>Montáž litinových tvarovek jednoosých přírubových otevřený výkop DN 80</t>
  </si>
  <si>
    <t>-1101175505</t>
  </si>
  <si>
    <t>Montáž litinových tvarovek na potrubí litinovém tlakovém jednoosých na potrubí z trub přírubových v otevřeném výkopu, kanálu nebo v šachtě DN 80</t>
  </si>
  <si>
    <t>55254047</t>
  </si>
  <si>
    <t>koleno 90° s patkou přírubové litinové vodovodní N-kus PN10/40 DN 80</t>
  </si>
  <si>
    <t>1058374301</t>
  </si>
  <si>
    <t>55253237</t>
  </si>
  <si>
    <t>trouba přírubová litinová vodovodní  PN10/16 DN 80 dl 300mm</t>
  </si>
  <si>
    <t>-1614362694</t>
  </si>
  <si>
    <t>55253239</t>
  </si>
  <si>
    <t>trouba přírubová litinová vodovodní  PN10/16 DN 80 dl 400mm</t>
  </si>
  <si>
    <t>530034488</t>
  </si>
  <si>
    <t>28654368</t>
  </si>
  <si>
    <t>příruba volná k lemovému nákružku z polypropylénu 90</t>
  </si>
  <si>
    <t>-1793205731</t>
  </si>
  <si>
    <t>857262122</t>
  </si>
  <si>
    <t>Montáž litinových tvarovek jednoosých přírubových otevřený výkop DN 100</t>
  </si>
  <si>
    <t>1165417948</t>
  </si>
  <si>
    <t>Montáž litinových tvarovek na potrubí litinovém tlakovém jednoosých na potrubí z trub přírubových v otevřeném výkopu, kanálu nebo v šachtě DN 100</t>
  </si>
  <si>
    <t>28654410</t>
  </si>
  <si>
    <t>příruba volná k lemovému nákružku z polypropylénu 110</t>
  </si>
  <si>
    <t>1672982020</t>
  </si>
  <si>
    <t>857264122</t>
  </si>
  <si>
    <t>Montáž litinových tvarovek odbočných přírubových otevřený výkop DN 100</t>
  </si>
  <si>
    <t>1686388617</t>
  </si>
  <si>
    <t>Montáž litinových tvarovek na potrubí litinovém tlakovém odbočných na potrubí z trub přírubových v otevřeném výkopu, kanálu nebo v šachtě DN 100</t>
  </si>
  <si>
    <t>55253515</t>
  </si>
  <si>
    <t>tvarovka přírubová litinová s přírubovou odbočkou,práškový epoxid tl 250µm T-kus DN 100/80</t>
  </si>
  <si>
    <t>534665140</t>
  </si>
  <si>
    <t>871241221</t>
  </si>
  <si>
    <t>Montáž potrubí z PE100 SDR 17 otevřený výkop svařovaných elektrotvarovkou D 90 x 5,4 mm</t>
  </si>
  <si>
    <t>-772761087</t>
  </si>
  <si>
    <t>Montáž vodovodního potrubí z plastů v otevřeném výkopu z polyetylenu PE 100 svařovaných elektrotvarovkou SDR 17/PN10 D 90 x 5,4 mm</t>
  </si>
  <si>
    <t>28613575</t>
  </si>
  <si>
    <t>potrubí dvouvrstvé PE100 RC SDR17 90x5,4 dl 12m</t>
  </si>
  <si>
    <t>-1813956307</t>
  </si>
  <si>
    <t>213,06*1,015 'Přepočtené koeficientem množství</t>
  </si>
  <si>
    <t>877241201</t>
  </si>
  <si>
    <t>Montáž oblouků svařovaných na tupo na vodovodním potrubí z PE trub d 90</t>
  </si>
  <si>
    <t>650774687</t>
  </si>
  <si>
    <t>Montáž tvarovek na vodovodním plastovém potrubí z polyetylenu PE 100 svařovaných na tupo SDR 11/PN16 oblouků nebo redukcí d 90</t>
  </si>
  <si>
    <t>28653149</t>
  </si>
  <si>
    <t>nákružek lemový PE 100 SDR17 90mm</t>
  </si>
  <si>
    <t>-765583155</t>
  </si>
  <si>
    <t>877261201</t>
  </si>
  <si>
    <t>Montáž oblouků svařovaných na tupo na vodovodním potrubí z PE trub d 110</t>
  </si>
  <si>
    <t>31527324</t>
  </si>
  <si>
    <t>Montáž tvarovek na vodovodním plastovém potrubí z polyetylenu PE 100 svařovaných na tupo SDR 11/PN16 oblouků nebo redukcí d 110</t>
  </si>
  <si>
    <t>28653150</t>
  </si>
  <si>
    <t>nákružek lemový PE 100 SDR17 110mm</t>
  </si>
  <si>
    <t>-79842672</t>
  </si>
  <si>
    <t>891241112</t>
  </si>
  <si>
    <t>Montáž vodovodních šoupátek otevřený výkop DN 80</t>
  </si>
  <si>
    <t>-1141819332</t>
  </si>
  <si>
    <t>Montáž vodovodních armatur na potrubí šoupátek nebo klapek uzavíracích v otevřeném výkopu nebo v šachtách s osazením zemní soupravy (bez poklopů) DN 80</t>
  </si>
  <si>
    <t>42221116</t>
  </si>
  <si>
    <t>šoupátko s přírubami voda DN 80 PN16</t>
  </si>
  <si>
    <t>1726105854</t>
  </si>
  <si>
    <t>42291079</t>
  </si>
  <si>
    <t>souprava zemní pro šoupátka DN 65-80mm Rd 2,0m</t>
  </si>
  <si>
    <t>1449631970</t>
  </si>
  <si>
    <t>891247211</t>
  </si>
  <si>
    <t>Montáž hydrantů nadzemních DN 80</t>
  </si>
  <si>
    <t>274127752</t>
  </si>
  <si>
    <t>Montáž vodovodních armatur na potrubí hydrantů nadzemních DN 80</t>
  </si>
  <si>
    <t>42273594</t>
  </si>
  <si>
    <t>hydrant podzemní DN 80 PN 16 dvojitý uzávěr s koulí krycí v 1500mm</t>
  </si>
  <si>
    <t>1014678478</t>
  </si>
  <si>
    <t>899401112</t>
  </si>
  <si>
    <t>Osazení poklopů litinových šoupátkových</t>
  </si>
  <si>
    <t>89511864</t>
  </si>
  <si>
    <t>42291352</t>
  </si>
  <si>
    <t>poklop litinový šoupátkový pro zemní soupravy osazení do terénu a do vozovky</t>
  </si>
  <si>
    <t>1190051754</t>
  </si>
  <si>
    <t>899401113</t>
  </si>
  <si>
    <t>Osazení poklopů litinových hydrantových</t>
  </si>
  <si>
    <t>-1374952778</t>
  </si>
  <si>
    <t>42291452</t>
  </si>
  <si>
    <t>poklop litinový hydrantový DN 80</t>
  </si>
  <si>
    <t>-1759620227</t>
  </si>
  <si>
    <t>899713111</t>
  </si>
  <si>
    <t>Orientační tabulky na sloupku betonovém nebo ocelovém</t>
  </si>
  <si>
    <t>-1025525559</t>
  </si>
  <si>
    <t>Orientační tabulky na vodovodních a kanalizačních řadech na sloupku ocelovém nebo betonovém</t>
  </si>
  <si>
    <t>40445230</t>
  </si>
  <si>
    <t>sloupek pro dopravní značku Zn D 70mm v 3,5m</t>
  </si>
  <si>
    <t>-1811211340</t>
  </si>
  <si>
    <t>40445254</t>
  </si>
  <si>
    <t>víčko plastové na sloupek D 70mm</t>
  </si>
  <si>
    <t>-723423072</t>
  </si>
  <si>
    <t>899721111</t>
  </si>
  <si>
    <t>Signalizační vodič DN do 150 mm na potrubí</t>
  </si>
  <si>
    <t>868190855</t>
  </si>
  <si>
    <t>Signalizační vodič na potrubí DN do 150 mm</t>
  </si>
  <si>
    <t>214</t>
  </si>
  <si>
    <t>-1973552865</t>
  </si>
  <si>
    <t>-1519085525</t>
  </si>
  <si>
    <t>VRN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</si>
  <si>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</si>
  <si>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</si>
  <si>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</si>
  <si>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</si>
  <si>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</si>
  <si>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</si>
  <si>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</si>
  <si>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</si>
  <si>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</si>
  <si>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kpl</t>
  </si>
  <si>
    <t>1024</t>
  </si>
  <si>
    <t>1019170908</t>
  </si>
  <si>
    <t>012203000</t>
  </si>
  <si>
    <t>Geodetické práce při provádění stavby</t>
  </si>
  <si>
    <t>1376319459</t>
  </si>
  <si>
    <t>012303000</t>
  </si>
  <si>
    <t>Geodetické práce po výstavbě</t>
  </si>
  <si>
    <t>-51853955</t>
  </si>
  <si>
    <t>VRN3</t>
  </si>
  <si>
    <t>Zařízení staveniště</t>
  </si>
  <si>
    <t>032103000</t>
  </si>
  <si>
    <t>Náklady na stavební buňky</t>
  </si>
  <si>
    <t>351051166</t>
  </si>
  <si>
    <t>034303000</t>
  </si>
  <si>
    <t>Dopravní značení na staveništi</t>
  </si>
  <si>
    <t>363492878</t>
  </si>
  <si>
    <t>034503000</t>
  </si>
  <si>
    <t>Informační tabule na staveništi</t>
  </si>
  <si>
    <t>-1709998624</t>
  </si>
  <si>
    <t>035103001</t>
  </si>
  <si>
    <t>Pronájem ploch</t>
  </si>
  <si>
    <t>1305032407</t>
  </si>
  <si>
    <t>VRN4</t>
  </si>
  <si>
    <t>Inženýrská činnost</t>
  </si>
  <si>
    <t>045203000</t>
  </si>
  <si>
    <t>Kompletační činnost</t>
  </si>
  <si>
    <t>-105987912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</si>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</sst>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 applyProtection="1">
      <alignment horizontal="center" vertical="center" wrapText="1"/>
      <protection locked="0"/>
    </xf>
    <xf numFmtId="0" fontId="20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3" xfId="0" applyNumberFormat="1" applyFont="1" applyBorder="1" applyAlignment="1"/>
    <xf numFmtId="166" fontId="30" fillId="0" borderId="14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3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3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4" xfId="0" applyFont="1" applyBorder="1" applyAlignment="1">
      <alignment vertical="center"/>
    </xf>
    <xf numFmtId="0" fontId="34" fillId="3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workbookViewId="0"/>
  </sheetViews>
  <sheetFormatPr defaultRowHeight="10.199999999999999"/>
  <cols>
    <col min="1" max="1" width="7.140625" style="1" customWidth="1"/>
    <col min="2" max="2" width="1.42578125" style="1" customWidth="1"/>
    <col min="3" max="3" width="3.42578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42578125" style="1" customWidth="1"/>
    <col min="43" max="43" width="13.42578125" style="1" customWidth="1"/>
    <col min="44" max="44" width="11.7109375" style="1" customWidth="1"/>
    <col min="45" max="47" width="22.140625" style="1" hidden="1" customWidth="1"/>
    <col min="48" max="49" width="18.42578125" style="1" hidden="1" customWidth="1"/>
    <col min="50" max="51" width="21.42578125" style="1" hidden="1" customWidth="1"/>
    <col min="52" max="52" width="18.42578125" style="1" hidden="1" customWidth="1"/>
    <col min="53" max="53" width="16.42578125" style="1" hidden="1" customWidth="1"/>
    <col min="54" max="54" width="21.42578125" style="1" hidden="1" customWidth="1"/>
    <col min="55" max="55" width="18.42578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277" t="s">
        <v>6</v>
      </c>
      <c r="AS2" s="278"/>
      <c r="AT2" s="278"/>
      <c r="AU2" s="278"/>
      <c r="AV2" s="278"/>
      <c r="AW2" s="278"/>
      <c r="AX2" s="278"/>
      <c r="AY2" s="278"/>
      <c r="AZ2" s="278"/>
      <c r="BA2" s="278"/>
      <c r="BB2" s="278"/>
      <c r="BC2" s="278"/>
      <c r="BD2" s="278"/>
      <c r="BE2" s="278"/>
      <c r="BS2" s="17" t="s">
        <v>7</v>
      </c>
      <c r="BT2" s="17" t="s">
        <v>8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s="1" customFormat="1" ht="12" customHeight="1">
      <c r="B5" s="20"/>
      <c r="D5" s="24" t="s">
        <v>14</v>
      </c>
      <c r="K5" s="289" t="s">
        <v>15</v>
      </c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R5" s="20"/>
      <c r="BE5" s="286" t="s">
        <v>16</v>
      </c>
      <c r="BS5" s="17" t="s">
        <v>7</v>
      </c>
    </row>
    <row r="6" spans="1:74" s="1" customFormat="1" ht="36.9" customHeight="1">
      <c r="B6" s="20"/>
      <c r="D6" s="26" t="s">
        <v>17</v>
      </c>
      <c r="K6" s="290" t="s">
        <v>18</v>
      </c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R6" s="20"/>
      <c r="BE6" s="287"/>
      <c r="BS6" s="17" t="s">
        <v>7</v>
      </c>
    </row>
    <row r="7" spans="1:74" s="1" customFormat="1" ht="12" customHeight="1">
      <c r="B7" s="20"/>
      <c r="D7" s="27" t="s">
        <v>19</v>
      </c>
      <c r="K7" s="25" t="s">
        <v>3</v>
      </c>
      <c r="AK7" s="27" t="s">
        <v>20</v>
      </c>
      <c r="AN7" s="25" t="s">
        <v>3</v>
      </c>
      <c r="AR7" s="20"/>
      <c r="BE7" s="287"/>
      <c r="BS7" s="17" t="s">
        <v>7</v>
      </c>
    </row>
    <row r="8" spans="1:74" s="1" customFormat="1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87"/>
      <c r="BS8" s="17" t="s">
        <v>7</v>
      </c>
    </row>
    <row r="9" spans="1:74" s="1" customFormat="1" ht="14.4" customHeight="1">
      <c r="B9" s="20"/>
      <c r="AR9" s="20"/>
      <c r="BE9" s="287"/>
      <c r="BS9" s="17" t="s">
        <v>7</v>
      </c>
    </row>
    <row r="10" spans="1:74" s="1" customFormat="1" ht="12" customHeight="1">
      <c r="B10" s="20"/>
      <c r="D10" s="27" t="s">
        <v>25</v>
      </c>
      <c r="AK10" s="27" t="s">
        <v>26</v>
      </c>
      <c r="AN10" s="25" t="s">
        <v>27</v>
      </c>
      <c r="AR10" s="20"/>
      <c r="BE10" s="287"/>
      <c r="BS10" s="17" t="s">
        <v>7</v>
      </c>
    </row>
    <row r="11" spans="1:74" s="1" customFormat="1" ht="18.45" customHeight="1">
      <c r="B11" s="20"/>
      <c r="E11" s="25" t="s">
        <v>28</v>
      </c>
      <c r="AK11" s="27" t="s">
        <v>29</v>
      </c>
      <c r="AN11" s="25" t="s">
        <v>3</v>
      </c>
      <c r="AR11" s="20"/>
      <c r="BE11" s="287"/>
      <c r="BS11" s="17" t="s">
        <v>7</v>
      </c>
    </row>
    <row r="12" spans="1:74" s="1" customFormat="1" ht="6.9" customHeight="1">
      <c r="B12" s="20"/>
      <c r="AR12" s="20"/>
      <c r="BE12" s="287"/>
      <c r="BS12" s="17" t="s">
        <v>7</v>
      </c>
    </row>
    <row r="13" spans="1:74" s="1" customFormat="1" ht="12" customHeight="1">
      <c r="B13" s="20"/>
      <c r="D13" s="27" t="s">
        <v>30</v>
      </c>
      <c r="AK13" s="27" t="s">
        <v>26</v>
      </c>
      <c r="AN13" s="29" t="s">
        <v>31</v>
      </c>
      <c r="AR13" s="20"/>
      <c r="BE13" s="287"/>
      <c r="BS13" s="17" t="s">
        <v>7</v>
      </c>
    </row>
    <row r="14" spans="1:74" ht="13.2">
      <c r="B14" s="20"/>
      <c r="E14" s="291" t="s">
        <v>31</v>
      </c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  <c r="AD14" s="292"/>
      <c r="AE14" s="292"/>
      <c r="AF14" s="292"/>
      <c r="AG14" s="292"/>
      <c r="AH14" s="292"/>
      <c r="AI14" s="292"/>
      <c r="AJ14" s="292"/>
      <c r="AK14" s="27" t="s">
        <v>29</v>
      </c>
      <c r="AN14" s="29" t="s">
        <v>31</v>
      </c>
      <c r="AR14" s="20"/>
      <c r="BE14" s="287"/>
      <c r="BS14" s="17" t="s">
        <v>7</v>
      </c>
    </row>
    <row r="15" spans="1:74" s="1" customFormat="1" ht="6.9" customHeight="1">
      <c r="B15" s="20"/>
      <c r="AR15" s="20"/>
      <c r="BE15" s="287"/>
      <c r="BS15" s="17" t="s">
        <v>4</v>
      </c>
    </row>
    <row r="16" spans="1:74" s="1" customFormat="1" ht="12" customHeight="1">
      <c r="B16" s="20"/>
      <c r="D16" s="27" t="s">
        <v>32</v>
      </c>
      <c r="AK16" s="27" t="s">
        <v>26</v>
      </c>
      <c r="AN16" s="25" t="s">
        <v>33</v>
      </c>
      <c r="AR16" s="20"/>
      <c r="BE16" s="287"/>
      <c r="BS16" s="17" t="s">
        <v>4</v>
      </c>
    </row>
    <row r="17" spans="1:71" s="1" customFormat="1" ht="18.45" customHeight="1">
      <c r="B17" s="20"/>
      <c r="E17" s="25" t="s">
        <v>34</v>
      </c>
      <c r="AK17" s="27" t="s">
        <v>29</v>
      </c>
      <c r="AN17" s="25" t="s">
        <v>3</v>
      </c>
      <c r="AR17" s="20"/>
      <c r="BE17" s="287"/>
      <c r="BS17" s="17" t="s">
        <v>35</v>
      </c>
    </row>
    <row r="18" spans="1:71" s="1" customFormat="1" ht="6.9" customHeight="1">
      <c r="B18" s="20"/>
      <c r="AR18" s="20"/>
      <c r="BE18" s="287"/>
      <c r="BS18" s="17" t="s">
        <v>7</v>
      </c>
    </row>
    <row r="19" spans="1:71" s="1" customFormat="1" ht="12" customHeight="1">
      <c r="B19" s="20"/>
      <c r="D19" s="27" t="s">
        <v>36</v>
      </c>
      <c r="AK19" s="27" t="s">
        <v>26</v>
      </c>
      <c r="AN19" s="25" t="s">
        <v>37</v>
      </c>
      <c r="AR19" s="20"/>
      <c r="BE19" s="287"/>
      <c r="BS19" s="17" t="s">
        <v>7</v>
      </c>
    </row>
    <row r="20" spans="1:71" s="1" customFormat="1" ht="18.45" customHeight="1">
      <c r="B20" s="20"/>
      <c r="E20" s="25" t="s">
        <v>38</v>
      </c>
      <c r="AK20" s="27" t="s">
        <v>29</v>
      </c>
      <c r="AN20" s="25" t="s">
        <v>3</v>
      </c>
      <c r="AR20" s="20"/>
      <c r="BE20" s="287"/>
      <c r="BS20" s="17" t="s">
        <v>35</v>
      </c>
    </row>
    <row r="21" spans="1:71" s="1" customFormat="1" ht="6.9" customHeight="1">
      <c r="B21" s="20"/>
      <c r="AR21" s="20"/>
      <c r="BE21" s="287"/>
    </row>
    <row r="22" spans="1:71" s="1" customFormat="1" ht="12" customHeight="1">
      <c r="B22" s="20"/>
      <c r="D22" s="27" t="s">
        <v>39</v>
      </c>
      <c r="AR22" s="20"/>
      <c r="BE22" s="287"/>
    </row>
    <row r="23" spans="1:71" s="1" customFormat="1" ht="60" customHeight="1">
      <c r="B23" s="20"/>
      <c r="E23" s="293" t="s">
        <v>40</v>
      </c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293"/>
      <c r="AC23" s="293"/>
      <c r="AD23" s="293"/>
      <c r="AE23" s="293"/>
      <c r="AF23" s="293"/>
      <c r="AG23" s="293"/>
      <c r="AH23" s="293"/>
      <c r="AI23" s="293"/>
      <c r="AJ23" s="293"/>
      <c r="AK23" s="293"/>
      <c r="AL23" s="293"/>
      <c r="AM23" s="293"/>
      <c r="AN23" s="293"/>
      <c r="AR23" s="20"/>
      <c r="BE23" s="287"/>
    </row>
    <row r="24" spans="1:71" s="1" customFormat="1" ht="6.9" customHeight="1">
      <c r="B24" s="20"/>
      <c r="AR24" s="20"/>
      <c r="BE24" s="287"/>
    </row>
    <row r="25" spans="1:71" s="1" customFormat="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87"/>
    </row>
    <row r="26" spans="1:71" s="2" customFormat="1" ht="25.95" customHeight="1">
      <c r="A26" s="32"/>
      <c r="B26" s="33"/>
      <c r="C26" s="32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4">
        <f>ROUND(AG54,2)</f>
        <v>0</v>
      </c>
      <c r="AL26" s="295"/>
      <c r="AM26" s="295"/>
      <c r="AN26" s="295"/>
      <c r="AO26" s="295"/>
      <c r="AP26" s="32"/>
      <c r="AQ26" s="32"/>
      <c r="AR26" s="33"/>
      <c r="BE26" s="287"/>
    </row>
    <row r="27" spans="1:71" s="2" customFormat="1" ht="6.9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87"/>
    </row>
    <row r="28" spans="1:71" s="2" customFormat="1" ht="13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96" t="s">
        <v>42</v>
      </c>
      <c r="M28" s="296"/>
      <c r="N28" s="296"/>
      <c r="O28" s="296"/>
      <c r="P28" s="296"/>
      <c r="Q28" s="32"/>
      <c r="R28" s="32"/>
      <c r="S28" s="32"/>
      <c r="T28" s="32"/>
      <c r="U28" s="32"/>
      <c r="V28" s="32"/>
      <c r="W28" s="296" t="s">
        <v>43</v>
      </c>
      <c r="X28" s="296"/>
      <c r="Y28" s="296"/>
      <c r="Z28" s="296"/>
      <c r="AA28" s="296"/>
      <c r="AB28" s="296"/>
      <c r="AC28" s="296"/>
      <c r="AD28" s="296"/>
      <c r="AE28" s="296"/>
      <c r="AF28" s="32"/>
      <c r="AG28" s="32"/>
      <c r="AH28" s="32"/>
      <c r="AI28" s="32"/>
      <c r="AJ28" s="32"/>
      <c r="AK28" s="296" t="s">
        <v>44</v>
      </c>
      <c r="AL28" s="296"/>
      <c r="AM28" s="296"/>
      <c r="AN28" s="296"/>
      <c r="AO28" s="296"/>
      <c r="AP28" s="32"/>
      <c r="AQ28" s="32"/>
      <c r="AR28" s="33"/>
      <c r="BE28" s="287"/>
    </row>
    <row r="29" spans="1:71" s="3" customFormat="1" ht="14.4" customHeight="1">
      <c r="B29" s="37"/>
      <c r="D29" s="27" t="s">
        <v>45</v>
      </c>
      <c r="F29" s="27" t="s">
        <v>46</v>
      </c>
      <c r="L29" s="281">
        <v>0.21</v>
      </c>
      <c r="M29" s="280"/>
      <c r="N29" s="280"/>
      <c r="O29" s="280"/>
      <c r="P29" s="280"/>
      <c r="W29" s="279">
        <f>ROUND(AZ54, 2)</f>
        <v>0</v>
      </c>
      <c r="X29" s="280"/>
      <c r="Y29" s="280"/>
      <c r="Z29" s="280"/>
      <c r="AA29" s="280"/>
      <c r="AB29" s="280"/>
      <c r="AC29" s="280"/>
      <c r="AD29" s="280"/>
      <c r="AE29" s="280"/>
      <c r="AK29" s="279">
        <f>ROUND(AV54, 2)</f>
        <v>0</v>
      </c>
      <c r="AL29" s="280"/>
      <c r="AM29" s="280"/>
      <c r="AN29" s="280"/>
      <c r="AO29" s="280"/>
      <c r="AR29" s="37"/>
      <c r="BE29" s="288"/>
    </row>
    <row r="30" spans="1:71" s="3" customFormat="1" ht="14.4" customHeight="1">
      <c r="B30" s="37"/>
      <c r="F30" s="27" t="s">
        <v>47</v>
      </c>
      <c r="L30" s="281">
        <v>0.15</v>
      </c>
      <c r="M30" s="280"/>
      <c r="N30" s="280"/>
      <c r="O30" s="280"/>
      <c r="P30" s="280"/>
      <c r="W30" s="279">
        <f>ROUND(BA54, 2)</f>
        <v>0</v>
      </c>
      <c r="X30" s="280"/>
      <c r="Y30" s="280"/>
      <c r="Z30" s="280"/>
      <c r="AA30" s="280"/>
      <c r="AB30" s="280"/>
      <c r="AC30" s="280"/>
      <c r="AD30" s="280"/>
      <c r="AE30" s="280"/>
      <c r="AK30" s="279">
        <f>ROUND(AW54, 2)</f>
        <v>0</v>
      </c>
      <c r="AL30" s="280"/>
      <c r="AM30" s="280"/>
      <c r="AN30" s="280"/>
      <c r="AO30" s="280"/>
      <c r="AR30" s="37"/>
      <c r="BE30" s="288"/>
    </row>
    <row r="31" spans="1:71" s="3" customFormat="1" ht="14.4" hidden="1" customHeight="1">
      <c r="B31" s="37"/>
      <c r="F31" s="27" t="s">
        <v>48</v>
      </c>
      <c r="L31" s="281">
        <v>0.21</v>
      </c>
      <c r="M31" s="280"/>
      <c r="N31" s="280"/>
      <c r="O31" s="280"/>
      <c r="P31" s="280"/>
      <c r="W31" s="279">
        <f>ROUND(BB54, 2)</f>
        <v>0</v>
      </c>
      <c r="X31" s="280"/>
      <c r="Y31" s="280"/>
      <c r="Z31" s="280"/>
      <c r="AA31" s="280"/>
      <c r="AB31" s="280"/>
      <c r="AC31" s="280"/>
      <c r="AD31" s="280"/>
      <c r="AE31" s="280"/>
      <c r="AK31" s="279">
        <v>0</v>
      </c>
      <c r="AL31" s="280"/>
      <c r="AM31" s="280"/>
      <c r="AN31" s="280"/>
      <c r="AO31" s="280"/>
      <c r="AR31" s="37"/>
      <c r="BE31" s="288"/>
    </row>
    <row r="32" spans="1:71" s="3" customFormat="1" ht="14.4" hidden="1" customHeight="1">
      <c r="B32" s="37"/>
      <c r="F32" s="27" t="s">
        <v>49</v>
      </c>
      <c r="L32" s="281">
        <v>0.15</v>
      </c>
      <c r="M32" s="280"/>
      <c r="N32" s="280"/>
      <c r="O32" s="280"/>
      <c r="P32" s="280"/>
      <c r="W32" s="279">
        <f>ROUND(BC54, 2)</f>
        <v>0</v>
      </c>
      <c r="X32" s="280"/>
      <c r="Y32" s="280"/>
      <c r="Z32" s="280"/>
      <c r="AA32" s="280"/>
      <c r="AB32" s="280"/>
      <c r="AC32" s="280"/>
      <c r="AD32" s="280"/>
      <c r="AE32" s="280"/>
      <c r="AK32" s="279">
        <v>0</v>
      </c>
      <c r="AL32" s="280"/>
      <c r="AM32" s="280"/>
      <c r="AN32" s="280"/>
      <c r="AO32" s="280"/>
      <c r="AR32" s="37"/>
      <c r="BE32" s="288"/>
    </row>
    <row r="33" spans="1:57" s="3" customFormat="1" ht="14.4" hidden="1" customHeight="1">
      <c r="B33" s="37"/>
      <c r="F33" s="27" t="s">
        <v>50</v>
      </c>
      <c r="L33" s="281">
        <v>0</v>
      </c>
      <c r="M33" s="280"/>
      <c r="N33" s="280"/>
      <c r="O33" s="280"/>
      <c r="P33" s="280"/>
      <c r="W33" s="279">
        <f>ROUND(BD54, 2)</f>
        <v>0</v>
      </c>
      <c r="X33" s="280"/>
      <c r="Y33" s="280"/>
      <c r="Z33" s="280"/>
      <c r="AA33" s="280"/>
      <c r="AB33" s="280"/>
      <c r="AC33" s="280"/>
      <c r="AD33" s="280"/>
      <c r="AE33" s="280"/>
      <c r="AK33" s="279">
        <v>0</v>
      </c>
      <c r="AL33" s="280"/>
      <c r="AM33" s="280"/>
      <c r="AN33" s="280"/>
      <c r="AO33" s="280"/>
      <c r="AR33" s="37"/>
    </row>
    <row r="34" spans="1:57" s="2" customFormat="1" ht="6.9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32"/>
    </row>
    <row r="35" spans="1:57" s="2" customFormat="1" ht="25.95" customHeight="1">
      <c r="A35" s="32"/>
      <c r="B35" s="33"/>
      <c r="C35" s="38"/>
      <c r="D35" s="39" t="s">
        <v>51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52</v>
      </c>
      <c r="U35" s="40"/>
      <c r="V35" s="40"/>
      <c r="W35" s="40"/>
      <c r="X35" s="285" t="s">
        <v>53</v>
      </c>
      <c r="Y35" s="283"/>
      <c r="Z35" s="283"/>
      <c r="AA35" s="283"/>
      <c r="AB35" s="283"/>
      <c r="AC35" s="40"/>
      <c r="AD35" s="40"/>
      <c r="AE35" s="40"/>
      <c r="AF35" s="40"/>
      <c r="AG35" s="40"/>
      <c r="AH35" s="40"/>
      <c r="AI35" s="40"/>
      <c r="AJ35" s="40"/>
      <c r="AK35" s="282">
        <f>SUM(AK26:AK33)</f>
        <v>0</v>
      </c>
      <c r="AL35" s="283"/>
      <c r="AM35" s="283"/>
      <c r="AN35" s="283"/>
      <c r="AO35" s="284"/>
      <c r="AP35" s="38"/>
      <c r="AQ35" s="38"/>
      <c r="AR35" s="33"/>
      <c r="BE35" s="32"/>
    </row>
    <row r="36" spans="1:57" s="2" customFormat="1" ht="6.9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6.9" customHeight="1">
      <c r="A37" s="32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  <c r="BE37" s="32"/>
    </row>
    <row r="41" spans="1:57" s="2" customFormat="1" ht="6.9" customHeight="1">
      <c r="A41" s="32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  <c r="BE41" s="32"/>
    </row>
    <row r="42" spans="1:57" s="2" customFormat="1" ht="24.9" customHeight="1">
      <c r="A42" s="32"/>
      <c r="B42" s="33"/>
      <c r="C42" s="21" t="s">
        <v>54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3"/>
      <c r="BE42" s="32"/>
    </row>
    <row r="43" spans="1:57" s="2" customFormat="1" ht="6.9" customHeight="1">
      <c r="A43" s="32"/>
      <c r="B43" s="33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3"/>
      <c r="BE43" s="32"/>
    </row>
    <row r="44" spans="1:57" s="4" customFormat="1" ht="12" customHeight="1">
      <c r="B44" s="46"/>
      <c r="C44" s="27" t="s">
        <v>14</v>
      </c>
      <c r="L44" s="4" t="str">
        <f>K5</f>
        <v>12_2019</v>
      </c>
      <c r="AR44" s="46"/>
    </row>
    <row r="45" spans="1:57" s="5" customFormat="1" ht="36.9" customHeight="1">
      <c r="B45" s="47"/>
      <c r="C45" s="48" t="s">
        <v>17</v>
      </c>
      <c r="L45" s="306" t="str">
        <f>K6</f>
        <v>Zasíťování stavebních parcel - 2. etapa</v>
      </c>
      <c r="M45" s="307"/>
      <c r="N45" s="307"/>
      <c r="O45" s="307"/>
      <c r="P45" s="307"/>
      <c r="Q45" s="307"/>
      <c r="R45" s="307"/>
      <c r="S45" s="307"/>
      <c r="T45" s="307"/>
      <c r="U45" s="307"/>
      <c r="V45" s="307"/>
      <c r="W45" s="307"/>
      <c r="X45" s="307"/>
      <c r="Y45" s="307"/>
      <c r="Z45" s="307"/>
      <c r="AA45" s="307"/>
      <c r="AB45" s="307"/>
      <c r="AC45" s="307"/>
      <c r="AD45" s="307"/>
      <c r="AE45" s="307"/>
      <c r="AF45" s="307"/>
      <c r="AG45" s="307"/>
      <c r="AH45" s="307"/>
      <c r="AI45" s="307"/>
      <c r="AJ45" s="307"/>
      <c r="AK45" s="307"/>
      <c r="AL45" s="307"/>
      <c r="AM45" s="307"/>
      <c r="AN45" s="307"/>
      <c r="AO45" s="307"/>
      <c r="AR45" s="47"/>
    </row>
    <row r="46" spans="1:57" s="2" customFormat="1" ht="6.9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3"/>
      <c r="BE46" s="32"/>
    </row>
    <row r="47" spans="1:57" s="2" customFormat="1" ht="12" customHeight="1">
      <c r="A47" s="32"/>
      <c r="B47" s="33"/>
      <c r="C47" s="27" t="s">
        <v>21</v>
      </c>
      <c r="D47" s="32"/>
      <c r="E47" s="32"/>
      <c r="F47" s="32"/>
      <c r="G47" s="32"/>
      <c r="H47" s="32"/>
      <c r="I47" s="32"/>
      <c r="J47" s="32"/>
      <c r="K47" s="32"/>
      <c r="L47" s="49" t="str">
        <f>IF(K8="","",K8)</f>
        <v>Merklín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7" t="s">
        <v>23</v>
      </c>
      <c r="AJ47" s="32"/>
      <c r="AK47" s="32"/>
      <c r="AL47" s="32"/>
      <c r="AM47" s="308" t="str">
        <f>IF(AN8= "","",AN8)</f>
        <v>9. 3. 2020</v>
      </c>
      <c r="AN47" s="308"/>
      <c r="AO47" s="32"/>
      <c r="AP47" s="32"/>
      <c r="AQ47" s="32"/>
      <c r="AR47" s="33"/>
      <c r="BE47" s="32"/>
    </row>
    <row r="48" spans="1:57" s="2" customFormat="1" ht="6.9" customHeight="1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  <c r="BE48" s="32"/>
    </row>
    <row r="49" spans="1:91" s="2" customFormat="1" ht="15.6" customHeight="1">
      <c r="A49" s="32"/>
      <c r="B49" s="33"/>
      <c r="C49" s="27" t="s">
        <v>25</v>
      </c>
      <c r="D49" s="32"/>
      <c r="E49" s="32"/>
      <c r="F49" s="32"/>
      <c r="G49" s="32"/>
      <c r="H49" s="32"/>
      <c r="I49" s="32"/>
      <c r="J49" s="32"/>
      <c r="K49" s="32"/>
      <c r="L49" s="4" t="str">
        <f>IF(E11= "","",E11)</f>
        <v>Obec Merklín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7" t="s">
        <v>32</v>
      </c>
      <c r="AJ49" s="32"/>
      <c r="AK49" s="32"/>
      <c r="AL49" s="32"/>
      <c r="AM49" s="309" t="str">
        <f>IF(E17="","",E17)</f>
        <v>Ing. Tomáš Bešta</v>
      </c>
      <c r="AN49" s="310"/>
      <c r="AO49" s="310"/>
      <c r="AP49" s="310"/>
      <c r="AQ49" s="32"/>
      <c r="AR49" s="33"/>
      <c r="AS49" s="311" t="s">
        <v>55</v>
      </c>
      <c r="AT49" s="312"/>
      <c r="AU49" s="51"/>
      <c r="AV49" s="51"/>
      <c r="AW49" s="51"/>
      <c r="AX49" s="51"/>
      <c r="AY49" s="51"/>
      <c r="AZ49" s="51"/>
      <c r="BA49" s="51"/>
      <c r="BB49" s="51"/>
      <c r="BC49" s="51"/>
      <c r="BD49" s="52"/>
      <c r="BE49" s="32"/>
    </row>
    <row r="50" spans="1:91" s="2" customFormat="1" ht="15.6" customHeight="1">
      <c r="A50" s="32"/>
      <c r="B50" s="33"/>
      <c r="C50" s="27" t="s">
        <v>30</v>
      </c>
      <c r="D50" s="32"/>
      <c r="E50" s="32"/>
      <c r="F50" s="32"/>
      <c r="G50" s="32"/>
      <c r="H50" s="32"/>
      <c r="I50" s="32"/>
      <c r="J50" s="32"/>
      <c r="K50" s="32"/>
      <c r="L50" s="4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7" t="s">
        <v>36</v>
      </c>
      <c r="AJ50" s="32"/>
      <c r="AK50" s="32"/>
      <c r="AL50" s="32"/>
      <c r="AM50" s="309" t="str">
        <f>IF(E20="","",E20)</f>
        <v>Jitka Heřmanová</v>
      </c>
      <c r="AN50" s="310"/>
      <c r="AO50" s="310"/>
      <c r="AP50" s="310"/>
      <c r="AQ50" s="32"/>
      <c r="AR50" s="33"/>
      <c r="AS50" s="313"/>
      <c r="AT50" s="314"/>
      <c r="AU50" s="53"/>
      <c r="AV50" s="53"/>
      <c r="AW50" s="53"/>
      <c r="AX50" s="53"/>
      <c r="AY50" s="53"/>
      <c r="AZ50" s="53"/>
      <c r="BA50" s="53"/>
      <c r="BB50" s="53"/>
      <c r="BC50" s="53"/>
      <c r="BD50" s="54"/>
      <c r="BE50" s="32"/>
    </row>
    <row r="51" spans="1:91" s="2" customFormat="1" ht="10.95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313"/>
      <c r="AT51" s="314"/>
      <c r="AU51" s="53"/>
      <c r="AV51" s="53"/>
      <c r="AW51" s="53"/>
      <c r="AX51" s="53"/>
      <c r="AY51" s="53"/>
      <c r="AZ51" s="53"/>
      <c r="BA51" s="53"/>
      <c r="BB51" s="53"/>
      <c r="BC51" s="53"/>
      <c r="BD51" s="54"/>
      <c r="BE51" s="32"/>
    </row>
    <row r="52" spans="1:91" s="2" customFormat="1" ht="29.25" customHeight="1">
      <c r="A52" s="32"/>
      <c r="B52" s="33"/>
      <c r="C52" s="302" t="s">
        <v>56</v>
      </c>
      <c r="D52" s="303"/>
      <c r="E52" s="303"/>
      <c r="F52" s="303"/>
      <c r="G52" s="303"/>
      <c r="H52" s="55"/>
      <c r="I52" s="305" t="s">
        <v>57</v>
      </c>
      <c r="J52" s="303"/>
      <c r="K52" s="303"/>
      <c r="L52" s="303"/>
      <c r="M52" s="303"/>
      <c r="N52" s="303"/>
      <c r="O52" s="303"/>
      <c r="P52" s="303"/>
      <c r="Q52" s="303"/>
      <c r="R52" s="303"/>
      <c r="S52" s="303"/>
      <c r="T52" s="303"/>
      <c r="U52" s="303"/>
      <c r="V52" s="303"/>
      <c r="W52" s="303"/>
      <c r="X52" s="303"/>
      <c r="Y52" s="303"/>
      <c r="Z52" s="303"/>
      <c r="AA52" s="303"/>
      <c r="AB52" s="303"/>
      <c r="AC52" s="303"/>
      <c r="AD52" s="303"/>
      <c r="AE52" s="303"/>
      <c r="AF52" s="303"/>
      <c r="AG52" s="304" t="s">
        <v>58</v>
      </c>
      <c r="AH52" s="303"/>
      <c r="AI52" s="303"/>
      <c r="AJ52" s="303"/>
      <c r="AK52" s="303"/>
      <c r="AL52" s="303"/>
      <c r="AM52" s="303"/>
      <c r="AN52" s="305" t="s">
        <v>59</v>
      </c>
      <c r="AO52" s="303"/>
      <c r="AP52" s="303"/>
      <c r="AQ52" s="56" t="s">
        <v>60</v>
      </c>
      <c r="AR52" s="33"/>
      <c r="AS52" s="57" t="s">
        <v>61</v>
      </c>
      <c r="AT52" s="58" t="s">
        <v>62</v>
      </c>
      <c r="AU52" s="58" t="s">
        <v>63</v>
      </c>
      <c r="AV52" s="58" t="s">
        <v>64</v>
      </c>
      <c r="AW52" s="58" t="s">
        <v>65</v>
      </c>
      <c r="AX52" s="58" t="s">
        <v>66</v>
      </c>
      <c r="AY52" s="58" t="s">
        <v>67</v>
      </c>
      <c r="AZ52" s="58" t="s">
        <v>68</v>
      </c>
      <c r="BA52" s="58" t="s">
        <v>69</v>
      </c>
      <c r="BB52" s="58" t="s">
        <v>70</v>
      </c>
      <c r="BC52" s="58" t="s">
        <v>71</v>
      </c>
      <c r="BD52" s="59" t="s">
        <v>72</v>
      </c>
      <c r="BE52" s="32"/>
    </row>
    <row r="53" spans="1:91" s="2" customFormat="1" ht="10.95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3"/>
      <c r="AS53" s="60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  <c r="BE53" s="32"/>
    </row>
    <row r="54" spans="1:91" s="6" customFormat="1" ht="32.4" customHeight="1">
      <c r="B54" s="63"/>
      <c r="C54" s="64" t="s">
        <v>73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300">
        <f>ROUND(SUM(AG55:AG58),2)</f>
        <v>0</v>
      </c>
      <c r="AH54" s="300"/>
      <c r="AI54" s="300"/>
      <c r="AJ54" s="300"/>
      <c r="AK54" s="300"/>
      <c r="AL54" s="300"/>
      <c r="AM54" s="300"/>
      <c r="AN54" s="301">
        <f>SUM(AG54,AT54)</f>
        <v>0</v>
      </c>
      <c r="AO54" s="301"/>
      <c r="AP54" s="301"/>
      <c r="AQ54" s="67" t="s">
        <v>3</v>
      </c>
      <c r="AR54" s="63"/>
      <c r="AS54" s="68">
        <f>ROUND(SUM(AS55:AS58),2)</f>
        <v>0</v>
      </c>
      <c r="AT54" s="69">
        <f>ROUND(SUM(AV54:AW54),2)</f>
        <v>0</v>
      </c>
      <c r="AU54" s="70">
        <f>ROUND(SUM(AU55:AU58),5)</f>
        <v>0</v>
      </c>
      <c r="AV54" s="69">
        <f>ROUND(AZ54*L29,2)</f>
        <v>0</v>
      </c>
      <c r="AW54" s="69">
        <f>ROUND(BA54*L30,2)</f>
        <v>0</v>
      </c>
      <c r="AX54" s="69">
        <f>ROUND(BB54*L29,2)</f>
        <v>0</v>
      </c>
      <c r="AY54" s="69">
        <f>ROUND(BC54*L30,2)</f>
        <v>0</v>
      </c>
      <c r="AZ54" s="69">
        <f>ROUND(SUM(AZ55:AZ58),2)</f>
        <v>0</v>
      </c>
      <c r="BA54" s="69">
        <f>ROUND(SUM(BA55:BA58),2)</f>
        <v>0</v>
      </c>
      <c r="BB54" s="69">
        <f>ROUND(SUM(BB55:BB58),2)</f>
        <v>0</v>
      </c>
      <c r="BC54" s="69">
        <f>ROUND(SUM(BC55:BC58),2)</f>
        <v>0</v>
      </c>
      <c r="BD54" s="71">
        <f>ROUND(SUM(BD55:BD58),2)</f>
        <v>0</v>
      </c>
      <c r="BS54" s="72" t="s">
        <v>74</v>
      </c>
      <c r="BT54" s="72" t="s">
        <v>75</v>
      </c>
      <c r="BU54" s="73" t="s">
        <v>76</v>
      </c>
      <c r="BV54" s="72" t="s">
        <v>77</v>
      </c>
      <c r="BW54" s="72" t="s">
        <v>5</v>
      </c>
      <c r="BX54" s="72" t="s">
        <v>78</v>
      </c>
      <c r="CL54" s="72" t="s">
        <v>3</v>
      </c>
    </row>
    <row r="55" spans="1:91" s="7" customFormat="1" ht="24.6" customHeight="1">
      <c r="A55" s="74" t="s">
        <v>79</v>
      </c>
      <c r="B55" s="75"/>
      <c r="C55" s="76"/>
      <c r="D55" s="299" t="s">
        <v>80</v>
      </c>
      <c r="E55" s="299"/>
      <c r="F55" s="299"/>
      <c r="G55" s="299"/>
      <c r="H55" s="299"/>
      <c r="I55" s="77"/>
      <c r="J55" s="299" t="s">
        <v>81</v>
      </c>
      <c r="K55" s="299"/>
      <c r="L55" s="299"/>
      <c r="M55" s="299"/>
      <c r="N55" s="299"/>
      <c r="O55" s="299"/>
      <c r="P55" s="299"/>
      <c r="Q55" s="299"/>
      <c r="R55" s="299"/>
      <c r="S55" s="299"/>
      <c r="T55" s="299"/>
      <c r="U55" s="299"/>
      <c r="V55" s="299"/>
      <c r="W55" s="299"/>
      <c r="X55" s="299"/>
      <c r="Y55" s="299"/>
      <c r="Z55" s="299"/>
      <c r="AA55" s="299"/>
      <c r="AB55" s="299"/>
      <c r="AC55" s="299"/>
      <c r="AD55" s="299"/>
      <c r="AE55" s="299"/>
      <c r="AF55" s="299"/>
      <c r="AG55" s="297">
        <f>'SO 301 - Splašková kanali...'!J30</f>
        <v>0</v>
      </c>
      <c r="AH55" s="298"/>
      <c r="AI55" s="298"/>
      <c r="AJ55" s="298"/>
      <c r="AK55" s="298"/>
      <c r="AL55" s="298"/>
      <c r="AM55" s="298"/>
      <c r="AN55" s="297">
        <f>SUM(AG55,AT55)</f>
        <v>0</v>
      </c>
      <c r="AO55" s="298"/>
      <c r="AP55" s="298"/>
      <c r="AQ55" s="78" t="s">
        <v>82</v>
      </c>
      <c r="AR55" s="75"/>
      <c r="AS55" s="79">
        <v>0</v>
      </c>
      <c r="AT55" s="80">
        <f>ROUND(SUM(AV55:AW55),2)</f>
        <v>0</v>
      </c>
      <c r="AU55" s="81">
        <f>'SO 301 - Splašková kanali...'!P88</f>
        <v>0</v>
      </c>
      <c r="AV55" s="80">
        <f>'SO 301 - Splašková kanali...'!J33</f>
        <v>0</v>
      </c>
      <c r="AW55" s="80">
        <f>'SO 301 - Splašková kanali...'!J34</f>
        <v>0</v>
      </c>
      <c r="AX55" s="80">
        <f>'SO 301 - Splašková kanali...'!J35</f>
        <v>0</v>
      </c>
      <c r="AY55" s="80">
        <f>'SO 301 - Splašková kanali...'!J36</f>
        <v>0</v>
      </c>
      <c r="AZ55" s="80">
        <f>'SO 301 - Splašková kanali...'!F33</f>
        <v>0</v>
      </c>
      <c r="BA55" s="80">
        <f>'SO 301 - Splašková kanali...'!F34</f>
        <v>0</v>
      </c>
      <c r="BB55" s="80">
        <f>'SO 301 - Splašková kanali...'!F35</f>
        <v>0</v>
      </c>
      <c r="BC55" s="80">
        <f>'SO 301 - Splašková kanali...'!F36</f>
        <v>0</v>
      </c>
      <c r="BD55" s="82">
        <f>'SO 301 - Splašková kanali...'!F37</f>
        <v>0</v>
      </c>
      <c r="BT55" s="83" t="s">
        <v>83</v>
      </c>
      <c r="BV55" s="83" t="s">
        <v>77</v>
      </c>
      <c r="BW55" s="83" t="s">
        <v>84</v>
      </c>
      <c r="BX55" s="83" t="s">
        <v>5</v>
      </c>
      <c r="CL55" s="83" t="s">
        <v>3</v>
      </c>
      <c r="CM55" s="83" t="s">
        <v>85</v>
      </c>
    </row>
    <row r="56" spans="1:91" s="7" customFormat="1" ht="24.6" customHeight="1">
      <c r="A56" s="74" t="s">
        <v>79</v>
      </c>
      <c r="B56" s="75"/>
      <c r="C56" s="76"/>
      <c r="D56" s="299" t="s">
        <v>86</v>
      </c>
      <c r="E56" s="299"/>
      <c r="F56" s="299"/>
      <c r="G56" s="299"/>
      <c r="H56" s="299"/>
      <c r="I56" s="77"/>
      <c r="J56" s="299" t="s">
        <v>87</v>
      </c>
      <c r="K56" s="299"/>
      <c r="L56" s="299"/>
      <c r="M56" s="299"/>
      <c r="N56" s="299"/>
      <c r="O56" s="299"/>
      <c r="P56" s="299"/>
      <c r="Q56" s="299"/>
      <c r="R56" s="299"/>
      <c r="S56" s="299"/>
      <c r="T56" s="299"/>
      <c r="U56" s="299"/>
      <c r="V56" s="299"/>
      <c r="W56" s="299"/>
      <c r="X56" s="299"/>
      <c r="Y56" s="299"/>
      <c r="Z56" s="299"/>
      <c r="AA56" s="299"/>
      <c r="AB56" s="299"/>
      <c r="AC56" s="299"/>
      <c r="AD56" s="299"/>
      <c r="AE56" s="299"/>
      <c r="AF56" s="299"/>
      <c r="AG56" s="297">
        <f>'SO 302 - Dešťová kanalizace'!J30</f>
        <v>0</v>
      </c>
      <c r="AH56" s="298"/>
      <c r="AI56" s="298"/>
      <c r="AJ56" s="298"/>
      <c r="AK56" s="298"/>
      <c r="AL56" s="298"/>
      <c r="AM56" s="298"/>
      <c r="AN56" s="297">
        <f>SUM(AG56,AT56)</f>
        <v>0</v>
      </c>
      <c r="AO56" s="298"/>
      <c r="AP56" s="298"/>
      <c r="AQ56" s="78" t="s">
        <v>82</v>
      </c>
      <c r="AR56" s="75"/>
      <c r="AS56" s="79">
        <v>0</v>
      </c>
      <c r="AT56" s="80">
        <f>ROUND(SUM(AV56:AW56),2)</f>
        <v>0</v>
      </c>
      <c r="AU56" s="81">
        <f>'SO 302 - Dešťová kanalizace'!P85</f>
        <v>0</v>
      </c>
      <c r="AV56" s="80">
        <f>'SO 302 - Dešťová kanalizace'!J33</f>
        <v>0</v>
      </c>
      <c r="AW56" s="80">
        <f>'SO 302 - Dešťová kanalizace'!J34</f>
        <v>0</v>
      </c>
      <c r="AX56" s="80">
        <f>'SO 302 - Dešťová kanalizace'!J35</f>
        <v>0</v>
      </c>
      <c r="AY56" s="80">
        <f>'SO 302 - Dešťová kanalizace'!J36</f>
        <v>0</v>
      </c>
      <c r="AZ56" s="80">
        <f>'SO 302 - Dešťová kanalizace'!F33</f>
        <v>0</v>
      </c>
      <c r="BA56" s="80">
        <f>'SO 302 - Dešťová kanalizace'!F34</f>
        <v>0</v>
      </c>
      <c r="BB56" s="80">
        <f>'SO 302 - Dešťová kanalizace'!F35</f>
        <v>0</v>
      </c>
      <c r="BC56" s="80">
        <f>'SO 302 - Dešťová kanalizace'!F36</f>
        <v>0</v>
      </c>
      <c r="BD56" s="82">
        <f>'SO 302 - Dešťová kanalizace'!F37</f>
        <v>0</v>
      </c>
      <c r="BT56" s="83" t="s">
        <v>83</v>
      </c>
      <c r="BV56" s="83" t="s">
        <v>77</v>
      </c>
      <c r="BW56" s="83" t="s">
        <v>88</v>
      </c>
      <c r="BX56" s="83" t="s">
        <v>5</v>
      </c>
      <c r="CL56" s="83" t="s">
        <v>3</v>
      </c>
      <c r="CM56" s="83" t="s">
        <v>85</v>
      </c>
    </row>
    <row r="57" spans="1:91" s="7" customFormat="1" ht="24.6" customHeight="1">
      <c r="A57" s="74" t="s">
        <v>79</v>
      </c>
      <c r="B57" s="75"/>
      <c r="C57" s="76"/>
      <c r="D57" s="299" t="s">
        <v>89</v>
      </c>
      <c r="E57" s="299"/>
      <c r="F57" s="299"/>
      <c r="G57" s="299"/>
      <c r="H57" s="299"/>
      <c r="I57" s="77"/>
      <c r="J57" s="299" t="s">
        <v>90</v>
      </c>
      <c r="K57" s="299"/>
      <c r="L57" s="299"/>
      <c r="M57" s="299"/>
      <c r="N57" s="299"/>
      <c r="O57" s="299"/>
      <c r="P57" s="299"/>
      <c r="Q57" s="299"/>
      <c r="R57" s="299"/>
      <c r="S57" s="299"/>
      <c r="T57" s="299"/>
      <c r="U57" s="299"/>
      <c r="V57" s="299"/>
      <c r="W57" s="299"/>
      <c r="X57" s="299"/>
      <c r="Y57" s="299"/>
      <c r="Z57" s="299"/>
      <c r="AA57" s="299"/>
      <c r="AB57" s="299"/>
      <c r="AC57" s="299"/>
      <c r="AD57" s="299"/>
      <c r="AE57" s="299"/>
      <c r="AF57" s="299"/>
      <c r="AG57" s="297">
        <f>'SO 303 - Vodovod'!J30</f>
        <v>0</v>
      </c>
      <c r="AH57" s="298"/>
      <c r="AI57" s="298"/>
      <c r="AJ57" s="298"/>
      <c r="AK57" s="298"/>
      <c r="AL57" s="298"/>
      <c r="AM57" s="298"/>
      <c r="AN57" s="297">
        <f>SUM(AG57,AT57)</f>
        <v>0</v>
      </c>
      <c r="AO57" s="298"/>
      <c r="AP57" s="298"/>
      <c r="AQ57" s="78" t="s">
        <v>82</v>
      </c>
      <c r="AR57" s="75"/>
      <c r="AS57" s="79">
        <v>0</v>
      </c>
      <c r="AT57" s="80">
        <f>ROUND(SUM(AV57:AW57),2)</f>
        <v>0</v>
      </c>
      <c r="AU57" s="81">
        <f>'SO 303 - Vodovod'!P84</f>
        <v>0</v>
      </c>
      <c r="AV57" s="80">
        <f>'SO 303 - Vodovod'!J33</f>
        <v>0</v>
      </c>
      <c r="AW57" s="80">
        <f>'SO 303 - Vodovod'!J34</f>
        <v>0</v>
      </c>
      <c r="AX57" s="80">
        <f>'SO 303 - Vodovod'!J35</f>
        <v>0</v>
      </c>
      <c r="AY57" s="80">
        <f>'SO 303 - Vodovod'!J36</f>
        <v>0</v>
      </c>
      <c r="AZ57" s="80">
        <f>'SO 303 - Vodovod'!F33</f>
        <v>0</v>
      </c>
      <c r="BA57" s="80">
        <f>'SO 303 - Vodovod'!F34</f>
        <v>0</v>
      </c>
      <c r="BB57" s="80">
        <f>'SO 303 - Vodovod'!F35</f>
        <v>0</v>
      </c>
      <c r="BC57" s="80">
        <f>'SO 303 - Vodovod'!F36</f>
        <v>0</v>
      </c>
      <c r="BD57" s="82">
        <f>'SO 303 - Vodovod'!F37</f>
        <v>0</v>
      </c>
      <c r="BT57" s="83" t="s">
        <v>83</v>
      </c>
      <c r="BV57" s="83" t="s">
        <v>77</v>
      </c>
      <c r="BW57" s="83" t="s">
        <v>91</v>
      </c>
      <c r="BX57" s="83" t="s">
        <v>5</v>
      </c>
      <c r="CL57" s="83" t="s">
        <v>3</v>
      </c>
      <c r="CM57" s="83" t="s">
        <v>85</v>
      </c>
    </row>
    <row r="58" spans="1:91" s="7" customFormat="1" ht="24.6" customHeight="1">
      <c r="A58" s="74" t="s">
        <v>79</v>
      </c>
      <c r="B58" s="75"/>
      <c r="C58" s="76"/>
      <c r="D58" s="299" t="s">
        <v>92</v>
      </c>
      <c r="E58" s="299"/>
      <c r="F58" s="299"/>
      <c r="G58" s="299"/>
      <c r="H58" s="299"/>
      <c r="I58" s="77"/>
      <c r="J58" s="299" t="s">
        <v>93</v>
      </c>
      <c r="K58" s="299"/>
      <c r="L58" s="299"/>
      <c r="M58" s="299"/>
      <c r="N58" s="299"/>
      <c r="O58" s="299"/>
      <c r="P58" s="299"/>
      <c r="Q58" s="299"/>
      <c r="R58" s="299"/>
      <c r="S58" s="299"/>
      <c r="T58" s="299"/>
      <c r="U58" s="299"/>
      <c r="V58" s="299"/>
      <c r="W58" s="299"/>
      <c r="X58" s="299"/>
      <c r="Y58" s="299"/>
      <c r="Z58" s="299"/>
      <c r="AA58" s="299"/>
      <c r="AB58" s="299"/>
      <c r="AC58" s="299"/>
      <c r="AD58" s="299"/>
      <c r="AE58" s="299"/>
      <c r="AF58" s="299"/>
      <c r="AG58" s="297">
        <f>'VRN - Vedlejší a ostatní ...'!J30</f>
        <v>0</v>
      </c>
      <c r="AH58" s="298"/>
      <c r="AI58" s="298"/>
      <c r="AJ58" s="298"/>
      <c r="AK58" s="298"/>
      <c r="AL58" s="298"/>
      <c r="AM58" s="298"/>
      <c r="AN58" s="297">
        <f>SUM(AG58,AT58)</f>
        <v>0</v>
      </c>
      <c r="AO58" s="298"/>
      <c r="AP58" s="298"/>
      <c r="AQ58" s="78" t="s">
        <v>94</v>
      </c>
      <c r="AR58" s="75"/>
      <c r="AS58" s="84">
        <v>0</v>
      </c>
      <c r="AT58" s="85">
        <f>ROUND(SUM(AV58:AW58),2)</f>
        <v>0</v>
      </c>
      <c r="AU58" s="86">
        <f>'VRN - Vedlejší a ostatní ...'!P83</f>
        <v>0</v>
      </c>
      <c r="AV58" s="85">
        <f>'VRN - Vedlejší a ostatní ...'!J33</f>
        <v>0</v>
      </c>
      <c r="AW58" s="85">
        <f>'VRN - Vedlejší a ostatní ...'!J34</f>
        <v>0</v>
      </c>
      <c r="AX58" s="85">
        <f>'VRN - Vedlejší a ostatní ...'!J35</f>
        <v>0</v>
      </c>
      <c r="AY58" s="85">
        <f>'VRN - Vedlejší a ostatní ...'!J36</f>
        <v>0</v>
      </c>
      <c r="AZ58" s="85">
        <f>'VRN - Vedlejší a ostatní ...'!F33</f>
        <v>0</v>
      </c>
      <c r="BA58" s="85">
        <f>'VRN - Vedlejší a ostatní ...'!F34</f>
        <v>0</v>
      </c>
      <c r="BB58" s="85">
        <f>'VRN - Vedlejší a ostatní ...'!F35</f>
        <v>0</v>
      </c>
      <c r="BC58" s="85">
        <f>'VRN - Vedlejší a ostatní ...'!F36</f>
        <v>0</v>
      </c>
      <c r="BD58" s="87">
        <f>'VRN - Vedlejší a ostatní ...'!F37</f>
        <v>0</v>
      </c>
      <c r="BT58" s="83" t="s">
        <v>83</v>
      </c>
      <c r="BV58" s="83" t="s">
        <v>77</v>
      </c>
      <c r="BW58" s="83" t="s">
        <v>95</v>
      </c>
      <c r="BX58" s="83" t="s">
        <v>5</v>
      </c>
      <c r="CL58" s="83" t="s">
        <v>3</v>
      </c>
      <c r="CM58" s="83" t="s">
        <v>85</v>
      </c>
    </row>
    <row r="59" spans="1:91" s="2" customFormat="1" ht="30" customHeight="1">
      <c r="A59" s="32"/>
      <c r="B59" s="33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3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  <row r="60" spans="1:91" s="2" customFormat="1" ht="6.9" customHeight="1">
      <c r="A60" s="32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33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</row>
  </sheetData>
  <mergeCells count="54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SO 301 - Splašková kanali...'!C2" display="/" xr:uid="{00000000-0004-0000-0000-000000000000}"/>
    <hyperlink ref="A56" location="'SO 302 - Dešťová kanalizace'!C2" display="/" xr:uid="{00000000-0004-0000-0000-000001000000}"/>
    <hyperlink ref="A57" location="'SO 303 - Vodovod'!C2" display="/" xr:uid="{00000000-0004-0000-0000-000002000000}"/>
    <hyperlink ref="A58" location="'VRN - Vedlejší a ostatní 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85"/>
  <sheetViews>
    <sheetView showGridLines="0" workbookViewId="0"/>
  </sheetViews>
  <sheetFormatPr defaultRowHeight="10.199999999999999"/>
  <cols>
    <col min="1" max="1" width="7.140625" style="1" customWidth="1"/>
    <col min="2" max="2" width="1.42578125" style="1" customWidth="1"/>
    <col min="3" max="3" width="3.42578125" style="1" customWidth="1"/>
    <col min="4" max="4" width="3.7109375" style="1" customWidth="1"/>
    <col min="5" max="5" width="14.7109375" style="1" customWidth="1"/>
    <col min="6" max="6" width="43.42578125" style="1" customWidth="1"/>
    <col min="7" max="7" width="6" style="1" customWidth="1"/>
    <col min="8" max="8" width="9.85546875" style="1" customWidth="1"/>
    <col min="9" max="9" width="17.28515625" style="88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42578125" style="1" customWidth="1"/>
    <col min="23" max="23" width="14" style="1" customWidth="1"/>
    <col min="24" max="24" width="10.42578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88"/>
      <c r="L2" s="277" t="s">
        <v>6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84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8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96</v>
      </c>
      <c r="I4" s="88"/>
      <c r="L4" s="20"/>
      <c r="M4" s="90" t="s">
        <v>11</v>
      </c>
      <c r="AT4" s="17" t="s">
        <v>4</v>
      </c>
    </row>
    <row r="5" spans="1:46" s="1" customFormat="1" ht="6.9" customHeight="1">
      <c r="B5" s="20"/>
      <c r="I5" s="88"/>
      <c r="L5" s="20"/>
    </row>
    <row r="6" spans="1:46" s="1" customFormat="1" ht="12" customHeight="1">
      <c r="B6" s="20"/>
      <c r="D6" s="27" t="s">
        <v>17</v>
      </c>
      <c r="I6" s="88"/>
      <c r="L6" s="20"/>
    </row>
    <row r="7" spans="1:46" s="1" customFormat="1" ht="14.4" customHeight="1">
      <c r="B7" s="20"/>
      <c r="E7" s="316" t="str">
        <f>'Rekapitulace stavby'!K6</f>
        <v>Zasíťování stavebních parcel - 2. etapa</v>
      </c>
      <c r="F7" s="317"/>
      <c r="G7" s="317"/>
      <c r="H7" s="317"/>
      <c r="I7" s="88"/>
      <c r="L7" s="20"/>
    </row>
    <row r="8" spans="1:46" s="2" customFormat="1" ht="12" customHeight="1">
      <c r="A8" s="32"/>
      <c r="B8" s="33"/>
      <c r="C8" s="32"/>
      <c r="D8" s="27" t="s">
        <v>97</v>
      </c>
      <c r="E8" s="32"/>
      <c r="F8" s="32"/>
      <c r="G8" s="32"/>
      <c r="H8" s="32"/>
      <c r="I8" s="91"/>
      <c r="J8" s="32"/>
      <c r="K8" s="32"/>
      <c r="L8" s="9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" customHeight="1">
      <c r="A9" s="32"/>
      <c r="B9" s="33"/>
      <c r="C9" s="32"/>
      <c r="D9" s="32"/>
      <c r="E9" s="306" t="s">
        <v>98</v>
      </c>
      <c r="F9" s="315"/>
      <c r="G9" s="315"/>
      <c r="H9" s="315"/>
      <c r="I9" s="91"/>
      <c r="J9" s="32"/>
      <c r="K9" s="32"/>
      <c r="L9" s="9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1"/>
      <c r="J10" s="32"/>
      <c r="K10" s="32"/>
      <c r="L10" s="9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3</v>
      </c>
      <c r="G11" s="32"/>
      <c r="H11" s="32"/>
      <c r="I11" s="93" t="s">
        <v>20</v>
      </c>
      <c r="J11" s="25" t="s">
        <v>3</v>
      </c>
      <c r="K11" s="32"/>
      <c r="L11" s="9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93" t="s">
        <v>23</v>
      </c>
      <c r="J12" s="50" t="str">
        <f>'Rekapitulace stavby'!AN8</f>
        <v>9. 3. 2020</v>
      </c>
      <c r="K12" s="32"/>
      <c r="L12" s="9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5" customHeight="1">
      <c r="A13" s="32"/>
      <c r="B13" s="33"/>
      <c r="C13" s="32"/>
      <c r="D13" s="32"/>
      <c r="E13" s="32"/>
      <c r="F13" s="32"/>
      <c r="G13" s="32"/>
      <c r="H13" s="32"/>
      <c r="I13" s="91"/>
      <c r="J13" s="32"/>
      <c r="K13" s="32"/>
      <c r="L13" s="9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93" t="s">
        <v>26</v>
      </c>
      <c r="J14" s="25" t="s">
        <v>27</v>
      </c>
      <c r="K14" s="32"/>
      <c r="L14" s="9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28</v>
      </c>
      <c r="F15" s="32"/>
      <c r="G15" s="32"/>
      <c r="H15" s="32"/>
      <c r="I15" s="93" t="s">
        <v>29</v>
      </c>
      <c r="J15" s="25" t="s">
        <v>3</v>
      </c>
      <c r="K15" s="32"/>
      <c r="L15" s="9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1"/>
      <c r="J16" s="32"/>
      <c r="K16" s="32"/>
      <c r="L16" s="9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30</v>
      </c>
      <c r="E17" s="32"/>
      <c r="F17" s="32"/>
      <c r="G17" s="32"/>
      <c r="H17" s="32"/>
      <c r="I17" s="93" t="s">
        <v>26</v>
      </c>
      <c r="J17" s="28" t="str">
        <f>'Rekapitulace stavby'!AN13</f>
        <v>Vyplň údaj</v>
      </c>
      <c r="K17" s="32"/>
      <c r="L17" s="9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318" t="str">
        <f>'Rekapitulace stavby'!E14</f>
        <v>Vyplň údaj</v>
      </c>
      <c r="F18" s="289"/>
      <c r="G18" s="289"/>
      <c r="H18" s="289"/>
      <c r="I18" s="93" t="s">
        <v>29</v>
      </c>
      <c r="J18" s="28" t="str">
        <f>'Rekapitulace stavby'!AN14</f>
        <v>Vyplň údaj</v>
      </c>
      <c r="K18" s="32"/>
      <c r="L18" s="9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1"/>
      <c r="J19" s="32"/>
      <c r="K19" s="32"/>
      <c r="L19" s="9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32</v>
      </c>
      <c r="E20" s="32"/>
      <c r="F20" s="32"/>
      <c r="G20" s="32"/>
      <c r="H20" s="32"/>
      <c r="I20" s="93" t="s">
        <v>26</v>
      </c>
      <c r="J20" s="25" t="s">
        <v>33</v>
      </c>
      <c r="K20" s="32"/>
      <c r="L20" s="9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93" t="s">
        <v>29</v>
      </c>
      <c r="J21" s="25" t="s">
        <v>3</v>
      </c>
      <c r="K21" s="32"/>
      <c r="L21" s="9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1"/>
      <c r="J22" s="32"/>
      <c r="K22" s="32"/>
      <c r="L22" s="9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36</v>
      </c>
      <c r="E23" s="32"/>
      <c r="F23" s="32"/>
      <c r="G23" s="32"/>
      <c r="H23" s="32"/>
      <c r="I23" s="93" t="s">
        <v>26</v>
      </c>
      <c r="J23" s="25" t="s">
        <v>37</v>
      </c>
      <c r="K23" s="32"/>
      <c r="L23" s="9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38</v>
      </c>
      <c r="F24" s="32"/>
      <c r="G24" s="32"/>
      <c r="H24" s="32"/>
      <c r="I24" s="93" t="s">
        <v>29</v>
      </c>
      <c r="J24" s="25" t="s">
        <v>3</v>
      </c>
      <c r="K24" s="32"/>
      <c r="L24" s="9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1"/>
      <c r="J25" s="32"/>
      <c r="K25" s="32"/>
      <c r="L25" s="9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39</v>
      </c>
      <c r="E26" s="32"/>
      <c r="F26" s="32"/>
      <c r="G26" s="32"/>
      <c r="H26" s="32"/>
      <c r="I26" s="91"/>
      <c r="J26" s="32"/>
      <c r="K26" s="32"/>
      <c r="L26" s="9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4"/>
      <c r="B27" s="95"/>
      <c r="C27" s="94"/>
      <c r="D27" s="94"/>
      <c r="E27" s="293" t="s">
        <v>3</v>
      </c>
      <c r="F27" s="293"/>
      <c r="G27" s="293"/>
      <c r="H27" s="293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1"/>
      <c r="J28" s="32"/>
      <c r="K28" s="32"/>
      <c r="L28" s="9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1"/>
      <c r="E29" s="61"/>
      <c r="F29" s="61"/>
      <c r="G29" s="61"/>
      <c r="H29" s="61"/>
      <c r="I29" s="98"/>
      <c r="J29" s="61"/>
      <c r="K29" s="61"/>
      <c r="L29" s="9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41</v>
      </c>
      <c r="E30" s="32"/>
      <c r="F30" s="32"/>
      <c r="G30" s="32"/>
      <c r="H30" s="32"/>
      <c r="I30" s="91"/>
      <c r="J30" s="66">
        <f>ROUND(J88, 2)</f>
        <v>0</v>
      </c>
      <c r="K30" s="32"/>
      <c r="L30" s="9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1"/>
      <c r="E31" s="61"/>
      <c r="F31" s="61"/>
      <c r="G31" s="61"/>
      <c r="H31" s="61"/>
      <c r="I31" s="98"/>
      <c r="J31" s="61"/>
      <c r="K31" s="61"/>
      <c r="L31" s="9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43</v>
      </c>
      <c r="G32" s="32"/>
      <c r="H32" s="32"/>
      <c r="I32" s="100" t="s">
        <v>42</v>
      </c>
      <c r="J32" s="36" t="s">
        <v>44</v>
      </c>
      <c r="K32" s="32"/>
      <c r="L32" s="9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101" t="s">
        <v>45</v>
      </c>
      <c r="E33" s="27" t="s">
        <v>46</v>
      </c>
      <c r="F33" s="102">
        <f>ROUND((SUM(BE88:BE284)),  2)</f>
        <v>0</v>
      </c>
      <c r="G33" s="32"/>
      <c r="H33" s="32"/>
      <c r="I33" s="103">
        <v>0.21</v>
      </c>
      <c r="J33" s="102">
        <f>ROUND(((SUM(BE88:BE284))*I33),  2)</f>
        <v>0</v>
      </c>
      <c r="K33" s="32"/>
      <c r="L33" s="9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47</v>
      </c>
      <c r="F34" s="102">
        <f>ROUND((SUM(BF88:BF284)),  2)</f>
        <v>0</v>
      </c>
      <c r="G34" s="32"/>
      <c r="H34" s="32"/>
      <c r="I34" s="103">
        <v>0.15</v>
      </c>
      <c r="J34" s="102">
        <f>ROUND(((SUM(BF88:BF284))*I34),  2)</f>
        <v>0</v>
      </c>
      <c r="K34" s="32"/>
      <c r="L34" s="9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48</v>
      </c>
      <c r="F35" s="102">
        <f>ROUND((SUM(BG88:BG284)),  2)</f>
        <v>0</v>
      </c>
      <c r="G35" s="32"/>
      <c r="H35" s="32"/>
      <c r="I35" s="103">
        <v>0.21</v>
      </c>
      <c r="J35" s="102">
        <f>0</f>
        <v>0</v>
      </c>
      <c r="K35" s="32"/>
      <c r="L35" s="9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49</v>
      </c>
      <c r="F36" s="102">
        <f>ROUND((SUM(BH88:BH284)),  2)</f>
        <v>0</v>
      </c>
      <c r="G36" s="32"/>
      <c r="H36" s="32"/>
      <c r="I36" s="103">
        <v>0.15</v>
      </c>
      <c r="J36" s="102">
        <f>0</f>
        <v>0</v>
      </c>
      <c r="K36" s="32"/>
      <c r="L36" s="9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50</v>
      </c>
      <c r="F37" s="102">
        <f>ROUND((SUM(BI88:BI284)),  2)</f>
        <v>0</v>
      </c>
      <c r="G37" s="32"/>
      <c r="H37" s="32"/>
      <c r="I37" s="103">
        <v>0</v>
      </c>
      <c r="J37" s="102">
        <f>0</f>
        <v>0</v>
      </c>
      <c r="K37" s="32"/>
      <c r="L37" s="9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91"/>
      <c r="J38" s="32"/>
      <c r="K38" s="32"/>
      <c r="L38" s="9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51</v>
      </c>
      <c r="E39" s="55"/>
      <c r="F39" s="55"/>
      <c r="G39" s="106" t="s">
        <v>52</v>
      </c>
      <c r="H39" s="107" t="s">
        <v>53</v>
      </c>
      <c r="I39" s="108"/>
      <c r="J39" s="109">
        <f>SUM(J30:J37)</f>
        <v>0</v>
      </c>
      <c r="K39" s="110"/>
      <c r="L39" s="9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42"/>
      <c r="C40" s="43"/>
      <c r="D40" s="43"/>
      <c r="E40" s="43"/>
      <c r="F40" s="43"/>
      <c r="G40" s="43"/>
      <c r="H40" s="43"/>
      <c r="I40" s="111"/>
      <c r="J40" s="43"/>
      <c r="K40" s="43"/>
      <c r="L40" s="9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" customHeight="1">
      <c r="A44" s="32"/>
      <c r="B44" s="44"/>
      <c r="C44" s="45"/>
      <c r="D44" s="45"/>
      <c r="E44" s="45"/>
      <c r="F44" s="45"/>
      <c r="G44" s="45"/>
      <c r="H44" s="45"/>
      <c r="I44" s="112"/>
      <c r="J44" s="45"/>
      <c r="K44" s="45"/>
      <c r="L44" s="9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" customHeight="1">
      <c r="A45" s="32"/>
      <c r="B45" s="33"/>
      <c r="C45" s="21" t="s">
        <v>99</v>
      </c>
      <c r="D45" s="32"/>
      <c r="E45" s="32"/>
      <c r="F45" s="32"/>
      <c r="G45" s="32"/>
      <c r="H45" s="32"/>
      <c r="I45" s="91"/>
      <c r="J45" s="32"/>
      <c r="K45" s="32"/>
      <c r="L45" s="9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" customHeight="1">
      <c r="A46" s="32"/>
      <c r="B46" s="33"/>
      <c r="C46" s="32"/>
      <c r="D46" s="32"/>
      <c r="E46" s="32"/>
      <c r="F46" s="32"/>
      <c r="G46" s="32"/>
      <c r="H46" s="32"/>
      <c r="I46" s="91"/>
      <c r="J46" s="32"/>
      <c r="K46" s="32"/>
      <c r="L46" s="9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91"/>
      <c r="J47" s="32"/>
      <c r="K47" s="32"/>
      <c r="L47" s="9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4.4" customHeight="1">
      <c r="A48" s="32"/>
      <c r="B48" s="33"/>
      <c r="C48" s="32"/>
      <c r="D48" s="32"/>
      <c r="E48" s="316" t="str">
        <f>E7</f>
        <v>Zasíťování stavebních parcel - 2. etapa</v>
      </c>
      <c r="F48" s="317"/>
      <c r="G48" s="317"/>
      <c r="H48" s="317"/>
      <c r="I48" s="91"/>
      <c r="J48" s="32"/>
      <c r="K48" s="32"/>
      <c r="L48" s="9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97</v>
      </c>
      <c r="D49" s="32"/>
      <c r="E49" s="32"/>
      <c r="F49" s="32"/>
      <c r="G49" s="32"/>
      <c r="H49" s="32"/>
      <c r="I49" s="91"/>
      <c r="J49" s="32"/>
      <c r="K49" s="32"/>
      <c r="L49" s="9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4.4" customHeight="1">
      <c r="A50" s="32"/>
      <c r="B50" s="33"/>
      <c r="C50" s="32"/>
      <c r="D50" s="32"/>
      <c r="E50" s="306" t="str">
        <f>E9</f>
        <v>SO 301 - Splašková kanalizace</v>
      </c>
      <c r="F50" s="315"/>
      <c r="G50" s="315"/>
      <c r="H50" s="315"/>
      <c r="I50" s="91"/>
      <c r="J50" s="32"/>
      <c r="K50" s="32"/>
      <c r="L50" s="9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" customHeight="1">
      <c r="A51" s="32"/>
      <c r="B51" s="33"/>
      <c r="C51" s="32"/>
      <c r="D51" s="32"/>
      <c r="E51" s="32"/>
      <c r="F51" s="32"/>
      <c r="G51" s="32"/>
      <c r="H51" s="32"/>
      <c r="I51" s="91"/>
      <c r="J51" s="32"/>
      <c r="K51" s="32"/>
      <c r="L51" s="9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2"/>
      <c r="E52" s="32"/>
      <c r="F52" s="25" t="str">
        <f>F12</f>
        <v>Merklín</v>
      </c>
      <c r="G52" s="32"/>
      <c r="H52" s="32"/>
      <c r="I52" s="93" t="s">
        <v>23</v>
      </c>
      <c r="J52" s="50" t="str">
        <f>IF(J12="","",J12)</f>
        <v>9. 3. 2020</v>
      </c>
      <c r="K52" s="32"/>
      <c r="L52" s="9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" customHeight="1">
      <c r="A53" s="32"/>
      <c r="B53" s="33"/>
      <c r="C53" s="32"/>
      <c r="D53" s="32"/>
      <c r="E53" s="32"/>
      <c r="F53" s="32"/>
      <c r="G53" s="32"/>
      <c r="H53" s="32"/>
      <c r="I53" s="91"/>
      <c r="J53" s="32"/>
      <c r="K53" s="32"/>
      <c r="L53" s="9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26.4" customHeight="1">
      <c r="A54" s="32"/>
      <c r="B54" s="33"/>
      <c r="C54" s="27" t="s">
        <v>25</v>
      </c>
      <c r="D54" s="32"/>
      <c r="E54" s="32"/>
      <c r="F54" s="25" t="str">
        <f>E15</f>
        <v>Obec Merklín</v>
      </c>
      <c r="G54" s="32"/>
      <c r="H54" s="32"/>
      <c r="I54" s="93" t="s">
        <v>32</v>
      </c>
      <c r="J54" s="30" t="str">
        <f>E21</f>
        <v>Ing. Tomáš Bešta</v>
      </c>
      <c r="K54" s="32"/>
      <c r="L54" s="9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26.4" customHeight="1">
      <c r="A55" s="32"/>
      <c r="B55" s="33"/>
      <c r="C55" s="27" t="s">
        <v>30</v>
      </c>
      <c r="D55" s="32"/>
      <c r="E55" s="32"/>
      <c r="F55" s="25" t="str">
        <f>IF(E18="","",E18)</f>
        <v>Vyplň údaj</v>
      </c>
      <c r="G55" s="32"/>
      <c r="H55" s="32"/>
      <c r="I55" s="93" t="s">
        <v>36</v>
      </c>
      <c r="J55" s="30" t="str">
        <f>E24</f>
        <v>Jitka Heřmanová</v>
      </c>
      <c r="K55" s="32"/>
      <c r="L55" s="9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91"/>
      <c r="J56" s="32"/>
      <c r="K56" s="32"/>
      <c r="L56" s="9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13" t="s">
        <v>100</v>
      </c>
      <c r="D57" s="104"/>
      <c r="E57" s="104"/>
      <c r="F57" s="104"/>
      <c r="G57" s="104"/>
      <c r="H57" s="104"/>
      <c r="I57" s="114"/>
      <c r="J57" s="115" t="s">
        <v>101</v>
      </c>
      <c r="K57" s="104"/>
      <c r="L57" s="9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91"/>
      <c r="J58" s="32"/>
      <c r="K58" s="32"/>
      <c r="L58" s="9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5" customHeight="1">
      <c r="A59" s="32"/>
      <c r="B59" s="33"/>
      <c r="C59" s="116" t="s">
        <v>73</v>
      </c>
      <c r="D59" s="32"/>
      <c r="E59" s="32"/>
      <c r="F59" s="32"/>
      <c r="G59" s="32"/>
      <c r="H59" s="32"/>
      <c r="I59" s="91"/>
      <c r="J59" s="66">
        <f>J88</f>
        <v>0</v>
      </c>
      <c r="K59" s="32"/>
      <c r="L59" s="9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102</v>
      </c>
    </row>
    <row r="60" spans="1:47" s="9" customFormat="1" ht="24.9" customHeight="1">
      <c r="B60" s="117"/>
      <c r="D60" s="118" t="s">
        <v>103</v>
      </c>
      <c r="E60" s="119"/>
      <c r="F60" s="119"/>
      <c r="G60" s="119"/>
      <c r="H60" s="119"/>
      <c r="I60" s="120"/>
      <c r="J60" s="121">
        <f>J89</f>
        <v>0</v>
      </c>
      <c r="L60" s="117"/>
    </row>
    <row r="61" spans="1:47" s="10" customFormat="1" ht="19.95" customHeight="1">
      <c r="B61" s="122"/>
      <c r="D61" s="123" t="s">
        <v>104</v>
      </c>
      <c r="E61" s="124"/>
      <c r="F61" s="124"/>
      <c r="G61" s="124"/>
      <c r="H61" s="124"/>
      <c r="I61" s="125"/>
      <c r="J61" s="126">
        <f>J90</f>
        <v>0</v>
      </c>
      <c r="L61" s="122"/>
    </row>
    <row r="62" spans="1:47" s="10" customFormat="1" ht="19.95" customHeight="1">
      <c r="B62" s="122"/>
      <c r="D62" s="123" t="s">
        <v>105</v>
      </c>
      <c r="E62" s="124"/>
      <c r="F62" s="124"/>
      <c r="G62" s="124"/>
      <c r="H62" s="124"/>
      <c r="I62" s="125"/>
      <c r="J62" s="126">
        <f>J183</f>
        <v>0</v>
      </c>
      <c r="L62" s="122"/>
    </row>
    <row r="63" spans="1:47" s="10" customFormat="1" ht="19.95" customHeight="1">
      <c r="B63" s="122"/>
      <c r="D63" s="123" t="s">
        <v>106</v>
      </c>
      <c r="E63" s="124"/>
      <c r="F63" s="124"/>
      <c r="G63" s="124"/>
      <c r="H63" s="124"/>
      <c r="I63" s="125"/>
      <c r="J63" s="126">
        <f>J187</f>
        <v>0</v>
      </c>
      <c r="L63" s="122"/>
    </row>
    <row r="64" spans="1:47" s="10" customFormat="1" ht="19.95" customHeight="1">
      <c r="B64" s="122"/>
      <c r="D64" s="123" t="s">
        <v>107</v>
      </c>
      <c r="E64" s="124"/>
      <c r="F64" s="124"/>
      <c r="G64" s="124"/>
      <c r="H64" s="124"/>
      <c r="I64" s="125"/>
      <c r="J64" s="126">
        <f>J204</f>
        <v>0</v>
      </c>
      <c r="L64" s="122"/>
    </row>
    <row r="65" spans="1:31" s="10" customFormat="1" ht="19.95" customHeight="1">
      <c r="B65" s="122"/>
      <c r="D65" s="123" t="s">
        <v>108</v>
      </c>
      <c r="E65" s="124"/>
      <c r="F65" s="124"/>
      <c r="G65" s="124"/>
      <c r="H65" s="124"/>
      <c r="I65" s="125"/>
      <c r="J65" s="126">
        <f>J220</f>
        <v>0</v>
      </c>
      <c r="L65" s="122"/>
    </row>
    <row r="66" spans="1:31" s="10" customFormat="1" ht="19.95" customHeight="1">
      <c r="B66" s="122"/>
      <c r="D66" s="123" t="s">
        <v>109</v>
      </c>
      <c r="E66" s="124"/>
      <c r="F66" s="124"/>
      <c r="G66" s="124"/>
      <c r="H66" s="124"/>
      <c r="I66" s="125"/>
      <c r="J66" s="126">
        <f>J260</f>
        <v>0</v>
      </c>
      <c r="L66" s="122"/>
    </row>
    <row r="67" spans="1:31" s="10" customFormat="1" ht="19.95" customHeight="1">
      <c r="B67" s="122"/>
      <c r="D67" s="123" t="s">
        <v>110</v>
      </c>
      <c r="E67" s="124"/>
      <c r="F67" s="124"/>
      <c r="G67" s="124"/>
      <c r="H67" s="124"/>
      <c r="I67" s="125"/>
      <c r="J67" s="126">
        <f>J266</f>
        <v>0</v>
      </c>
      <c r="L67" s="122"/>
    </row>
    <row r="68" spans="1:31" s="10" customFormat="1" ht="19.95" customHeight="1">
      <c r="B68" s="122"/>
      <c r="D68" s="123" t="s">
        <v>111</v>
      </c>
      <c r="E68" s="124"/>
      <c r="F68" s="124"/>
      <c r="G68" s="124"/>
      <c r="H68" s="124"/>
      <c r="I68" s="125"/>
      <c r="J68" s="126">
        <f>J282</f>
        <v>0</v>
      </c>
      <c r="L68" s="122"/>
    </row>
    <row r="69" spans="1:31" s="2" customFormat="1" ht="21.75" customHeight="1">
      <c r="A69" s="32"/>
      <c r="B69" s="33"/>
      <c r="C69" s="32"/>
      <c r="D69" s="32"/>
      <c r="E69" s="32"/>
      <c r="F69" s="32"/>
      <c r="G69" s="32"/>
      <c r="H69" s="32"/>
      <c r="I69" s="91"/>
      <c r="J69" s="32"/>
      <c r="K69" s="32"/>
      <c r="L69" s="9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" customHeight="1">
      <c r="A70" s="32"/>
      <c r="B70" s="42"/>
      <c r="C70" s="43"/>
      <c r="D70" s="43"/>
      <c r="E70" s="43"/>
      <c r="F70" s="43"/>
      <c r="G70" s="43"/>
      <c r="H70" s="43"/>
      <c r="I70" s="111"/>
      <c r="J70" s="43"/>
      <c r="K70" s="43"/>
      <c r="L70" s="9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4" spans="1:31" s="2" customFormat="1" ht="6.9" customHeight="1">
      <c r="A74" s="32"/>
      <c r="B74" s="44"/>
      <c r="C74" s="45"/>
      <c r="D74" s="45"/>
      <c r="E74" s="45"/>
      <c r="F74" s="45"/>
      <c r="G74" s="45"/>
      <c r="H74" s="45"/>
      <c r="I74" s="112"/>
      <c r="J74" s="45"/>
      <c r="K74" s="45"/>
      <c r="L74" s="9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24.9" customHeight="1">
      <c r="A75" s="32"/>
      <c r="B75" s="33"/>
      <c r="C75" s="21" t="s">
        <v>112</v>
      </c>
      <c r="D75" s="32"/>
      <c r="E75" s="32"/>
      <c r="F75" s="32"/>
      <c r="G75" s="32"/>
      <c r="H75" s="32"/>
      <c r="I75" s="91"/>
      <c r="J75" s="32"/>
      <c r="K75" s="32"/>
      <c r="L75" s="9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" customHeight="1">
      <c r="A76" s="32"/>
      <c r="B76" s="33"/>
      <c r="C76" s="32"/>
      <c r="D76" s="32"/>
      <c r="E76" s="32"/>
      <c r="F76" s="32"/>
      <c r="G76" s="32"/>
      <c r="H76" s="32"/>
      <c r="I76" s="91"/>
      <c r="J76" s="32"/>
      <c r="K76" s="32"/>
      <c r="L76" s="9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17</v>
      </c>
      <c r="D77" s="32"/>
      <c r="E77" s="32"/>
      <c r="F77" s="32"/>
      <c r="G77" s="32"/>
      <c r="H77" s="32"/>
      <c r="I77" s="91"/>
      <c r="J77" s="32"/>
      <c r="K77" s="32"/>
      <c r="L77" s="9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4.4" customHeight="1">
      <c r="A78" s="32"/>
      <c r="B78" s="33"/>
      <c r="C78" s="32"/>
      <c r="D78" s="32"/>
      <c r="E78" s="316" t="str">
        <f>E7</f>
        <v>Zasíťování stavebních parcel - 2. etapa</v>
      </c>
      <c r="F78" s="317"/>
      <c r="G78" s="317"/>
      <c r="H78" s="317"/>
      <c r="I78" s="91"/>
      <c r="J78" s="32"/>
      <c r="K78" s="32"/>
      <c r="L78" s="9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97</v>
      </c>
      <c r="D79" s="32"/>
      <c r="E79" s="32"/>
      <c r="F79" s="32"/>
      <c r="G79" s="32"/>
      <c r="H79" s="32"/>
      <c r="I79" s="91"/>
      <c r="J79" s="32"/>
      <c r="K79" s="32"/>
      <c r="L79" s="9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4.4" customHeight="1">
      <c r="A80" s="32"/>
      <c r="B80" s="33"/>
      <c r="C80" s="32"/>
      <c r="D80" s="32"/>
      <c r="E80" s="306" t="str">
        <f>E9</f>
        <v>SO 301 - Splašková kanalizace</v>
      </c>
      <c r="F80" s="315"/>
      <c r="G80" s="315"/>
      <c r="H80" s="315"/>
      <c r="I80" s="91"/>
      <c r="J80" s="32"/>
      <c r="K80" s="32"/>
      <c r="L80" s="9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" customHeight="1">
      <c r="A81" s="32"/>
      <c r="B81" s="33"/>
      <c r="C81" s="32"/>
      <c r="D81" s="32"/>
      <c r="E81" s="32"/>
      <c r="F81" s="32"/>
      <c r="G81" s="32"/>
      <c r="H81" s="32"/>
      <c r="I81" s="91"/>
      <c r="J81" s="32"/>
      <c r="K81" s="32"/>
      <c r="L81" s="9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7" t="s">
        <v>21</v>
      </c>
      <c r="D82" s="32"/>
      <c r="E82" s="32"/>
      <c r="F82" s="25" t="str">
        <f>F12</f>
        <v>Merklín</v>
      </c>
      <c r="G82" s="32"/>
      <c r="H82" s="32"/>
      <c r="I82" s="93" t="s">
        <v>23</v>
      </c>
      <c r="J82" s="50" t="str">
        <f>IF(J12="","",J12)</f>
        <v>9. 3. 2020</v>
      </c>
      <c r="K82" s="32"/>
      <c r="L82" s="9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91"/>
      <c r="J83" s="32"/>
      <c r="K83" s="32"/>
      <c r="L83" s="9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26.4" customHeight="1">
      <c r="A84" s="32"/>
      <c r="B84" s="33"/>
      <c r="C84" s="27" t="s">
        <v>25</v>
      </c>
      <c r="D84" s="32"/>
      <c r="E84" s="32"/>
      <c r="F84" s="25" t="str">
        <f>E15</f>
        <v>Obec Merklín</v>
      </c>
      <c r="G84" s="32"/>
      <c r="H84" s="32"/>
      <c r="I84" s="93" t="s">
        <v>32</v>
      </c>
      <c r="J84" s="30" t="str">
        <f>E21</f>
        <v>Ing. Tomáš Bešta</v>
      </c>
      <c r="K84" s="32"/>
      <c r="L84" s="9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26.4" customHeight="1">
      <c r="A85" s="32"/>
      <c r="B85" s="33"/>
      <c r="C85" s="27" t="s">
        <v>30</v>
      </c>
      <c r="D85" s="32"/>
      <c r="E85" s="32"/>
      <c r="F85" s="25" t="str">
        <f>IF(E18="","",E18)</f>
        <v>Vyplň údaj</v>
      </c>
      <c r="G85" s="32"/>
      <c r="H85" s="32"/>
      <c r="I85" s="93" t="s">
        <v>36</v>
      </c>
      <c r="J85" s="30" t="str">
        <f>E24</f>
        <v>Jitka Heřmanová</v>
      </c>
      <c r="K85" s="32"/>
      <c r="L85" s="9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0.35" customHeight="1">
      <c r="A86" s="32"/>
      <c r="B86" s="33"/>
      <c r="C86" s="32"/>
      <c r="D86" s="32"/>
      <c r="E86" s="32"/>
      <c r="F86" s="32"/>
      <c r="G86" s="32"/>
      <c r="H86" s="32"/>
      <c r="I86" s="91"/>
      <c r="J86" s="32"/>
      <c r="K86" s="32"/>
      <c r="L86" s="9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11" customFormat="1" ht="29.25" customHeight="1">
      <c r="A87" s="127"/>
      <c r="B87" s="128"/>
      <c r="C87" s="129" t="s">
        <v>113</v>
      </c>
      <c r="D87" s="130" t="s">
        <v>60</v>
      </c>
      <c r="E87" s="130" t="s">
        <v>56</v>
      </c>
      <c r="F87" s="130" t="s">
        <v>57</v>
      </c>
      <c r="G87" s="130" t="s">
        <v>114</v>
      </c>
      <c r="H87" s="130" t="s">
        <v>115</v>
      </c>
      <c r="I87" s="131" t="s">
        <v>116</v>
      </c>
      <c r="J87" s="130" t="s">
        <v>101</v>
      </c>
      <c r="K87" s="132" t="s">
        <v>117</v>
      </c>
      <c r="L87" s="133"/>
      <c r="M87" s="57" t="s">
        <v>3</v>
      </c>
      <c r="N87" s="58" t="s">
        <v>45</v>
      </c>
      <c r="O87" s="58" t="s">
        <v>118</v>
      </c>
      <c r="P87" s="58" t="s">
        <v>119</v>
      </c>
      <c r="Q87" s="58" t="s">
        <v>120</v>
      </c>
      <c r="R87" s="58" t="s">
        <v>121</v>
      </c>
      <c r="S87" s="58" t="s">
        <v>122</v>
      </c>
      <c r="T87" s="59" t="s">
        <v>123</v>
      </c>
      <c r="U87" s="127"/>
      <c r="V87" s="127"/>
      <c r="W87" s="127"/>
      <c r="X87" s="127"/>
      <c r="Y87" s="127"/>
      <c r="Z87" s="127"/>
      <c r="AA87" s="127"/>
      <c r="AB87" s="127"/>
      <c r="AC87" s="127"/>
      <c r="AD87" s="127"/>
      <c r="AE87" s="127"/>
    </row>
    <row r="88" spans="1:65" s="2" customFormat="1" ht="22.95" customHeight="1">
      <c r="A88" s="32"/>
      <c r="B88" s="33"/>
      <c r="C88" s="64" t="s">
        <v>124</v>
      </c>
      <c r="D88" s="32"/>
      <c r="E88" s="32"/>
      <c r="F88" s="32"/>
      <c r="G88" s="32"/>
      <c r="H88" s="32"/>
      <c r="I88" s="91"/>
      <c r="J88" s="134">
        <f>BK88</f>
        <v>0</v>
      </c>
      <c r="K88" s="32"/>
      <c r="L88" s="33"/>
      <c r="M88" s="60"/>
      <c r="N88" s="51"/>
      <c r="O88" s="61"/>
      <c r="P88" s="135">
        <f>P89</f>
        <v>0</v>
      </c>
      <c r="Q88" s="61"/>
      <c r="R88" s="135">
        <f>R89</f>
        <v>65.553845300000006</v>
      </c>
      <c r="S88" s="61"/>
      <c r="T88" s="136">
        <f>T89</f>
        <v>5.0280000000000005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7" t="s">
        <v>74</v>
      </c>
      <c r="AU88" s="17" t="s">
        <v>102</v>
      </c>
      <c r="BK88" s="137">
        <f>BK89</f>
        <v>0</v>
      </c>
    </row>
    <row r="89" spans="1:65" s="12" customFormat="1" ht="25.95" customHeight="1">
      <c r="B89" s="138"/>
      <c r="D89" s="139" t="s">
        <v>74</v>
      </c>
      <c r="E89" s="140" t="s">
        <v>125</v>
      </c>
      <c r="F89" s="140" t="s">
        <v>126</v>
      </c>
      <c r="I89" s="141"/>
      <c r="J89" s="142">
        <f>BK89</f>
        <v>0</v>
      </c>
      <c r="L89" s="138"/>
      <c r="M89" s="143"/>
      <c r="N89" s="144"/>
      <c r="O89" s="144"/>
      <c r="P89" s="145">
        <f>P90+P183+P187+P204+P220+P260+P266+P282</f>
        <v>0</v>
      </c>
      <c r="Q89" s="144"/>
      <c r="R89" s="145">
        <f>R90+R183+R187+R204+R220+R260+R266+R282</f>
        <v>65.553845300000006</v>
      </c>
      <c r="S89" s="144"/>
      <c r="T89" s="146">
        <f>T90+T183+T187+T204+T220+T260+T266+T282</f>
        <v>5.0280000000000005</v>
      </c>
      <c r="AR89" s="139" t="s">
        <v>83</v>
      </c>
      <c r="AT89" s="147" t="s">
        <v>74</v>
      </c>
      <c r="AU89" s="147" t="s">
        <v>75</v>
      </c>
      <c r="AY89" s="139" t="s">
        <v>127</v>
      </c>
      <c r="BK89" s="148">
        <f>BK90+BK183+BK187+BK204+BK220+BK260+BK266+BK282</f>
        <v>0</v>
      </c>
    </row>
    <row r="90" spans="1:65" s="12" customFormat="1" ht="22.95" customHeight="1">
      <c r="B90" s="138"/>
      <c r="D90" s="139" t="s">
        <v>74</v>
      </c>
      <c r="E90" s="149" t="s">
        <v>83</v>
      </c>
      <c r="F90" s="149" t="s">
        <v>128</v>
      </c>
      <c r="I90" s="141"/>
      <c r="J90" s="150">
        <f>BK90</f>
        <v>0</v>
      </c>
      <c r="L90" s="138"/>
      <c r="M90" s="143"/>
      <c r="N90" s="144"/>
      <c r="O90" s="144"/>
      <c r="P90" s="145">
        <f>SUM(P91:P182)</f>
        <v>0</v>
      </c>
      <c r="Q90" s="144"/>
      <c r="R90" s="145">
        <f>SUM(R91:R182)</f>
        <v>0.96144000000000007</v>
      </c>
      <c r="S90" s="144"/>
      <c r="T90" s="146">
        <f>SUM(T91:T182)</f>
        <v>5.0280000000000005</v>
      </c>
      <c r="AR90" s="139" t="s">
        <v>83</v>
      </c>
      <c r="AT90" s="147" t="s">
        <v>74</v>
      </c>
      <c r="AU90" s="147" t="s">
        <v>83</v>
      </c>
      <c r="AY90" s="139" t="s">
        <v>127</v>
      </c>
      <c r="BK90" s="148">
        <f>SUM(BK91:BK182)</f>
        <v>0</v>
      </c>
    </row>
    <row r="91" spans="1:65" s="2" customFormat="1" ht="19.95" customHeight="1">
      <c r="A91" s="32"/>
      <c r="B91" s="151"/>
      <c r="C91" s="152" t="s">
        <v>83</v>
      </c>
      <c r="D91" s="152" t="s">
        <v>129</v>
      </c>
      <c r="E91" s="153" t="s">
        <v>130</v>
      </c>
      <c r="F91" s="154" t="s">
        <v>131</v>
      </c>
      <c r="G91" s="155" t="s">
        <v>132</v>
      </c>
      <c r="H91" s="156">
        <v>6</v>
      </c>
      <c r="I91" s="157"/>
      <c r="J91" s="158">
        <f>ROUND(I91*H91,2)</f>
        <v>0</v>
      </c>
      <c r="K91" s="154" t="s">
        <v>133</v>
      </c>
      <c r="L91" s="33"/>
      <c r="M91" s="159" t="s">
        <v>3</v>
      </c>
      <c r="N91" s="160" t="s">
        <v>46</v>
      </c>
      <c r="O91" s="53"/>
      <c r="P91" s="161">
        <f>O91*H91</f>
        <v>0</v>
      </c>
      <c r="Q91" s="161">
        <v>0</v>
      </c>
      <c r="R91" s="161">
        <f>Q91*H91</f>
        <v>0</v>
      </c>
      <c r="S91" s="161">
        <v>0.28999999999999998</v>
      </c>
      <c r="T91" s="162">
        <f>S91*H91</f>
        <v>1.7399999999999998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3" t="s">
        <v>134</v>
      </c>
      <c r="AT91" s="163" t="s">
        <v>129</v>
      </c>
      <c r="AU91" s="163" t="s">
        <v>85</v>
      </c>
      <c r="AY91" s="17" t="s">
        <v>127</v>
      </c>
      <c r="BE91" s="164">
        <f>IF(N91="základní",J91,0)</f>
        <v>0</v>
      </c>
      <c r="BF91" s="164">
        <f>IF(N91="snížená",J91,0)</f>
        <v>0</v>
      </c>
      <c r="BG91" s="164">
        <f>IF(N91="zákl. přenesená",J91,0)</f>
        <v>0</v>
      </c>
      <c r="BH91" s="164">
        <f>IF(N91="sníž. přenesená",J91,0)</f>
        <v>0</v>
      </c>
      <c r="BI91" s="164">
        <f>IF(N91="nulová",J91,0)</f>
        <v>0</v>
      </c>
      <c r="BJ91" s="17" t="s">
        <v>83</v>
      </c>
      <c r="BK91" s="164">
        <f>ROUND(I91*H91,2)</f>
        <v>0</v>
      </c>
      <c r="BL91" s="17" t="s">
        <v>134</v>
      </c>
      <c r="BM91" s="163" t="s">
        <v>135</v>
      </c>
    </row>
    <row r="92" spans="1:65" s="2" customFormat="1" ht="48">
      <c r="A92" s="32"/>
      <c r="B92" s="33"/>
      <c r="C92" s="32"/>
      <c r="D92" s="165" t="s">
        <v>136</v>
      </c>
      <c r="E92" s="32"/>
      <c r="F92" s="166" t="s">
        <v>137</v>
      </c>
      <c r="G92" s="32"/>
      <c r="H92" s="32"/>
      <c r="I92" s="91"/>
      <c r="J92" s="32"/>
      <c r="K92" s="32"/>
      <c r="L92" s="33"/>
      <c r="M92" s="167"/>
      <c r="N92" s="168"/>
      <c r="O92" s="53"/>
      <c r="P92" s="53"/>
      <c r="Q92" s="53"/>
      <c r="R92" s="53"/>
      <c r="S92" s="53"/>
      <c r="T92" s="54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7" t="s">
        <v>136</v>
      </c>
      <c r="AU92" s="17" t="s">
        <v>85</v>
      </c>
    </row>
    <row r="93" spans="1:65" s="13" customFormat="1">
      <c r="B93" s="169"/>
      <c r="D93" s="165" t="s">
        <v>138</v>
      </c>
      <c r="E93" s="170" t="s">
        <v>3</v>
      </c>
      <c r="F93" s="171" t="s">
        <v>139</v>
      </c>
      <c r="H93" s="172">
        <v>6</v>
      </c>
      <c r="I93" s="173"/>
      <c r="L93" s="169"/>
      <c r="M93" s="174"/>
      <c r="N93" s="175"/>
      <c r="O93" s="175"/>
      <c r="P93" s="175"/>
      <c r="Q93" s="175"/>
      <c r="R93" s="175"/>
      <c r="S93" s="175"/>
      <c r="T93" s="176"/>
      <c r="AT93" s="170" t="s">
        <v>138</v>
      </c>
      <c r="AU93" s="170" t="s">
        <v>85</v>
      </c>
      <c r="AV93" s="13" t="s">
        <v>85</v>
      </c>
      <c r="AW93" s="13" t="s">
        <v>35</v>
      </c>
      <c r="AX93" s="13" t="s">
        <v>83</v>
      </c>
      <c r="AY93" s="170" t="s">
        <v>127</v>
      </c>
    </row>
    <row r="94" spans="1:65" s="2" customFormat="1" ht="19.95" customHeight="1">
      <c r="A94" s="32"/>
      <c r="B94" s="151"/>
      <c r="C94" s="152" t="s">
        <v>85</v>
      </c>
      <c r="D94" s="152" t="s">
        <v>129</v>
      </c>
      <c r="E94" s="153" t="s">
        <v>140</v>
      </c>
      <c r="F94" s="154" t="s">
        <v>141</v>
      </c>
      <c r="G94" s="155" t="s">
        <v>132</v>
      </c>
      <c r="H94" s="156">
        <v>6</v>
      </c>
      <c r="I94" s="157"/>
      <c r="J94" s="158">
        <f>ROUND(I94*H94,2)</f>
        <v>0</v>
      </c>
      <c r="K94" s="154" t="s">
        <v>133</v>
      </c>
      <c r="L94" s="33"/>
      <c r="M94" s="159" t="s">
        <v>3</v>
      </c>
      <c r="N94" s="160" t="s">
        <v>46</v>
      </c>
      <c r="O94" s="53"/>
      <c r="P94" s="161">
        <f>O94*H94</f>
        <v>0</v>
      </c>
      <c r="Q94" s="161">
        <v>0</v>
      </c>
      <c r="R94" s="161">
        <f>Q94*H94</f>
        <v>0</v>
      </c>
      <c r="S94" s="161">
        <v>9.8000000000000004E-2</v>
      </c>
      <c r="T94" s="162">
        <f>S94*H94</f>
        <v>0.58800000000000008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3" t="s">
        <v>134</v>
      </c>
      <c r="AT94" s="163" t="s">
        <v>129</v>
      </c>
      <c r="AU94" s="163" t="s">
        <v>85</v>
      </c>
      <c r="AY94" s="17" t="s">
        <v>127</v>
      </c>
      <c r="BE94" s="164">
        <f>IF(N94="základní",J94,0)</f>
        <v>0</v>
      </c>
      <c r="BF94" s="164">
        <f>IF(N94="snížená",J94,0)</f>
        <v>0</v>
      </c>
      <c r="BG94" s="164">
        <f>IF(N94="zákl. přenesená",J94,0)</f>
        <v>0</v>
      </c>
      <c r="BH94" s="164">
        <f>IF(N94="sníž. přenesená",J94,0)</f>
        <v>0</v>
      </c>
      <c r="BI94" s="164">
        <f>IF(N94="nulová",J94,0)</f>
        <v>0</v>
      </c>
      <c r="BJ94" s="17" t="s">
        <v>83</v>
      </c>
      <c r="BK94" s="164">
        <f>ROUND(I94*H94,2)</f>
        <v>0</v>
      </c>
      <c r="BL94" s="17" t="s">
        <v>134</v>
      </c>
      <c r="BM94" s="163" t="s">
        <v>142</v>
      </c>
    </row>
    <row r="95" spans="1:65" s="2" customFormat="1" ht="38.4">
      <c r="A95" s="32"/>
      <c r="B95" s="33"/>
      <c r="C95" s="32"/>
      <c r="D95" s="165" t="s">
        <v>136</v>
      </c>
      <c r="E95" s="32"/>
      <c r="F95" s="166" t="s">
        <v>143</v>
      </c>
      <c r="G95" s="32"/>
      <c r="H95" s="32"/>
      <c r="I95" s="91"/>
      <c r="J95" s="32"/>
      <c r="K95" s="32"/>
      <c r="L95" s="33"/>
      <c r="M95" s="167"/>
      <c r="N95" s="168"/>
      <c r="O95" s="53"/>
      <c r="P95" s="53"/>
      <c r="Q95" s="53"/>
      <c r="R95" s="53"/>
      <c r="S95" s="53"/>
      <c r="T95" s="54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136</v>
      </c>
      <c r="AU95" s="17" t="s">
        <v>85</v>
      </c>
    </row>
    <row r="96" spans="1:65" s="13" customFormat="1">
      <c r="B96" s="169"/>
      <c r="D96" s="165" t="s">
        <v>138</v>
      </c>
      <c r="E96" s="170" t="s">
        <v>3</v>
      </c>
      <c r="F96" s="171" t="s">
        <v>139</v>
      </c>
      <c r="H96" s="172">
        <v>6</v>
      </c>
      <c r="I96" s="173"/>
      <c r="L96" s="169"/>
      <c r="M96" s="174"/>
      <c r="N96" s="175"/>
      <c r="O96" s="175"/>
      <c r="P96" s="175"/>
      <c r="Q96" s="175"/>
      <c r="R96" s="175"/>
      <c r="S96" s="175"/>
      <c r="T96" s="176"/>
      <c r="AT96" s="170" t="s">
        <v>138</v>
      </c>
      <c r="AU96" s="170" t="s">
        <v>85</v>
      </c>
      <c r="AV96" s="13" t="s">
        <v>85</v>
      </c>
      <c r="AW96" s="13" t="s">
        <v>35</v>
      </c>
      <c r="AX96" s="13" t="s">
        <v>83</v>
      </c>
      <c r="AY96" s="170" t="s">
        <v>127</v>
      </c>
    </row>
    <row r="97" spans="1:65" s="2" customFormat="1" ht="19.95" customHeight="1">
      <c r="A97" s="32"/>
      <c r="B97" s="151"/>
      <c r="C97" s="152" t="s">
        <v>144</v>
      </c>
      <c r="D97" s="152" t="s">
        <v>129</v>
      </c>
      <c r="E97" s="153" t="s">
        <v>145</v>
      </c>
      <c r="F97" s="154" t="s">
        <v>146</v>
      </c>
      <c r="G97" s="155" t="s">
        <v>132</v>
      </c>
      <c r="H97" s="156">
        <v>6</v>
      </c>
      <c r="I97" s="157"/>
      <c r="J97" s="158">
        <f>ROUND(I97*H97,2)</f>
        <v>0</v>
      </c>
      <c r="K97" s="154" t="s">
        <v>133</v>
      </c>
      <c r="L97" s="33"/>
      <c r="M97" s="159" t="s">
        <v>3</v>
      </c>
      <c r="N97" s="160" t="s">
        <v>46</v>
      </c>
      <c r="O97" s="53"/>
      <c r="P97" s="161">
        <f>O97*H97</f>
        <v>0</v>
      </c>
      <c r="Q97" s="161">
        <v>0</v>
      </c>
      <c r="R97" s="161">
        <f>Q97*H97</f>
        <v>0</v>
      </c>
      <c r="S97" s="161">
        <v>0.45</v>
      </c>
      <c r="T97" s="162">
        <f>S97*H97</f>
        <v>2.7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3" t="s">
        <v>134</v>
      </c>
      <c r="AT97" s="163" t="s">
        <v>129</v>
      </c>
      <c r="AU97" s="163" t="s">
        <v>85</v>
      </c>
      <c r="AY97" s="17" t="s">
        <v>127</v>
      </c>
      <c r="BE97" s="164">
        <f>IF(N97="základní",J97,0)</f>
        <v>0</v>
      </c>
      <c r="BF97" s="164">
        <f>IF(N97="snížená",J97,0)</f>
        <v>0</v>
      </c>
      <c r="BG97" s="164">
        <f>IF(N97="zákl. přenesená",J97,0)</f>
        <v>0</v>
      </c>
      <c r="BH97" s="164">
        <f>IF(N97="sníž. přenesená",J97,0)</f>
        <v>0</v>
      </c>
      <c r="BI97" s="164">
        <f>IF(N97="nulová",J97,0)</f>
        <v>0</v>
      </c>
      <c r="BJ97" s="17" t="s">
        <v>83</v>
      </c>
      <c r="BK97" s="164">
        <f>ROUND(I97*H97,2)</f>
        <v>0</v>
      </c>
      <c r="BL97" s="17" t="s">
        <v>134</v>
      </c>
      <c r="BM97" s="163" t="s">
        <v>147</v>
      </c>
    </row>
    <row r="98" spans="1:65" s="2" customFormat="1" ht="48">
      <c r="A98" s="32"/>
      <c r="B98" s="33"/>
      <c r="C98" s="32"/>
      <c r="D98" s="165" t="s">
        <v>136</v>
      </c>
      <c r="E98" s="32"/>
      <c r="F98" s="166" t="s">
        <v>148</v>
      </c>
      <c r="G98" s="32"/>
      <c r="H98" s="32"/>
      <c r="I98" s="91"/>
      <c r="J98" s="32"/>
      <c r="K98" s="32"/>
      <c r="L98" s="33"/>
      <c r="M98" s="167"/>
      <c r="N98" s="168"/>
      <c r="O98" s="53"/>
      <c r="P98" s="53"/>
      <c r="Q98" s="53"/>
      <c r="R98" s="53"/>
      <c r="S98" s="53"/>
      <c r="T98" s="54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7" t="s">
        <v>136</v>
      </c>
      <c r="AU98" s="17" t="s">
        <v>85</v>
      </c>
    </row>
    <row r="99" spans="1:65" s="13" customFormat="1">
      <c r="B99" s="169"/>
      <c r="D99" s="165" t="s">
        <v>138</v>
      </c>
      <c r="E99" s="170" t="s">
        <v>3</v>
      </c>
      <c r="F99" s="171" t="s">
        <v>139</v>
      </c>
      <c r="H99" s="172">
        <v>6</v>
      </c>
      <c r="I99" s="173"/>
      <c r="L99" s="169"/>
      <c r="M99" s="174"/>
      <c r="N99" s="175"/>
      <c r="O99" s="175"/>
      <c r="P99" s="175"/>
      <c r="Q99" s="175"/>
      <c r="R99" s="175"/>
      <c r="S99" s="175"/>
      <c r="T99" s="176"/>
      <c r="AT99" s="170" t="s">
        <v>138</v>
      </c>
      <c r="AU99" s="170" t="s">
        <v>85</v>
      </c>
      <c r="AV99" s="13" t="s">
        <v>85</v>
      </c>
      <c r="AW99" s="13" t="s">
        <v>35</v>
      </c>
      <c r="AX99" s="13" t="s">
        <v>83</v>
      </c>
      <c r="AY99" s="170" t="s">
        <v>127</v>
      </c>
    </row>
    <row r="100" spans="1:65" s="2" customFormat="1" ht="19.95" customHeight="1">
      <c r="A100" s="32"/>
      <c r="B100" s="151"/>
      <c r="C100" s="152" t="s">
        <v>134</v>
      </c>
      <c r="D100" s="152" t="s">
        <v>129</v>
      </c>
      <c r="E100" s="153" t="s">
        <v>149</v>
      </c>
      <c r="F100" s="154" t="s">
        <v>150</v>
      </c>
      <c r="G100" s="155" t="s">
        <v>151</v>
      </c>
      <c r="H100" s="156">
        <v>80</v>
      </c>
      <c r="I100" s="157"/>
      <c r="J100" s="158">
        <f>ROUND(I100*H100,2)</f>
        <v>0</v>
      </c>
      <c r="K100" s="154" t="s">
        <v>133</v>
      </c>
      <c r="L100" s="33"/>
      <c r="M100" s="159" t="s">
        <v>3</v>
      </c>
      <c r="N100" s="160" t="s">
        <v>46</v>
      </c>
      <c r="O100" s="53"/>
      <c r="P100" s="161">
        <f>O100*H100</f>
        <v>0</v>
      </c>
      <c r="Q100" s="161">
        <v>3.0000000000000001E-5</v>
      </c>
      <c r="R100" s="161">
        <f>Q100*H100</f>
        <v>2.4000000000000002E-3</v>
      </c>
      <c r="S100" s="161">
        <v>0</v>
      </c>
      <c r="T100" s="162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3" t="s">
        <v>134</v>
      </c>
      <c r="AT100" s="163" t="s">
        <v>129</v>
      </c>
      <c r="AU100" s="163" t="s">
        <v>85</v>
      </c>
      <c r="AY100" s="17" t="s">
        <v>127</v>
      </c>
      <c r="BE100" s="164">
        <f>IF(N100="základní",J100,0)</f>
        <v>0</v>
      </c>
      <c r="BF100" s="164">
        <f>IF(N100="snížená",J100,0)</f>
        <v>0</v>
      </c>
      <c r="BG100" s="164">
        <f>IF(N100="zákl. přenesená",J100,0)</f>
        <v>0</v>
      </c>
      <c r="BH100" s="164">
        <f>IF(N100="sníž. přenesená",J100,0)</f>
        <v>0</v>
      </c>
      <c r="BI100" s="164">
        <f>IF(N100="nulová",J100,0)</f>
        <v>0</v>
      </c>
      <c r="BJ100" s="17" t="s">
        <v>83</v>
      </c>
      <c r="BK100" s="164">
        <f>ROUND(I100*H100,2)</f>
        <v>0</v>
      </c>
      <c r="BL100" s="17" t="s">
        <v>134</v>
      </c>
      <c r="BM100" s="163" t="s">
        <v>152</v>
      </c>
    </row>
    <row r="101" spans="1:65" s="2" customFormat="1" ht="19.2">
      <c r="A101" s="32"/>
      <c r="B101" s="33"/>
      <c r="C101" s="32"/>
      <c r="D101" s="165" t="s">
        <v>136</v>
      </c>
      <c r="E101" s="32"/>
      <c r="F101" s="166" t="s">
        <v>153</v>
      </c>
      <c r="G101" s="32"/>
      <c r="H101" s="32"/>
      <c r="I101" s="91"/>
      <c r="J101" s="32"/>
      <c r="K101" s="32"/>
      <c r="L101" s="33"/>
      <c r="M101" s="167"/>
      <c r="N101" s="168"/>
      <c r="O101" s="53"/>
      <c r="P101" s="53"/>
      <c r="Q101" s="53"/>
      <c r="R101" s="53"/>
      <c r="S101" s="53"/>
      <c r="T101" s="54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7" t="s">
        <v>136</v>
      </c>
      <c r="AU101" s="17" t="s">
        <v>85</v>
      </c>
    </row>
    <row r="102" spans="1:65" s="2" customFormat="1" ht="19.95" customHeight="1">
      <c r="A102" s="32"/>
      <c r="B102" s="151"/>
      <c r="C102" s="152" t="s">
        <v>154</v>
      </c>
      <c r="D102" s="152" t="s">
        <v>129</v>
      </c>
      <c r="E102" s="153" t="s">
        <v>155</v>
      </c>
      <c r="F102" s="154" t="s">
        <v>156</v>
      </c>
      <c r="G102" s="155" t="s">
        <v>157</v>
      </c>
      <c r="H102" s="156">
        <v>10</v>
      </c>
      <c r="I102" s="157"/>
      <c r="J102" s="158">
        <f>ROUND(I102*H102,2)</f>
        <v>0</v>
      </c>
      <c r="K102" s="154" t="s">
        <v>133</v>
      </c>
      <c r="L102" s="33"/>
      <c r="M102" s="159" t="s">
        <v>3</v>
      </c>
      <c r="N102" s="160" t="s">
        <v>46</v>
      </c>
      <c r="O102" s="53"/>
      <c r="P102" s="161">
        <f>O102*H102</f>
        <v>0</v>
      </c>
      <c r="Q102" s="161">
        <v>0</v>
      </c>
      <c r="R102" s="161">
        <f>Q102*H102</f>
        <v>0</v>
      </c>
      <c r="S102" s="161">
        <v>0</v>
      </c>
      <c r="T102" s="162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3" t="s">
        <v>134</v>
      </c>
      <c r="AT102" s="163" t="s">
        <v>129</v>
      </c>
      <c r="AU102" s="163" t="s">
        <v>85</v>
      </c>
      <c r="AY102" s="17" t="s">
        <v>127</v>
      </c>
      <c r="BE102" s="164">
        <f>IF(N102="základní",J102,0)</f>
        <v>0</v>
      </c>
      <c r="BF102" s="164">
        <f>IF(N102="snížená",J102,0)</f>
        <v>0</v>
      </c>
      <c r="BG102" s="164">
        <f>IF(N102="zákl. přenesená",J102,0)</f>
        <v>0</v>
      </c>
      <c r="BH102" s="164">
        <f>IF(N102="sníž. přenesená",J102,0)</f>
        <v>0</v>
      </c>
      <c r="BI102" s="164">
        <f>IF(N102="nulová",J102,0)</f>
        <v>0</v>
      </c>
      <c r="BJ102" s="17" t="s">
        <v>83</v>
      </c>
      <c r="BK102" s="164">
        <f>ROUND(I102*H102,2)</f>
        <v>0</v>
      </c>
      <c r="BL102" s="17" t="s">
        <v>134</v>
      </c>
      <c r="BM102" s="163" t="s">
        <v>158</v>
      </c>
    </row>
    <row r="103" spans="1:65" s="2" customFormat="1" ht="28.8">
      <c r="A103" s="32"/>
      <c r="B103" s="33"/>
      <c r="C103" s="32"/>
      <c r="D103" s="165" t="s">
        <v>136</v>
      </c>
      <c r="E103" s="32"/>
      <c r="F103" s="166" t="s">
        <v>159</v>
      </c>
      <c r="G103" s="32"/>
      <c r="H103" s="32"/>
      <c r="I103" s="91"/>
      <c r="J103" s="32"/>
      <c r="K103" s="32"/>
      <c r="L103" s="33"/>
      <c r="M103" s="167"/>
      <c r="N103" s="168"/>
      <c r="O103" s="53"/>
      <c r="P103" s="53"/>
      <c r="Q103" s="53"/>
      <c r="R103" s="53"/>
      <c r="S103" s="53"/>
      <c r="T103" s="54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7" t="s">
        <v>136</v>
      </c>
      <c r="AU103" s="17" t="s">
        <v>85</v>
      </c>
    </row>
    <row r="104" spans="1:65" s="2" customFormat="1" ht="19.95" customHeight="1">
      <c r="A104" s="32"/>
      <c r="B104" s="151"/>
      <c r="C104" s="152" t="s">
        <v>160</v>
      </c>
      <c r="D104" s="152" t="s">
        <v>129</v>
      </c>
      <c r="E104" s="153" t="s">
        <v>161</v>
      </c>
      <c r="F104" s="154" t="s">
        <v>162</v>
      </c>
      <c r="G104" s="155" t="s">
        <v>163</v>
      </c>
      <c r="H104" s="156">
        <v>416</v>
      </c>
      <c r="I104" s="157"/>
      <c r="J104" s="158">
        <f>ROUND(I104*H104,2)</f>
        <v>0</v>
      </c>
      <c r="K104" s="154" t="s">
        <v>133</v>
      </c>
      <c r="L104" s="33"/>
      <c r="M104" s="159" t="s">
        <v>3</v>
      </c>
      <c r="N104" s="160" t="s">
        <v>46</v>
      </c>
      <c r="O104" s="53"/>
      <c r="P104" s="161">
        <f>O104*H104</f>
        <v>0</v>
      </c>
      <c r="Q104" s="161">
        <v>5.5000000000000003E-4</v>
      </c>
      <c r="R104" s="161">
        <f>Q104*H104</f>
        <v>0.2288</v>
      </c>
      <c r="S104" s="161">
        <v>0</v>
      </c>
      <c r="T104" s="162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63" t="s">
        <v>134</v>
      </c>
      <c r="AT104" s="163" t="s">
        <v>129</v>
      </c>
      <c r="AU104" s="163" t="s">
        <v>85</v>
      </c>
      <c r="AY104" s="17" t="s">
        <v>127</v>
      </c>
      <c r="BE104" s="164">
        <f>IF(N104="základní",J104,0)</f>
        <v>0</v>
      </c>
      <c r="BF104" s="164">
        <f>IF(N104="snížená",J104,0)</f>
        <v>0</v>
      </c>
      <c r="BG104" s="164">
        <f>IF(N104="zákl. přenesená",J104,0)</f>
        <v>0</v>
      </c>
      <c r="BH104" s="164">
        <f>IF(N104="sníž. přenesená",J104,0)</f>
        <v>0</v>
      </c>
      <c r="BI104" s="164">
        <f>IF(N104="nulová",J104,0)</f>
        <v>0</v>
      </c>
      <c r="BJ104" s="17" t="s">
        <v>83</v>
      </c>
      <c r="BK104" s="164">
        <f>ROUND(I104*H104,2)</f>
        <v>0</v>
      </c>
      <c r="BL104" s="17" t="s">
        <v>134</v>
      </c>
      <c r="BM104" s="163" t="s">
        <v>164</v>
      </c>
    </row>
    <row r="105" spans="1:65" s="2" customFormat="1" ht="19.2">
      <c r="A105" s="32"/>
      <c r="B105" s="33"/>
      <c r="C105" s="32"/>
      <c r="D105" s="165" t="s">
        <v>136</v>
      </c>
      <c r="E105" s="32"/>
      <c r="F105" s="166" t="s">
        <v>165</v>
      </c>
      <c r="G105" s="32"/>
      <c r="H105" s="32"/>
      <c r="I105" s="91"/>
      <c r="J105" s="32"/>
      <c r="K105" s="32"/>
      <c r="L105" s="33"/>
      <c r="M105" s="167"/>
      <c r="N105" s="168"/>
      <c r="O105" s="53"/>
      <c r="P105" s="53"/>
      <c r="Q105" s="53"/>
      <c r="R105" s="53"/>
      <c r="S105" s="53"/>
      <c r="T105" s="54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7" t="s">
        <v>136</v>
      </c>
      <c r="AU105" s="17" t="s">
        <v>85</v>
      </c>
    </row>
    <row r="106" spans="1:65" s="13" customFormat="1">
      <c r="B106" s="169"/>
      <c r="D106" s="165" t="s">
        <v>138</v>
      </c>
      <c r="E106" s="170" t="s">
        <v>3</v>
      </c>
      <c r="F106" s="171" t="s">
        <v>166</v>
      </c>
      <c r="H106" s="172">
        <v>416</v>
      </c>
      <c r="I106" s="173"/>
      <c r="L106" s="169"/>
      <c r="M106" s="174"/>
      <c r="N106" s="175"/>
      <c r="O106" s="175"/>
      <c r="P106" s="175"/>
      <c r="Q106" s="175"/>
      <c r="R106" s="175"/>
      <c r="S106" s="175"/>
      <c r="T106" s="176"/>
      <c r="AT106" s="170" t="s">
        <v>138</v>
      </c>
      <c r="AU106" s="170" t="s">
        <v>85</v>
      </c>
      <c r="AV106" s="13" t="s">
        <v>85</v>
      </c>
      <c r="AW106" s="13" t="s">
        <v>35</v>
      </c>
      <c r="AX106" s="13" t="s">
        <v>83</v>
      </c>
      <c r="AY106" s="170" t="s">
        <v>127</v>
      </c>
    </row>
    <row r="107" spans="1:65" s="2" customFormat="1" ht="19.95" customHeight="1">
      <c r="A107" s="32"/>
      <c r="B107" s="151"/>
      <c r="C107" s="152" t="s">
        <v>167</v>
      </c>
      <c r="D107" s="152" t="s">
        <v>129</v>
      </c>
      <c r="E107" s="153" t="s">
        <v>168</v>
      </c>
      <c r="F107" s="154" t="s">
        <v>169</v>
      </c>
      <c r="G107" s="155" t="s">
        <v>163</v>
      </c>
      <c r="H107" s="156">
        <v>416</v>
      </c>
      <c r="I107" s="157"/>
      <c r="J107" s="158">
        <f>ROUND(I107*H107,2)</f>
        <v>0</v>
      </c>
      <c r="K107" s="154" t="s">
        <v>133</v>
      </c>
      <c r="L107" s="33"/>
      <c r="M107" s="159" t="s">
        <v>3</v>
      </c>
      <c r="N107" s="160" t="s">
        <v>46</v>
      </c>
      <c r="O107" s="53"/>
      <c r="P107" s="161">
        <f>O107*H107</f>
        <v>0</v>
      </c>
      <c r="Q107" s="161">
        <v>0</v>
      </c>
      <c r="R107" s="161">
        <f>Q107*H107</f>
        <v>0</v>
      </c>
      <c r="S107" s="161">
        <v>0</v>
      </c>
      <c r="T107" s="162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63" t="s">
        <v>134</v>
      </c>
      <c r="AT107" s="163" t="s">
        <v>129</v>
      </c>
      <c r="AU107" s="163" t="s">
        <v>85</v>
      </c>
      <c r="AY107" s="17" t="s">
        <v>127</v>
      </c>
      <c r="BE107" s="164">
        <f>IF(N107="základní",J107,0)</f>
        <v>0</v>
      </c>
      <c r="BF107" s="164">
        <f>IF(N107="snížená",J107,0)</f>
        <v>0</v>
      </c>
      <c r="BG107" s="164">
        <f>IF(N107="zákl. přenesená",J107,0)</f>
        <v>0</v>
      </c>
      <c r="BH107" s="164">
        <f>IF(N107="sníž. přenesená",J107,0)</f>
        <v>0</v>
      </c>
      <c r="BI107" s="164">
        <f>IF(N107="nulová",J107,0)</f>
        <v>0</v>
      </c>
      <c r="BJ107" s="17" t="s">
        <v>83</v>
      </c>
      <c r="BK107" s="164">
        <f>ROUND(I107*H107,2)</f>
        <v>0</v>
      </c>
      <c r="BL107" s="17" t="s">
        <v>134</v>
      </c>
      <c r="BM107" s="163" t="s">
        <v>170</v>
      </c>
    </row>
    <row r="108" spans="1:65" s="2" customFormat="1" ht="19.2">
      <c r="A108" s="32"/>
      <c r="B108" s="33"/>
      <c r="C108" s="32"/>
      <c r="D108" s="165" t="s">
        <v>136</v>
      </c>
      <c r="E108" s="32"/>
      <c r="F108" s="166" t="s">
        <v>171</v>
      </c>
      <c r="G108" s="32"/>
      <c r="H108" s="32"/>
      <c r="I108" s="91"/>
      <c r="J108" s="32"/>
      <c r="K108" s="32"/>
      <c r="L108" s="33"/>
      <c r="M108" s="167"/>
      <c r="N108" s="168"/>
      <c r="O108" s="53"/>
      <c r="P108" s="53"/>
      <c r="Q108" s="53"/>
      <c r="R108" s="53"/>
      <c r="S108" s="53"/>
      <c r="T108" s="54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7" t="s">
        <v>136</v>
      </c>
      <c r="AU108" s="17" t="s">
        <v>85</v>
      </c>
    </row>
    <row r="109" spans="1:65" s="2" customFormat="1" ht="19.95" customHeight="1">
      <c r="A109" s="32"/>
      <c r="B109" s="151"/>
      <c r="C109" s="152" t="s">
        <v>172</v>
      </c>
      <c r="D109" s="152" t="s">
        <v>129</v>
      </c>
      <c r="E109" s="153" t="s">
        <v>173</v>
      </c>
      <c r="F109" s="154" t="s">
        <v>174</v>
      </c>
      <c r="G109" s="155" t="s">
        <v>163</v>
      </c>
      <c r="H109" s="156">
        <v>416</v>
      </c>
      <c r="I109" s="157"/>
      <c r="J109" s="158">
        <f>ROUND(I109*H109,2)</f>
        <v>0</v>
      </c>
      <c r="K109" s="154" t="s">
        <v>133</v>
      </c>
      <c r="L109" s="33"/>
      <c r="M109" s="159" t="s">
        <v>3</v>
      </c>
      <c r="N109" s="160" t="s">
        <v>46</v>
      </c>
      <c r="O109" s="53"/>
      <c r="P109" s="161">
        <f>O109*H109</f>
        <v>0</v>
      </c>
      <c r="Q109" s="161">
        <v>1.3999999999999999E-4</v>
      </c>
      <c r="R109" s="161">
        <f>Q109*H109</f>
        <v>5.8239999999999993E-2</v>
      </c>
      <c r="S109" s="161">
        <v>0</v>
      </c>
      <c r="T109" s="162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63" t="s">
        <v>134</v>
      </c>
      <c r="AT109" s="163" t="s">
        <v>129</v>
      </c>
      <c r="AU109" s="163" t="s">
        <v>85</v>
      </c>
      <c r="AY109" s="17" t="s">
        <v>127</v>
      </c>
      <c r="BE109" s="164">
        <f>IF(N109="základní",J109,0)</f>
        <v>0</v>
      </c>
      <c r="BF109" s="164">
        <f>IF(N109="snížená",J109,0)</f>
        <v>0</v>
      </c>
      <c r="BG109" s="164">
        <f>IF(N109="zákl. přenesená",J109,0)</f>
        <v>0</v>
      </c>
      <c r="BH109" s="164">
        <f>IF(N109="sníž. přenesená",J109,0)</f>
        <v>0</v>
      </c>
      <c r="BI109" s="164">
        <f>IF(N109="nulová",J109,0)</f>
        <v>0</v>
      </c>
      <c r="BJ109" s="17" t="s">
        <v>83</v>
      </c>
      <c r="BK109" s="164">
        <f>ROUND(I109*H109,2)</f>
        <v>0</v>
      </c>
      <c r="BL109" s="17" t="s">
        <v>134</v>
      </c>
      <c r="BM109" s="163" t="s">
        <v>175</v>
      </c>
    </row>
    <row r="110" spans="1:65" s="2" customFormat="1" ht="28.8">
      <c r="A110" s="32"/>
      <c r="B110" s="33"/>
      <c r="C110" s="32"/>
      <c r="D110" s="165" t="s">
        <v>136</v>
      </c>
      <c r="E110" s="32"/>
      <c r="F110" s="166" t="s">
        <v>176</v>
      </c>
      <c r="G110" s="32"/>
      <c r="H110" s="32"/>
      <c r="I110" s="91"/>
      <c r="J110" s="32"/>
      <c r="K110" s="32"/>
      <c r="L110" s="33"/>
      <c r="M110" s="167"/>
      <c r="N110" s="168"/>
      <c r="O110" s="53"/>
      <c r="P110" s="53"/>
      <c r="Q110" s="53"/>
      <c r="R110" s="53"/>
      <c r="S110" s="53"/>
      <c r="T110" s="54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7" t="s">
        <v>136</v>
      </c>
      <c r="AU110" s="17" t="s">
        <v>85</v>
      </c>
    </row>
    <row r="111" spans="1:65" s="2" customFormat="1" ht="19.95" customHeight="1">
      <c r="A111" s="32"/>
      <c r="B111" s="151"/>
      <c r="C111" s="152" t="s">
        <v>177</v>
      </c>
      <c r="D111" s="152" t="s">
        <v>129</v>
      </c>
      <c r="E111" s="153" t="s">
        <v>178</v>
      </c>
      <c r="F111" s="154" t="s">
        <v>179</v>
      </c>
      <c r="G111" s="155" t="s">
        <v>163</v>
      </c>
      <c r="H111" s="156">
        <v>416</v>
      </c>
      <c r="I111" s="157"/>
      <c r="J111" s="158">
        <f>ROUND(I111*H111,2)</f>
        <v>0</v>
      </c>
      <c r="K111" s="154" t="s">
        <v>133</v>
      </c>
      <c r="L111" s="33"/>
      <c r="M111" s="159" t="s">
        <v>3</v>
      </c>
      <c r="N111" s="160" t="s">
        <v>46</v>
      </c>
      <c r="O111" s="53"/>
      <c r="P111" s="161">
        <f>O111*H111</f>
        <v>0</v>
      </c>
      <c r="Q111" s="161">
        <v>0</v>
      </c>
      <c r="R111" s="161">
        <f>Q111*H111</f>
        <v>0</v>
      </c>
      <c r="S111" s="161">
        <v>0</v>
      </c>
      <c r="T111" s="162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63" t="s">
        <v>134</v>
      </c>
      <c r="AT111" s="163" t="s">
        <v>129</v>
      </c>
      <c r="AU111" s="163" t="s">
        <v>85</v>
      </c>
      <c r="AY111" s="17" t="s">
        <v>127</v>
      </c>
      <c r="BE111" s="164">
        <f>IF(N111="základní",J111,0)</f>
        <v>0</v>
      </c>
      <c r="BF111" s="164">
        <f>IF(N111="snížená",J111,0)</f>
        <v>0</v>
      </c>
      <c r="BG111" s="164">
        <f>IF(N111="zákl. přenesená",J111,0)</f>
        <v>0</v>
      </c>
      <c r="BH111" s="164">
        <f>IF(N111="sníž. přenesená",J111,0)</f>
        <v>0</v>
      </c>
      <c r="BI111" s="164">
        <f>IF(N111="nulová",J111,0)</f>
        <v>0</v>
      </c>
      <c r="BJ111" s="17" t="s">
        <v>83</v>
      </c>
      <c r="BK111" s="164">
        <f>ROUND(I111*H111,2)</f>
        <v>0</v>
      </c>
      <c r="BL111" s="17" t="s">
        <v>134</v>
      </c>
      <c r="BM111" s="163" t="s">
        <v>180</v>
      </c>
    </row>
    <row r="112" spans="1:65" s="2" customFormat="1" ht="28.8">
      <c r="A112" s="32"/>
      <c r="B112" s="33"/>
      <c r="C112" s="32"/>
      <c r="D112" s="165" t="s">
        <v>136</v>
      </c>
      <c r="E112" s="32"/>
      <c r="F112" s="166" t="s">
        <v>181</v>
      </c>
      <c r="G112" s="32"/>
      <c r="H112" s="32"/>
      <c r="I112" s="91"/>
      <c r="J112" s="32"/>
      <c r="K112" s="32"/>
      <c r="L112" s="33"/>
      <c r="M112" s="167"/>
      <c r="N112" s="168"/>
      <c r="O112" s="53"/>
      <c r="P112" s="53"/>
      <c r="Q112" s="53"/>
      <c r="R112" s="53"/>
      <c r="S112" s="53"/>
      <c r="T112" s="54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7" t="s">
        <v>136</v>
      </c>
      <c r="AU112" s="17" t="s">
        <v>85</v>
      </c>
    </row>
    <row r="113" spans="1:65" s="2" customFormat="1" ht="19.95" customHeight="1">
      <c r="A113" s="32"/>
      <c r="B113" s="151"/>
      <c r="C113" s="152" t="s">
        <v>182</v>
      </c>
      <c r="D113" s="152" t="s">
        <v>129</v>
      </c>
      <c r="E113" s="153" t="s">
        <v>183</v>
      </c>
      <c r="F113" s="154" t="s">
        <v>184</v>
      </c>
      <c r="G113" s="155" t="s">
        <v>132</v>
      </c>
      <c r="H113" s="156">
        <v>208.75</v>
      </c>
      <c r="I113" s="157"/>
      <c r="J113" s="158">
        <f>ROUND(I113*H113,2)</f>
        <v>0</v>
      </c>
      <c r="K113" s="154" t="s">
        <v>133</v>
      </c>
      <c r="L113" s="33"/>
      <c r="M113" s="159" t="s">
        <v>3</v>
      </c>
      <c r="N113" s="160" t="s">
        <v>46</v>
      </c>
      <c r="O113" s="53"/>
      <c r="P113" s="161">
        <f>O113*H113</f>
        <v>0</v>
      </c>
      <c r="Q113" s="161">
        <v>0</v>
      </c>
      <c r="R113" s="161">
        <f>Q113*H113</f>
        <v>0</v>
      </c>
      <c r="S113" s="161">
        <v>0</v>
      </c>
      <c r="T113" s="162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63" t="s">
        <v>134</v>
      </c>
      <c r="AT113" s="163" t="s">
        <v>129</v>
      </c>
      <c r="AU113" s="163" t="s">
        <v>85</v>
      </c>
      <c r="AY113" s="17" t="s">
        <v>127</v>
      </c>
      <c r="BE113" s="164">
        <f>IF(N113="základní",J113,0)</f>
        <v>0</v>
      </c>
      <c r="BF113" s="164">
        <f>IF(N113="snížená",J113,0)</f>
        <v>0</v>
      </c>
      <c r="BG113" s="164">
        <f>IF(N113="zákl. přenesená",J113,0)</f>
        <v>0</v>
      </c>
      <c r="BH113" s="164">
        <f>IF(N113="sníž. přenesená",J113,0)</f>
        <v>0</v>
      </c>
      <c r="BI113" s="164">
        <f>IF(N113="nulová",J113,0)</f>
        <v>0</v>
      </c>
      <c r="BJ113" s="17" t="s">
        <v>83</v>
      </c>
      <c r="BK113" s="164">
        <f>ROUND(I113*H113,2)</f>
        <v>0</v>
      </c>
      <c r="BL113" s="17" t="s">
        <v>134</v>
      </c>
      <c r="BM113" s="163" t="s">
        <v>185</v>
      </c>
    </row>
    <row r="114" spans="1:65" s="2" customFormat="1" ht="19.2">
      <c r="A114" s="32"/>
      <c r="B114" s="33"/>
      <c r="C114" s="32"/>
      <c r="D114" s="165" t="s">
        <v>136</v>
      </c>
      <c r="E114" s="32"/>
      <c r="F114" s="166" t="s">
        <v>186</v>
      </c>
      <c r="G114" s="32"/>
      <c r="H114" s="32"/>
      <c r="I114" s="91"/>
      <c r="J114" s="32"/>
      <c r="K114" s="32"/>
      <c r="L114" s="33"/>
      <c r="M114" s="167"/>
      <c r="N114" s="168"/>
      <c r="O114" s="53"/>
      <c r="P114" s="53"/>
      <c r="Q114" s="53"/>
      <c r="R114" s="53"/>
      <c r="S114" s="53"/>
      <c r="T114" s="54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7" t="s">
        <v>136</v>
      </c>
      <c r="AU114" s="17" t="s">
        <v>85</v>
      </c>
    </row>
    <row r="115" spans="1:65" s="13" customFormat="1">
      <c r="B115" s="169"/>
      <c r="D115" s="165" t="s">
        <v>138</v>
      </c>
      <c r="E115" s="170" t="s">
        <v>3</v>
      </c>
      <c r="F115" s="171" t="s">
        <v>187</v>
      </c>
      <c r="H115" s="172">
        <v>208.75</v>
      </c>
      <c r="I115" s="173"/>
      <c r="L115" s="169"/>
      <c r="M115" s="174"/>
      <c r="N115" s="175"/>
      <c r="O115" s="175"/>
      <c r="P115" s="175"/>
      <c r="Q115" s="175"/>
      <c r="R115" s="175"/>
      <c r="S115" s="175"/>
      <c r="T115" s="176"/>
      <c r="AT115" s="170" t="s">
        <v>138</v>
      </c>
      <c r="AU115" s="170" t="s">
        <v>85</v>
      </c>
      <c r="AV115" s="13" t="s">
        <v>85</v>
      </c>
      <c r="AW115" s="13" t="s">
        <v>35</v>
      </c>
      <c r="AX115" s="13" t="s">
        <v>83</v>
      </c>
      <c r="AY115" s="170" t="s">
        <v>127</v>
      </c>
    </row>
    <row r="116" spans="1:65" s="2" customFormat="1" ht="30" customHeight="1">
      <c r="A116" s="32"/>
      <c r="B116" s="151"/>
      <c r="C116" s="152" t="s">
        <v>188</v>
      </c>
      <c r="D116" s="152" t="s">
        <v>129</v>
      </c>
      <c r="E116" s="153" t="s">
        <v>189</v>
      </c>
      <c r="F116" s="154" t="s">
        <v>190</v>
      </c>
      <c r="G116" s="155" t="s">
        <v>191</v>
      </c>
      <c r="H116" s="156">
        <v>444.75</v>
      </c>
      <c r="I116" s="157"/>
      <c r="J116" s="158">
        <f>ROUND(I116*H116,2)</f>
        <v>0</v>
      </c>
      <c r="K116" s="154" t="s">
        <v>133</v>
      </c>
      <c r="L116" s="33"/>
      <c r="M116" s="159" t="s">
        <v>3</v>
      </c>
      <c r="N116" s="160" t="s">
        <v>46</v>
      </c>
      <c r="O116" s="53"/>
      <c r="P116" s="161">
        <f>O116*H116</f>
        <v>0</v>
      </c>
      <c r="Q116" s="161">
        <v>0</v>
      </c>
      <c r="R116" s="161">
        <f>Q116*H116</f>
        <v>0</v>
      </c>
      <c r="S116" s="161">
        <v>0</v>
      </c>
      <c r="T116" s="162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63" t="s">
        <v>134</v>
      </c>
      <c r="AT116" s="163" t="s">
        <v>129</v>
      </c>
      <c r="AU116" s="163" t="s">
        <v>85</v>
      </c>
      <c r="AY116" s="17" t="s">
        <v>127</v>
      </c>
      <c r="BE116" s="164">
        <f>IF(N116="základní",J116,0)</f>
        <v>0</v>
      </c>
      <c r="BF116" s="164">
        <f>IF(N116="snížená",J116,0)</f>
        <v>0</v>
      </c>
      <c r="BG116" s="164">
        <f>IF(N116="zákl. přenesená",J116,0)</f>
        <v>0</v>
      </c>
      <c r="BH116" s="164">
        <f>IF(N116="sníž. přenesená",J116,0)</f>
        <v>0</v>
      </c>
      <c r="BI116" s="164">
        <f>IF(N116="nulová",J116,0)</f>
        <v>0</v>
      </c>
      <c r="BJ116" s="17" t="s">
        <v>83</v>
      </c>
      <c r="BK116" s="164">
        <f>ROUND(I116*H116,2)</f>
        <v>0</v>
      </c>
      <c r="BL116" s="17" t="s">
        <v>134</v>
      </c>
      <c r="BM116" s="163" t="s">
        <v>192</v>
      </c>
    </row>
    <row r="117" spans="1:65" s="2" customFormat="1" ht="38.4">
      <c r="A117" s="32"/>
      <c r="B117" s="33"/>
      <c r="C117" s="32"/>
      <c r="D117" s="165" t="s">
        <v>136</v>
      </c>
      <c r="E117" s="32"/>
      <c r="F117" s="166" t="s">
        <v>193</v>
      </c>
      <c r="G117" s="32"/>
      <c r="H117" s="32"/>
      <c r="I117" s="91"/>
      <c r="J117" s="32"/>
      <c r="K117" s="32"/>
      <c r="L117" s="33"/>
      <c r="M117" s="167"/>
      <c r="N117" s="168"/>
      <c r="O117" s="53"/>
      <c r="P117" s="53"/>
      <c r="Q117" s="53"/>
      <c r="R117" s="53"/>
      <c r="S117" s="53"/>
      <c r="T117" s="54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7" t="s">
        <v>136</v>
      </c>
      <c r="AU117" s="17" t="s">
        <v>85</v>
      </c>
    </row>
    <row r="118" spans="1:65" s="13" customFormat="1" ht="20.399999999999999">
      <c r="B118" s="169"/>
      <c r="D118" s="165" t="s">
        <v>138</v>
      </c>
      <c r="E118" s="170" t="s">
        <v>3</v>
      </c>
      <c r="F118" s="171" t="s">
        <v>194</v>
      </c>
      <c r="H118" s="172">
        <v>444.75</v>
      </c>
      <c r="I118" s="173"/>
      <c r="L118" s="169"/>
      <c r="M118" s="174"/>
      <c r="N118" s="175"/>
      <c r="O118" s="175"/>
      <c r="P118" s="175"/>
      <c r="Q118" s="175"/>
      <c r="R118" s="175"/>
      <c r="S118" s="175"/>
      <c r="T118" s="176"/>
      <c r="AT118" s="170" t="s">
        <v>138</v>
      </c>
      <c r="AU118" s="170" t="s">
        <v>85</v>
      </c>
      <c r="AV118" s="13" t="s">
        <v>85</v>
      </c>
      <c r="AW118" s="13" t="s">
        <v>35</v>
      </c>
      <c r="AX118" s="13" t="s">
        <v>83</v>
      </c>
      <c r="AY118" s="170" t="s">
        <v>127</v>
      </c>
    </row>
    <row r="119" spans="1:65" s="2" customFormat="1" ht="19.95" customHeight="1">
      <c r="A119" s="32"/>
      <c r="B119" s="151"/>
      <c r="C119" s="152" t="s">
        <v>195</v>
      </c>
      <c r="D119" s="152" t="s">
        <v>129</v>
      </c>
      <c r="E119" s="153" t="s">
        <v>196</v>
      </c>
      <c r="F119" s="154" t="s">
        <v>197</v>
      </c>
      <c r="G119" s="155" t="s">
        <v>132</v>
      </c>
      <c r="H119" s="156">
        <v>800</v>
      </c>
      <c r="I119" s="157"/>
      <c r="J119" s="158">
        <f>ROUND(I119*H119,2)</f>
        <v>0</v>
      </c>
      <c r="K119" s="154" t="s">
        <v>133</v>
      </c>
      <c r="L119" s="33"/>
      <c r="M119" s="159" t="s">
        <v>3</v>
      </c>
      <c r="N119" s="160" t="s">
        <v>46</v>
      </c>
      <c r="O119" s="53"/>
      <c r="P119" s="161">
        <f>O119*H119</f>
        <v>0</v>
      </c>
      <c r="Q119" s="161">
        <v>8.4000000000000003E-4</v>
      </c>
      <c r="R119" s="161">
        <f>Q119*H119</f>
        <v>0.67200000000000004</v>
      </c>
      <c r="S119" s="161">
        <v>0</v>
      </c>
      <c r="T119" s="162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63" t="s">
        <v>134</v>
      </c>
      <c r="AT119" s="163" t="s">
        <v>129</v>
      </c>
      <c r="AU119" s="163" t="s">
        <v>85</v>
      </c>
      <c r="AY119" s="17" t="s">
        <v>127</v>
      </c>
      <c r="BE119" s="164">
        <f>IF(N119="základní",J119,0)</f>
        <v>0</v>
      </c>
      <c r="BF119" s="164">
        <f>IF(N119="snížená",J119,0)</f>
        <v>0</v>
      </c>
      <c r="BG119" s="164">
        <f>IF(N119="zákl. přenesená",J119,0)</f>
        <v>0</v>
      </c>
      <c r="BH119" s="164">
        <f>IF(N119="sníž. přenesená",J119,0)</f>
        <v>0</v>
      </c>
      <c r="BI119" s="164">
        <f>IF(N119="nulová",J119,0)</f>
        <v>0</v>
      </c>
      <c r="BJ119" s="17" t="s">
        <v>83</v>
      </c>
      <c r="BK119" s="164">
        <f>ROUND(I119*H119,2)</f>
        <v>0</v>
      </c>
      <c r="BL119" s="17" t="s">
        <v>134</v>
      </c>
      <c r="BM119" s="163" t="s">
        <v>198</v>
      </c>
    </row>
    <row r="120" spans="1:65" s="2" customFormat="1" ht="28.8">
      <c r="A120" s="32"/>
      <c r="B120" s="33"/>
      <c r="C120" s="32"/>
      <c r="D120" s="165" t="s">
        <v>136</v>
      </c>
      <c r="E120" s="32"/>
      <c r="F120" s="166" t="s">
        <v>199</v>
      </c>
      <c r="G120" s="32"/>
      <c r="H120" s="32"/>
      <c r="I120" s="91"/>
      <c r="J120" s="32"/>
      <c r="K120" s="32"/>
      <c r="L120" s="33"/>
      <c r="M120" s="167"/>
      <c r="N120" s="168"/>
      <c r="O120" s="53"/>
      <c r="P120" s="53"/>
      <c r="Q120" s="53"/>
      <c r="R120" s="53"/>
      <c r="S120" s="53"/>
      <c r="T120" s="54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136</v>
      </c>
      <c r="AU120" s="17" t="s">
        <v>85</v>
      </c>
    </row>
    <row r="121" spans="1:65" s="13" customFormat="1">
      <c r="B121" s="169"/>
      <c r="D121" s="165" t="s">
        <v>138</v>
      </c>
      <c r="E121" s="170" t="s">
        <v>3</v>
      </c>
      <c r="F121" s="171" t="s">
        <v>200</v>
      </c>
      <c r="H121" s="172">
        <v>800</v>
      </c>
      <c r="I121" s="173"/>
      <c r="L121" s="169"/>
      <c r="M121" s="174"/>
      <c r="N121" s="175"/>
      <c r="O121" s="175"/>
      <c r="P121" s="175"/>
      <c r="Q121" s="175"/>
      <c r="R121" s="175"/>
      <c r="S121" s="175"/>
      <c r="T121" s="176"/>
      <c r="AT121" s="170" t="s">
        <v>138</v>
      </c>
      <c r="AU121" s="170" t="s">
        <v>85</v>
      </c>
      <c r="AV121" s="13" t="s">
        <v>85</v>
      </c>
      <c r="AW121" s="13" t="s">
        <v>35</v>
      </c>
      <c r="AX121" s="13" t="s">
        <v>83</v>
      </c>
      <c r="AY121" s="170" t="s">
        <v>127</v>
      </c>
    </row>
    <row r="122" spans="1:65" s="2" customFormat="1" ht="19.95" customHeight="1">
      <c r="A122" s="32"/>
      <c r="B122" s="151"/>
      <c r="C122" s="152" t="s">
        <v>201</v>
      </c>
      <c r="D122" s="152" t="s">
        <v>129</v>
      </c>
      <c r="E122" s="153" t="s">
        <v>202</v>
      </c>
      <c r="F122" s="154" t="s">
        <v>203</v>
      </c>
      <c r="G122" s="155" t="s">
        <v>132</v>
      </c>
      <c r="H122" s="156">
        <v>800</v>
      </c>
      <c r="I122" s="157"/>
      <c r="J122" s="158">
        <f>ROUND(I122*H122,2)</f>
        <v>0</v>
      </c>
      <c r="K122" s="154" t="s">
        <v>133</v>
      </c>
      <c r="L122" s="33"/>
      <c r="M122" s="159" t="s">
        <v>3</v>
      </c>
      <c r="N122" s="160" t="s">
        <v>46</v>
      </c>
      <c r="O122" s="53"/>
      <c r="P122" s="161">
        <f>O122*H122</f>
        <v>0</v>
      </c>
      <c r="Q122" s="161">
        <v>0</v>
      </c>
      <c r="R122" s="161">
        <f>Q122*H122</f>
        <v>0</v>
      </c>
      <c r="S122" s="161">
        <v>0</v>
      </c>
      <c r="T122" s="162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63" t="s">
        <v>134</v>
      </c>
      <c r="AT122" s="163" t="s">
        <v>129</v>
      </c>
      <c r="AU122" s="163" t="s">
        <v>85</v>
      </c>
      <c r="AY122" s="17" t="s">
        <v>127</v>
      </c>
      <c r="BE122" s="164">
        <f>IF(N122="základní",J122,0)</f>
        <v>0</v>
      </c>
      <c r="BF122" s="164">
        <f>IF(N122="snížená",J122,0)</f>
        <v>0</v>
      </c>
      <c r="BG122" s="164">
        <f>IF(N122="zákl. přenesená",J122,0)</f>
        <v>0</v>
      </c>
      <c r="BH122" s="164">
        <f>IF(N122="sníž. přenesená",J122,0)</f>
        <v>0</v>
      </c>
      <c r="BI122" s="164">
        <f>IF(N122="nulová",J122,0)</f>
        <v>0</v>
      </c>
      <c r="BJ122" s="17" t="s">
        <v>83</v>
      </c>
      <c r="BK122" s="164">
        <f>ROUND(I122*H122,2)</f>
        <v>0</v>
      </c>
      <c r="BL122" s="17" t="s">
        <v>134</v>
      </c>
      <c r="BM122" s="163" t="s">
        <v>204</v>
      </c>
    </row>
    <row r="123" spans="1:65" s="2" customFormat="1" ht="28.8">
      <c r="A123" s="32"/>
      <c r="B123" s="33"/>
      <c r="C123" s="32"/>
      <c r="D123" s="165" t="s">
        <v>136</v>
      </c>
      <c r="E123" s="32"/>
      <c r="F123" s="166" t="s">
        <v>205</v>
      </c>
      <c r="G123" s="32"/>
      <c r="H123" s="32"/>
      <c r="I123" s="91"/>
      <c r="J123" s="32"/>
      <c r="K123" s="32"/>
      <c r="L123" s="33"/>
      <c r="M123" s="167"/>
      <c r="N123" s="168"/>
      <c r="O123" s="53"/>
      <c r="P123" s="53"/>
      <c r="Q123" s="53"/>
      <c r="R123" s="53"/>
      <c r="S123" s="53"/>
      <c r="T123" s="54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136</v>
      </c>
      <c r="AU123" s="17" t="s">
        <v>85</v>
      </c>
    </row>
    <row r="124" spans="1:65" s="2" customFormat="1" ht="30" customHeight="1">
      <c r="A124" s="32"/>
      <c r="B124" s="151"/>
      <c r="C124" s="152" t="s">
        <v>206</v>
      </c>
      <c r="D124" s="152" t="s">
        <v>129</v>
      </c>
      <c r="E124" s="153" t="s">
        <v>207</v>
      </c>
      <c r="F124" s="154" t="s">
        <v>208</v>
      </c>
      <c r="G124" s="155" t="s">
        <v>191</v>
      </c>
      <c r="H124" s="156">
        <v>154.99600000000001</v>
      </c>
      <c r="I124" s="157"/>
      <c r="J124" s="158">
        <f>ROUND(I124*H124,2)</f>
        <v>0</v>
      </c>
      <c r="K124" s="154" t="s">
        <v>133</v>
      </c>
      <c r="L124" s="33"/>
      <c r="M124" s="159" t="s">
        <v>3</v>
      </c>
      <c r="N124" s="160" t="s">
        <v>46</v>
      </c>
      <c r="O124" s="53"/>
      <c r="P124" s="161">
        <f>O124*H124</f>
        <v>0</v>
      </c>
      <c r="Q124" s="161">
        <v>0</v>
      </c>
      <c r="R124" s="161">
        <f>Q124*H124</f>
        <v>0</v>
      </c>
      <c r="S124" s="161">
        <v>0</v>
      </c>
      <c r="T124" s="16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3" t="s">
        <v>134</v>
      </c>
      <c r="AT124" s="163" t="s">
        <v>129</v>
      </c>
      <c r="AU124" s="163" t="s">
        <v>85</v>
      </c>
      <c r="AY124" s="17" t="s">
        <v>127</v>
      </c>
      <c r="BE124" s="164">
        <f>IF(N124="základní",J124,0)</f>
        <v>0</v>
      </c>
      <c r="BF124" s="164">
        <f>IF(N124="snížená",J124,0)</f>
        <v>0</v>
      </c>
      <c r="BG124" s="164">
        <f>IF(N124="zákl. přenesená",J124,0)</f>
        <v>0</v>
      </c>
      <c r="BH124" s="164">
        <f>IF(N124="sníž. přenesená",J124,0)</f>
        <v>0</v>
      </c>
      <c r="BI124" s="164">
        <f>IF(N124="nulová",J124,0)</f>
        <v>0</v>
      </c>
      <c r="BJ124" s="17" t="s">
        <v>83</v>
      </c>
      <c r="BK124" s="164">
        <f>ROUND(I124*H124,2)</f>
        <v>0</v>
      </c>
      <c r="BL124" s="17" t="s">
        <v>134</v>
      </c>
      <c r="BM124" s="163" t="s">
        <v>209</v>
      </c>
    </row>
    <row r="125" spans="1:65" s="2" customFormat="1" ht="48">
      <c r="A125" s="32"/>
      <c r="B125" s="33"/>
      <c r="C125" s="32"/>
      <c r="D125" s="165" t="s">
        <v>136</v>
      </c>
      <c r="E125" s="32"/>
      <c r="F125" s="166" t="s">
        <v>210</v>
      </c>
      <c r="G125" s="32"/>
      <c r="H125" s="32"/>
      <c r="I125" s="91"/>
      <c r="J125" s="32"/>
      <c r="K125" s="32"/>
      <c r="L125" s="33"/>
      <c r="M125" s="167"/>
      <c r="N125" s="168"/>
      <c r="O125" s="53"/>
      <c r="P125" s="53"/>
      <c r="Q125" s="53"/>
      <c r="R125" s="53"/>
      <c r="S125" s="53"/>
      <c r="T125" s="54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136</v>
      </c>
      <c r="AU125" s="17" t="s">
        <v>85</v>
      </c>
    </row>
    <row r="126" spans="1:65" s="13" customFormat="1">
      <c r="B126" s="169"/>
      <c r="D126" s="165" t="s">
        <v>138</v>
      </c>
      <c r="E126" s="170" t="s">
        <v>3</v>
      </c>
      <c r="F126" s="171" t="s">
        <v>211</v>
      </c>
      <c r="H126" s="172">
        <v>114.125</v>
      </c>
      <c r="I126" s="173"/>
      <c r="L126" s="169"/>
      <c r="M126" s="174"/>
      <c r="N126" s="175"/>
      <c r="O126" s="175"/>
      <c r="P126" s="175"/>
      <c r="Q126" s="175"/>
      <c r="R126" s="175"/>
      <c r="S126" s="175"/>
      <c r="T126" s="176"/>
      <c r="AT126" s="170" t="s">
        <v>138</v>
      </c>
      <c r="AU126" s="170" t="s">
        <v>85</v>
      </c>
      <c r="AV126" s="13" t="s">
        <v>85</v>
      </c>
      <c r="AW126" s="13" t="s">
        <v>35</v>
      </c>
      <c r="AX126" s="13" t="s">
        <v>75</v>
      </c>
      <c r="AY126" s="170" t="s">
        <v>127</v>
      </c>
    </row>
    <row r="127" spans="1:65" s="13" customFormat="1">
      <c r="B127" s="169"/>
      <c r="D127" s="165" t="s">
        <v>138</v>
      </c>
      <c r="E127" s="170" t="s">
        <v>3</v>
      </c>
      <c r="F127" s="171" t="s">
        <v>212</v>
      </c>
      <c r="H127" s="172">
        <v>21.2</v>
      </c>
      <c r="I127" s="173"/>
      <c r="L127" s="169"/>
      <c r="M127" s="174"/>
      <c r="N127" s="175"/>
      <c r="O127" s="175"/>
      <c r="P127" s="175"/>
      <c r="Q127" s="175"/>
      <c r="R127" s="175"/>
      <c r="S127" s="175"/>
      <c r="T127" s="176"/>
      <c r="AT127" s="170" t="s">
        <v>138</v>
      </c>
      <c r="AU127" s="170" t="s">
        <v>85</v>
      </c>
      <c r="AV127" s="13" t="s">
        <v>85</v>
      </c>
      <c r="AW127" s="13" t="s">
        <v>35</v>
      </c>
      <c r="AX127" s="13" t="s">
        <v>75</v>
      </c>
      <c r="AY127" s="170" t="s">
        <v>127</v>
      </c>
    </row>
    <row r="128" spans="1:65" s="13" customFormat="1">
      <c r="B128" s="169"/>
      <c r="D128" s="165" t="s">
        <v>138</v>
      </c>
      <c r="E128" s="170" t="s">
        <v>3</v>
      </c>
      <c r="F128" s="171" t="s">
        <v>213</v>
      </c>
      <c r="H128" s="172">
        <v>1.35</v>
      </c>
      <c r="I128" s="173"/>
      <c r="L128" s="169"/>
      <c r="M128" s="174"/>
      <c r="N128" s="175"/>
      <c r="O128" s="175"/>
      <c r="P128" s="175"/>
      <c r="Q128" s="175"/>
      <c r="R128" s="175"/>
      <c r="S128" s="175"/>
      <c r="T128" s="176"/>
      <c r="AT128" s="170" t="s">
        <v>138</v>
      </c>
      <c r="AU128" s="170" t="s">
        <v>85</v>
      </c>
      <c r="AV128" s="13" t="s">
        <v>85</v>
      </c>
      <c r="AW128" s="13" t="s">
        <v>35</v>
      </c>
      <c r="AX128" s="13" t="s">
        <v>75</v>
      </c>
      <c r="AY128" s="170" t="s">
        <v>127</v>
      </c>
    </row>
    <row r="129" spans="1:65" s="13" customFormat="1" ht="20.399999999999999">
      <c r="B129" s="169"/>
      <c r="D129" s="165" t="s">
        <v>138</v>
      </c>
      <c r="E129" s="170" t="s">
        <v>3</v>
      </c>
      <c r="F129" s="171" t="s">
        <v>214</v>
      </c>
      <c r="H129" s="172">
        <v>18.321000000000002</v>
      </c>
      <c r="I129" s="173"/>
      <c r="L129" s="169"/>
      <c r="M129" s="174"/>
      <c r="N129" s="175"/>
      <c r="O129" s="175"/>
      <c r="P129" s="175"/>
      <c r="Q129" s="175"/>
      <c r="R129" s="175"/>
      <c r="S129" s="175"/>
      <c r="T129" s="176"/>
      <c r="AT129" s="170" t="s">
        <v>138</v>
      </c>
      <c r="AU129" s="170" t="s">
        <v>85</v>
      </c>
      <c r="AV129" s="13" t="s">
        <v>85</v>
      </c>
      <c r="AW129" s="13" t="s">
        <v>35</v>
      </c>
      <c r="AX129" s="13" t="s">
        <v>75</v>
      </c>
      <c r="AY129" s="170" t="s">
        <v>127</v>
      </c>
    </row>
    <row r="130" spans="1:65" s="14" customFormat="1">
      <c r="B130" s="177"/>
      <c r="D130" s="165" t="s">
        <v>138</v>
      </c>
      <c r="E130" s="178" t="s">
        <v>3</v>
      </c>
      <c r="F130" s="179" t="s">
        <v>215</v>
      </c>
      <c r="H130" s="180">
        <v>154.99599999999998</v>
      </c>
      <c r="I130" s="181"/>
      <c r="L130" s="177"/>
      <c r="M130" s="182"/>
      <c r="N130" s="183"/>
      <c r="O130" s="183"/>
      <c r="P130" s="183"/>
      <c r="Q130" s="183"/>
      <c r="R130" s="183"/>
      <c r="S130" s="183"/>
      <c r="T130" s="184"/>
      <c r="AT130" s="178" t="s">
        <v>138</v>
      </c>
      <c r="AU130" s="178" t="s">
        <v>85</v>
      </c>
      <c r="AV130" s="14" t="s">
        <v>134</v>
      </c>
      <c r="AW130" s="14" t="s">
        <v>35</v>
      </c>
      <c r="AX130" s="14" t="s">
        <v>83</v>
      </c>
      <c r="AY130" s="178" t="s">
        <v>127</v>
      </c>
    </row>
    <row r="131" spans="1:65" s="2" customFormat="1" ht="30" customHeight="1">
      <c r="A131" s="32"/>
      <c r="B131" s="151"/>
      <c r="C131" s="152" t="s">
        <v>9</v>
      </c>
      <c r="D131" s="152" t="s">
        <v>129</v>
      </c>
      <c r="E131" s="153" t="s">
        <v>216</v>
      </c>
      <c r="F131" s="154" t="s">
        <v>217</v>
      </c>
      <c r="G131" s="155" t="s">
        <v>191</v>
      </c>
      <c r="H131" s="156">
        <v>154.99600000000001</v>
      </c>
      <c r="I131" s="157"/>
      <c r="J131" s="158">
        <f>ROUND(I131*H131,2)</f>
        <v>0</v>
      </c>
      <c r="K131" s="154" t="s">
        <v>133</v>
      </c>
      <c r="L131" s="33"/>
      <c r="M131" s="159" t="s">
        <v>3</v>
      </c>
      <c r="N131" s="160" t="s">
        <v>46</v>
      </c>
      <c r="O131" s="53"/>
      <c r="P131" s="161">
        <f>O131*H131</f>
        <v>0</v>
      </c>
      <c r="Q131" s="161">
        <v>0</v>
      </c>
      <c r="R131" s="161">
        <f>Q131*H131</f>
        <v>0</v>
      </c>
      <c r="S131" s="161">
        <v>0</v>
      </c>
      <c r="T131" s="162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3" t="s">
        <v>134</v>
      </c>
      <c r="AT131" s="163" t="s">
        <v>129</v>
      </c>
      <c r="AU131" s="163" t="s">
        <v>85</v>
      </c>
      <c r="AY131" s="17" t="s">
        <v>127</v>
      </c>
      <c r="BE131" s="164">
        <f>IF(N131="základní",J131,0)</f>
        <v>0</v>
      </c>
      <c r="BF131" s="164">
        <f>IF(N131="snížená",J131,0)</f>
        <v>0</v>
      </c>
      <c r="BG131" s="164">
        <f>IF(N131="zákl. přenesená",J131,0)</f>
        <v>0</v>
      </c>
      <c r="BH131" s="164">
        <f>IF(N131="sníž. přenesená",J131,0)</f>
        <v>0</v>
      </c>
      <c r="BI131" s="164">
        <f>IF(N131="nulová",J131,0)</f>
        <v>0</v>
      </c>
      <c r="BJ131" s="17" t="s">
        <v>83</v>
      </c>
      <c r="BK131" s="164">
        <f>ROUND(I131*H131,2)</f>
        <v>0</v>
      </c>
      <c r="BL131" s="17" t="s">
        <v>134</v>
      </c>
      <c r="BM131" s="163" t="s">
        <v>218</v>
      </c>
    </row>
    <row r="132" spans="1:65" s="2" customFormat="1" ht="57.6">
      <c r="A132" s="32"/>
      <c r="B132" s="33"/>
      <c r="C132" s="32"/>
      <c r="D132" s="165" t="s">
        <v>136</v>
      </c>
      <c r="E132" s="32"/>
      <c r="F132" s="166" t="s">
        <v>219</v>
      </c>
      <c r="G132" s="32"/>
      <c r="H132" s="32"/>
      <c r="I132" s="91"/>
      <c r="J132" s="32"/>
      <c r="K132" s="32"/>
      <c r="L132" s="33"/>
      <c r="M132" s="167"/>
      <c r="N132" s="168"/>
      <c r="O132" s="53"/>
      <c r="P132" s="53"/>
      <c r="Q132" s="53"/>
      <c r="R132" s="53"/>
      <c r="S132" s="53"/>
      <c r="T132" s="54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136</v>
      </c>
      <c r="AU132" s="17" t="s">
        <v>85</v>
      </c>
    </row>
    <row r="133" spans="1:65" s="13" customFormat="1">
      <c r="B133" s="169"/>
      <c r="D133" s="165" t="s">
        <v>138</v>
      </c>
      <c r="E133" s="170" t="s">
        <v>3</v>
      </c>
      <c r="F133" s="171" t="s">
        <v>211</v>
      </c>
      <c r="H133" s="172">
        <v>114.125</v>
      </c>
      <c r="I133" s="173"/>
      <c r="L133" s="169"/>
      <c r="M133" s="174"/>
      <c r="N133" s="175"/>
      <c r="O133" s="175"/>
      <c r="P133" s="175"/>
      <c r="Q133" s="175"/>
      <c r="R133" s="175"/>
      <c r="S133" s="175"/>
      <c r="T133" s="176"/>
      <c r="AT133" s="170" t="s">
        <v>138</v>
      </c>
      <c r="AU133" s="170" t="s">
        <v>85</v>
      </c>
      <c r="AV133" s="13" t="s">
        <v>85</v>
      </c>
      <c r="AW133" s="13" t="s">
        <v>35</v>
      </c>
      <c r="AX133" s="13" t="s">
        <v>75</v>
      </c>
      <c r="AY133" s="170" t="s">
        <v>127</v>
      </c>
    </row>
    <row r="134" spans="1:65" s="13" customFormat="1">
      <c r="B134" s="169"/>
      <c r="D134" s="165" t="s">
        <v>138</v>
      </c>
      <c r="E134" s="170" t="s">
        <v>3</v>
      </c>
      <c r="F134" s="171" t="s">
        <v>212</v>
      </c>
      <c r="H134" s="172">
        <v>21.2</v>
      </c>
      <c r="I134" s="173"/>
      <c r="L134" s="169"/>
      <c r="M134" s="174"/>
      <c r="N134" s="175"/>
      <c r="O134" s="175"/>
      <c r="P134" s="175"/>
      <c r="Q134" s="175"/>
      <c r="R134" s="175"/>
      <c r="S134" s="175"/>
      <c r="T134" s="176"/>
      <c r="AT134" s="170" t="s">
        <v>138</v>
      </c>
      <c r="AU134" s="170" t="s">
        <v>85</v>
      </c>
      <c r="AV134" s="13" t="s">
        <v>85</v>
      </c>
      <c r="AW134" s="13" t="s">
        <v>35</v>
      </c>
      <c r="AX134" s="13" t="s">
        <v>75</v>
      </c>
      <c r="AY134" s="170" t="s">
        <v>127</v>
      </c>
    </row>
    <row r="135" spans="1:65" s="13" customFormat="1">
      <c r="B135" s="169"/>
      <c r="D135" s="165" t="s">
        <v>138</v>
      </c>
      <c r="E135" s="170" t="s">
        <v>3</v>
      </c>
      <c r="F135" s="171" t="s">
        <v>213</v>
      </c>
      <c r="H135" s="172">
        <v>1.35</v>
      </c>
      <c r="I135" s="173"/>
      <c r="L135" s="169"/>
      <c r="M135" s="174"/>
      <c r="N135" s="175"/>
      <c r="O135" s="175"/>
      <c r="P135" s="175"/>
      <c r="Q135" s="175"/>
      <c r="R135" s="175"/>
      <c r="S135" s="175"/>
      <c r="T135" s="176"/>
      <c r="AT135" s="170" t="s">
        <v>138</v>
      </c>
      <c r="AU135" s="170" t="s">
        <v>85</v>
      </c>
      <c r="AV135" s="13" t="s">
        <v>85</v>
      </c>
      <c r="AW135" s="13" t="s">
        <v>35</v>
      </c>
      <c r="AX135" s="13" t="s">
        <v>75</v>
      </c>
      <c r="AY135" s="170" t="s">
        <v>127</v>
      </c>
    </row>
    <row r="136" spans="1:65" s="13" customFormat="1" ht="20.399999999999999">
      <c r="B136" s="169"/>
      <c r="D136" s="165" t="s">
        <v>138</v>
      </c>
      <c r="E136" s="170" t="s">
        <v>3</v>
      </c>
      <c r="F136" s="171" t="s">
        <v>214</v>
      </c>
      <c r="H136" s="172">
        <v>18.321000000000002</v>
      </c>
      <c r="I136" s="173"/>
      <c r="L136" s="169"/>
      <c r="M136" s="174"/>
      <c r="N136" s="175"/>
      <c r="O136" s="175"/>
      <c r="P136" s="175"/>
      <c r="Q136" s="175"/>
      <c r="R136" s="175"/>
      <c r="S136" s="175"/>
      <c r="T136" s="176"/>
      <c r="AT136" s="170" t="s">
        <v>138</v>
      </c>
      <c r="AU136" s="170" t="s">
        <v>85</v>
      </c>
      <c r="AV136" s="13" t="s">
        <v>85</v>
      </c>
      <c r="AW136" s="13" t="s">
        <v>35</v>
      </c>
      <c r="AX136" s="13" t="s">
        <v>75</v>
      </c>
      <c r="AY136" s="170" t="s">
        <v>127</v>
      </c>
    </row>
    <row r="137" spans="1:65" s="14" customFormat="1">
      <c r="B137" s="177"/>
      <c r="D137" s="165" t="s">
        <v>138</v>
      </c>
      <c r="E137" s="178" t="s">
        <v>3</v>
      </c>
      <c r="F137" s="179" t="s">
        <v>215</v>
      </c>
      <c r="H137" s="180">
        <v>154.99599999999998</v>
      </c>
      <c r="I137" s="181"/>
      <c r="L137" s="177"/>
      <c r="M137" s="182"/>
      <c r="N137" s="183"/>
      <c r="O137" s="183"/>
      <c r="P137" s="183"/>
      <c r="Q137" s="183"/>
      <c r="R137" s="183"/>
      <c r="S137" s="183"/>
      <c r="T137" s="184"/>
      <c r="AT137" s="178" t="s">
        <v>138</v>
      </c>
      <c r="AU137" s="178" t="s">
        <v>85</v>
      </c>
      <c r="AV137" s="14" t="s">
        <v>134</v>
      </c>
      <c r="AW137" s="14" t="s">
        <v>35</v>
      </c>
      <c r="AX137" s="14" t="s">
        <v>83</v>
      </c>
      <c r="AY137" s="178" t="s">
        <v>127</v>
      </c>
    </row>
    <row r="138" spans="1:65" s="2" customFormat="1" ht="19.95" customHeight="1">
      <c r="A138" s="32"/>
      <c r="B138" s="151"/>
      <c r="C138" s="152" t="s">
        <v>220</v>
      </c>
      <c r="D138" s="152" t="s">
        <v>129</v>
      </c>
      <c r="E138" s="153" t="s">
        <v>221</v>
      </c>
      <c r="F138" s="154" t="s">
        <v>222</v>
      </c>
      <c r="G138" s="155" t="s">
        <v>191</v>
      </c>
      <c r="H138" s="156">
        <v>154.99600000000001</v>
      </c>
      <c r="I138" s="157"/>
      <c r="J138" s="158">
        <f>ROUND(I138*H138,2)</f>
        <v>0</v>
      </c>
      <c r="K138" s="154" t="s">
        <v>133</v>
      </c>
      <c r="L138" s="33"/>
      <c r="M138" s="159" t="s">
        <v>3</v>
      </c>
      <c r="N138" s="160" t="s">
        <v>46</v>
      </c>
      <c r="O138" s="53"/>
      <c r="P138" s="161">
        <f>O138*H138</f>
        <v>0</v>
      </c>
      <c r="Q138" s="161">
        <v>0</v>
      </c>
      <c r="R138" s="161">
        <f>Q138*H138</f>
        <v>0</v>
      </c>
      <c r="S138" s="161">
        <v>0</v>
      </c>
      <c r="T138" s="16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3" t="s">
        <v>134</v>
      </c>
      <c r="AT138" s="163" t="s">
        <v>129</v>
      </c>
      <c r="AU138" s="163" t="s">
        <v>85</v>
      </c>
      <c r="AY138" s="17" t="s">
        <v>127</v>
      </c>
      <c r="BE138" s="164">
        <f>IF(N138="základní",J138,0)</f>
        <v>0</v>
      </c>
      <c r="BF138" s="164">
        <f>IF(N138="snížená",J138,0)</f>
        <v>0</v>
      </c>
      <c r="BG138" s="164">
        <f>IF(N138="zákl. přenesená",J138,0)</f>
        <v>0</v>
      </c>
      <c r="BH138" s="164">
        <f>IF(N138="sníž. přenesená",J138,0)</f>
        <v>0</v>
      </c>
      <c r="BI138" s="164">
        <f>IF(N138="nulová",J138,0)</f>
        <v>0</v>
      </c>
      <c r="BJ138" s="17" t="s">
        <v>83</v>
      </c>
      <c r="BK138" s="164">
        <f>ROUND(I138*H138,2)</f>
        <v>0</v>
      </c>
      <c r="BL138" s="17" t="s">
        <v>134</v>
      </c>
      <c r="BM138" s="163" t="s">
        <v>223</v>
      </c>
    </row>
    <row r="139" spans="1:65" s="2" customFormat="1" ht="38.4">
      <c r="A139" s="32"/>
      <c r="B139" s="33"/>
      <c r="C139" s="32"/>
      <c r="D139" s="165" t="s">
        <v>136</v>
      </c>
      <c r="E139" s="32"/>
      <c r="F139" s="166" t="s">
        <v>224</v>
      </c>
      <c r="G139" s="32"/>
      <c r="H139" s="32"/>
      <c r="I139" s="91"/>
      <c r="J139" s="32"/>
      <c r="K139" s="32"/>
      <c r="L139" s="33"/>
      <c r="M139" s="167"/>
      <c r="N139" s="168"/>
      <c r="O139" s="53"/>
      <c r="P139" s="53"/>
      <c r="Q139" s="53"/>
      <c r="R139" s="53"/>
      <c r="S139" s="53"/>
      <c r="T139" s="54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136</v>
      </c>
      <c r="AU139" s="17" t="s">
        <v>85</v>
      </c>
    </row>
    <row r="140" spans="1:65" s="13" customFormat="1">
      <c r="B140" s="169"/>
      <c r="D140" s="165" t="s">
        <v>138</v>
      </c>
      <c r="E140" s="170" t="s">
        <v>3</v>
      </c>
      <c r="F140" s="171" t="s">
        <v>211</v>
      </c>
      <c r="H140" s="172">
        <v>114.125</v>
      </c>
      <c r="I140" s="173"/>
      <c r="L140" s="169"/>
      <c r="M140" s="174"/>
      <c r="N140" s="175"/>
      <c r="O140" s="175"/>
      <c r="P140" s="175"/>
      <c r="Q140" s="175"/>
      <c r="R140" s="175"/>
      <c r="S140" s="175"/>
      <c r="T140" s="176"/>
      <c r="AT140" s="170" t="s">
        <v>138</v>
      </c>
      <c r="AU140" s="170" t="s">
        <v>85</v>
      </c>
      <c r="AV140" s="13" t="s">
        <v>85</v>
      </c>
      <c r="AW140" s="13" t="s">
        <v>35</v>
      </c>
      <c r="AX140" s="13" t="s">
        <v>75</v>
      </c>
      <c r="AY140" s="170" t="s">
        <v>127</v>
      </c>
    </row>
    <row r="141" spans="1:65" s="13" customFormat="1">
      <c r="B141" s="169"/>
      <c r="D141" s="165" t="s">
        <v>138</v>
      </c>
      <c r="E141" s="170" t="s">
        <v>3</v>
      </c>
      <c r="F141" s="171" t="s">
        <v>212</v>
      </c>
      <c r="H141" s="172">
        <v>21.2</v>
      </c>
      <c r="I141" s="173"/>
      <c r="L141" s="169"/>
      <c r="M141" s="174"/>
      <c r="N141" s="175"/>
      <c r="O141" s="175"/>
      <c r="P141" s="175"/>
      <c r="Q141" s="175"/>
      <c r="R141" s="175"/>
      <c r="S141" s="175"/>
      <c r="T141" s="176"/>
      <c r="AT141" s="170" t="s">
        <v>138</v>
      </c>
      <c r="AU141" s="170" t="s">
        <v>85</v>
      </c>
      <c r="AV141" s="13" t="s">
        <v>85</v>
      </c>
      <c r="AW141" s="13" t="s">
        <v>35</v>
      </c>
      <c r="AX141" s="13" t="s">
        <v>75</v>
      </c>
      <c r="AY141" s="170" t="s">
        <v>127</v>
      </c>
    </row>
    <row r="142" spans="1:65" s="13" customFormat="1">
      <c r="B142" s="169"/>
      <c r="D142" s="165" t="s">
        <v>138</v>
      </c>
      <c r="E142" s="170" t="s">
        <v>3</v>
      </c>
      <c r="F142" s="171" t="s">
        <v>213</v>
      </c>
      <c r="H142" s="172">
        <v>1.35</v>
      </c>
      <c r="I142" s="173"/>
      <c r="L142" s="169"/>
      <c r="M142" s="174"/>
      <c r="N142" s="175"/>
      <c r="O142" s="175"/>
      <c r="P142" s="175"/>
      <c r="Q142" s="175"/>
      <c r="R142" s="175"/>
      <c r="S142" s="175"/>
      <c r="T142" s="176"/>
      <c r="AT142" s="170" t="s">
        <v>138</v>
      </c>
      <c r="AU142" s="170" t="s">
        <v>85</v>
      </c>
      <c r="AV142" s="13" t="s">
        <v>85</v>
      </c>
      <c r="AW142" s="13" t="s">
        <v>35</v>
      </c>
      <c r="AX142" s="13" t="s">
        <v>75</v>
      </c>
      <c r="AY142" s="170" t="s">
        <v>127</v>
      </c>
    </row>
    <row r="143" spans="1:65" s="13" customFormat="1" ht="20.399999999999999">
      <c r="B143" s="169"/>
      <c r="D143" s="165" t="s">
        <v>138</v>
      </c>
      <c r="E143" s="170" t="s">
        <v>3</v>
      </c>
      <c r="F143" s="171" t="s">
        <v>214</v>
      </c>
      <c r="H143" s="172">
        <v>18.321000000000002</v>
      </c>
      <c r="I143" s="173"/>
      <c r="L143" s="169"/>
      <c r="M143" s="174"/>
      <c r="N143" s="175"/>
      <c r="O143" s="175"/>
      <c r="P143" s="175"/>
      <c r="Q143" s="175"/>
      <c r="R143" s="175"/>
      <c r="S143" s="175"/>
      <c r="T143" s="176"/>
      <c r="AT143" s="170" t="s">
        <v>138</v>
      </c>
      <c r="AU143" s="170" t="s">
        <v>85</v>
      </c>
      <c r="AV143" s="13" t="s">
        <v>85</v>
      </c>
      <c r="AW143" s="13" t="s">
        <v>35</v>
      </c>
      <c r="AX143" s="13" t="s">
        <v>75</v>
      </c>
      <c r="AY143" s="170" t="s">
        <v>127</v>
      </c>
    </row>
    <row r="144" spans="1:65" s="14" customFormat="1">
      <c r="B144" s="177"/>
      <c r="D144" s="165" t="s">
        <v>138</v>
      </c>
      <c r="E144" s="178" t="s">
        <v>3</v>
      </c>
      <c r="F144" s="179" t="s">
        <v>215</v>
      </c>
      <c r="H144" s="180">
        <v>154.99599999999998</v>
      </c>
      <c r="I144" s="181"/>
      <c r="L144" s="177"/>
      <c r="M144" s="182"/>
      <c r="N144" s="183"/>
      <c r="O144" s="183"/>
      <c r="P144" s="183"/>
      <c r="Q144" s="183"/>
      <c r="R144" s="183"/>
      <c r="S144" s="183"/>
      <c r="T144" s="184"/>
      <c r="AT144" s="178" t="s">
        <v>138</v>
      </c>
      <c r="AU144" s="178" t="s">
        <v>85</v>
      </c>
      <c r="AV144" s="14" t="s">
        <v>134</v>
      </c>
      <c r="AW144" s="14" t="s">
        <v>35</v>
      </c>
      <c r="AX144" s="14" t="s">
        <v>83</v>
      </c>
      <c r="AY144" s="178" t="s">
        <v>127</v>
      </c>
    </row>
    <row r="145" spans="1:65" s="2" customFormat="1" ht="30" customHeight="1">
      <c r="A145" s="32"/>
      <c r="B145" s="151"/>
      <c r="C145" s="152" t="s">
        <v>225</v>
      </c>
      <c r="D145" s="152" t="s">
        <v>129</v>
      </c>
      <c r="E145" s="153" t="s">
        <v>226</v>
      </c>
      <c r="F145" s="154" t="s">
        <v>227</v>
      </c>
      <c r="G145" s="155" t="s">
        <v>228</v>
      </c>
      <c r="H145" s="156">
        <v>278.99299999999999</v>
      </c>
      <c r="I145" s="157"/>
      <c r="J145" s="158">
        <f>ROUND(I145*H145,2)</f>
        <v>0</v>
      </c>
      <c r="K145" s="154" t="s">
        <v>133</v>
      </c>
      <c r="L145" s="33"/>
      <c r="M145" s="159" t="s">
        <v>3</v>
      </c>
      <c r="N145" s="160" t="s">
        <v>46</v>
      </c>
      <c r="O145" s="53"/>
      <c r="P145" s="161">
        <f>O145*H145</f>
        <v>0</v>
      </c>
      <c r="Q145" s="161">
        <v>0</v>
      </c>
      <c r="R145" s="161">
        <f>Q145*H145</f>
        <v>0</v>
      </c>
      <c r="S145" s="161">
        <v>0</v>
      </c>
      <c r="T145" s="16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3" t="s">
        <v>134</v>
      </c>
      <c r="AT145" s="163" t="s">
        <v>129</v>
      </c>
      <c r="AU145" s="163" t="s">
        <v>85</v>
      </c>
      <c r="AY145" s="17" t="s">
        <v>127</v>
      </c>
      <c r="BE145" s="164">
        <f>IF(N145="základní",J145,0)</f>
        <v>0</v>
      </c>
      <c r="BF145" s="164">
        <f>IF(N145="snížená",J145,0)</f>
        <v>0</v>
      </c>
      <c r="BG145" s="164">
        <f>IF(N145="zákl. přenesená",J145,0)</f>
        <v>0</v>
      </c>
      <c r="BH145" s="164">
        <f>IF(N145="sníž. přenesená",J145,0)</f>
        <v>0</v>
      </c>
      <c r="BI145" s="164">
        <f>IF(N145="nulová",J145,0)</f>
        <v>0</v>
      </c>
      <c r="BJ145" s="17" t="s">
        <v>83</v>
      </c>
      <c r="BK145" s="164">
        <f>ROUND(I145*H145,2)</f>
        <v>0</v>
      </c>
      <c r="BL145" s="17" t="s">
        <v>134</v>
      </c>
      <c r="BM145" s="163" t="s">
        <v>229</v>
      </c>
    </row>
    <row r="146" spans="1:65" s="2" customFormat="1" ht="28.8">
      <c r="A146" s="32"/>
      <c r="B146" s="33"/>
      <c r="C146" s="32"/>
      <c r="D146" s="165" t="s">
        <v>136</v>
      </c>
      <c r="E146" s="32"/>
      <c r="F146" s="166" t="s">
        <v>230</v>
      </c>
      <c r="G146" s="32"/>
      <c r="H146" s="32"/>
      <c r="I146" s="91"/>
      <c r="J146" s="32"/>
      <c r="K146" s="32"/>
      <c r="L146" s="33"/>
      <c r="M146" s="167"/>
      <c r="N146" s="168"/>
      <c r="O146" s="53"/>
      <c r="P146" s="53"/>
      <c r="Q146" s="53"/>
      <c r="R146" s="53"/>
      <c r="S146" s="53"/>
      <c r="T146" s="54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136</v>
      </c>
      <c r="AU146" s="17" t="s">
        <v>85</v>
      </c>
    </row>
    <row r="147" spans="1:65" s="13" customFormat="1">
      <c r="B147" s="169"/>
      <c r="D147" s="165" t="s">
        <v>138</v>
      </c>
      <c r="E147" s="170" t="s">
        <v>3</v>
      </c>
      <c r="F147" s="171" t="s">
        <v>211</v>
      </c>
      <c r="H147" s="172">
        <v>114.125</v>
      </c>
      <c r="I147" s="173"/>
      <c r="L147" s="169"/>
      <c r="M147" s="174"/>
      <c r="N147" s="175"/>
      <c r="O147" s="175"/>
      <c r="P147" s="175"/>
      <c r="Q147" s="175"/>
      <c r="R147" s="175"/>
      <c r="S147" s="175"/>
      <c r="T147" s="176"/>
      <c r="AT147" s="170" t="s">
        <v>138</v>
      </c>
      <c r="AU147" s="170" t="s">
        <v>85</v>
      </c>
      <c r="AV147" s="13" t="s">
        <v>85</v>
      </c>
      <c r="AW147" s="13" t="s">
        <v>35</v>
      </c>
      <c r="AX147" s="13" t="s">
        <v>75</v>
      </c>
      <c r="AY147" s="170" t="s">
        <v>127</v>
      </c>
    </row>
    <row r="148" spans="1:65" s="13" customFormat="1">
      <c r="B148" s="169"/>
      <c r="D148" s="165" t="s">
        <v>138</v>
      </c>
      <c r="E148" s="170" t="s">
        <v>3</v>
      </c>
      <c r="F148" s="171" t="s">
        <v>212</v>
      </c>
      <c r="H148" s="172">
        <v>21.2</v>
      </c>
      <c r="I148" s="173"/>
      <c r="L148" s="169"/>
      <c r="M148" s="174"/>
      <c r="N148" s="175"/>
      <c r="O148" s="175"/>
      <c r="P148" s="175"/>
      <c r="Q148" s="175"/>
      <c r="R148" s="175"/>
      <c r="S148" s="175"/>
      <c r="T148" s="176"/>
      <c r="AT148" s="170" t="s">
        <v>138</v>
      </c>
      <c r="AU148" s="170" t="s">
        <v>85</v>
      </c>
      <c r="AV148" s="13" t="s">
        <v>85</v>
      </c>
      <c r="AW148" s="13" t="s">
        <v>35</v>
      </c>
      <c r="AX148" s="13" t="s">
        <v>75</v>
      </c>
      <c r="AY148" s="170" t="s">
        <v>127</v>
      </c>
    </row>
    <row r="149" spans="1:65" s="13" customFormat="1">
      <c r="B149" s="169"/>
      <c r="D149" s="165" t="s">
        <v>138</v>
      </c>
      <c r="E149" s="170" t="s">
        <v>3</v>
      </c>
      <c r="F149" s="171" t="s">
        <v>213</v>
      </c>
      <c r="H149" s="172">
        <v>1.35</v>
      </c>
      <c r="I149" s="173"/>
      <c r="L149" s="169"/>
      <c r="M149" s="174"/>
      <c r="N149" s="175"/>
      <c r="O149" s="175"/>
      <c r="P149" s="175"/>
      <c r="Q149" s="175"/>
      <c r="R149" s="175"/>
      <c r="S149" s="175"/>
      <c r="T149" s="176"/>
      <c r="AT149" s="170" t="s">
        <v>138</v>
      </c>
      <c r="AU149" s="170" t="s">
        <v>85</v>
      </c>
      <c r="AV149" s="13" t="s">
        <v>85</v>
      </c>
      <c r="AW149" s="13" t="s">
        <v>35</v>
      </c>
      <c r="AX149" s="13" t="s">
        <v>75</v>
      </c>
      <c r="AY149" s="170" t="s">
        <v>127</v>
      </c>
    </row>
    <row r="150" spans="1:65" s="13" customFormat="1" ht="20.399999999999999">
      <c r="B150" s="169"/>
      <c r="D150" s="165" t="s">
        <v>138</v>
      </c>
      <c r="E150" s="170" t="s">
        <v>3</v>
      </c>
      <c r="F150" s="171" t="s">
        <v>214</v>
      </c>
      <c r="H150" s="172">
        <v>18.321000000000002</v>
      </c>
      <c r="I150" s="173"/>
      <c r="L150" s="169"/>
      <c r="M150" s="174"/>
      <c r="N150" s="175"/>
      <c r="O150" s="175"/>
      <c r="P150" s="175"/>
      <c r="Q150" s="175"/>
      <c r="R150" s="175"/>
      <c r="S150" s="175"/>
      <c r="T150" s="176"/>
      <c r="AT150" s="170" t="s">
        <v>138</v>
      </c>
      <c r="AU150" s="170" t="s">
        <v>85</v>
      </c>
      <c r="AV150" s="13" t="s">
        <v>85</v>
      </c>
      <c r="AW150" s="13" t="s">
        <v>35</v>
      </c>
      <c r="AX150" s="13" t="s">
        <v>75</v>
      </c>
      <c r="AY150" s="170" t="s">
        <v>127</v>
      </c>
    </row>
    <row r="151" spans="1:65" s="14" customFormat="1">
      <c r="B151" s="177"/>
      <c r="D151" s="165" t="s">
        <v>138</v>
      </c>
      <c r="E151" s="178" t="s">
        <v>3</v>
      </c>
      <c r="F151" s="179" t="s">
        <v>215</v>
      </c>
      <c r="H151" s="180">
        <v>154.99599999999998</v>
      </c>
      <c r="I151" s="181"/>
      <c r="L151" s="177"/>
      <c r="M151" s="182"/>
      <c r="N151" s="183"/>
      <c r="O151" s="183"/>
      <c r="P151" s="183"/>
      <c r="Q151" s="183"/>
      <c r="R151" s="183"/>
      <c r="S151" s="183"/>
      <c r="T151" s="184"/>
      <c r="AT151" s="178" t="s">
        <v>138</v>
      </c>
      <c r="AU151" s="178" t="s">
        <v>85</v>
      </c>
      <c r="AV151" s="14" t="s">
        <v>134</v>
      </c>
      <c r="AW151" s="14" t="s">
        <v>35</v>
      </c>
      <c r="AX151" s="14" t="s">
        <v>83</v>
      </c>
      <c r="AY151" s="178" t="s">
        <v>127</v>
      </c>
    </row>
    <row r="152" spans="1:65" s="13" customFormat="1">
      <c r="B152" s="169"/>
      <c r="D152" s="165" t="s">
        <v>138</v>
      </c>
      <c r="F152" s="171" t="s">
        <v>231</v>
      </c>
      <c r="H152" s="172">
        <v>278.99299999999999</v>
      </c>
      <c r="I152" s="173"/>
      <c r="L152" s="169"/>
      <c r="M152" s="174"/>
      <c r="N152" s="175"/>
      <c r="O152" s="175"/>
      <c r="P152" s="175"/>
      <c r="Q152" s="175"/>
      <c r="R152" s="175"/>
      <c r="S152" s="175"/>
      <c r="T152" s="176"/>
      <c r="AT152" s="170" t="s">
        <v>138</v>
      </c>
      <c r="AU152" s="170" t="s">
        <v>85</v>
      </c>
      <c r="AV152" s="13" t="s">
        <v>85</v>
      </c>
      <c r="AW152" s="13" t="s">
        <v>4</v>
      </c>
      <c r="AX152" s="13" t="s">
        <v>83</v>
      </c>
      <c r="AY152" s="170" t="s">
        <v>127</v>
      </c>
    </row>
    <row r="153" spans="1:65" s="2" customFormat="1" ht="19.95" customHeight="1">
      <c r="A153" s="32"/>
      <c r="B153" s="151"/>
      <c r="C153" s="152" t="s">
        <v>232</v>
      </c>
      <c r="D153" s="152" t="s">
        <v>129</v>
      </c>
      <c r="E153" s="153" t="s">
        <v>233</v>
      </c>
      <c r="F153" s="154" t="s">
        <v>234</v>
      </c>
      <c r="G153" s="155" t="s">
        <v>191</v>
      </c>
      <c r="H153" s="156">
        <v>154.99600000000001</v>
      </c>
      <c r="I153" s="157"/>
      <c r="J153" s="158">
        <f>ROUND(I153*H153,2)</f>
        <v>0</v>
      </c>
      <c r="K153" s="154" t="s">
        <v>133</v>
      </c>
      <c r="L153" s="33"/>
      <c r="M153" s="159" t="s">
        <v>3</v>
      </c>
      <c r="N153" s="160" t="s">
        <v>46</v>
      </c>
      <c r="O153" s="53"/>
      <c r="P153" s="161">
        <f>O153*H153</f>
        <v>0</v>
      </c>
      <c r="Q153" s="161">
        <v>0</v>
      </c>
      <c r="R153" s="161">
        <f>Q153*H153</f>
        <v>0</v>
      </c>
      <c r="S153" s="161">
        <v>0</v>
      </c>
      <c r="T153" s="162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3" t="s">
        <v>134</v>
      </c>
      <c r="AT153" s="163" t="s">
        <v>129</v>
      </c>
      <c r="AU153" s="163" t="s">
        <v>85</v>
      </c>
      <c r="AY153" s="17" t="s">
        <v>127</v>
      </c>
      <c r="BE153" s="164">
        <f>IF(N153="základní",J153,0)</f>
        <v>0</v>
      </c>
      <c r="BF153" s="164">
        <f>IF(N153="snížená",J153,0)</f>
        <v>0</v>
      </c>
      <c r="BG153" s="164">
        <f>IF(N153="zákl. přenesená",J153,0)</f>
        <v>0</v>
      </c>
      <c r="BH153" s="164">
        <f>IF(N153="sníž. přenesená",J153,0)</f>
        <v>0</v>
      </c>
      <c r="BI153" s="164">
        <f>IF(N153="nulová",J153,0)</f>
        <v>0</v>
      </c>
      <c r="BJ153" s="17" t="s">
        <v>83</v>
      </c>
      <c r="BK153" s="164">
        <f>ROUND(I153*H153,2)</f>
        <v>0</v>
      </c>
      <c r="BL153" s="17" t="s">
        <v>134</v>
      </c>
      <c r="BM153" s="163" t="s">
        <v>235</v>
      </c>
    </row>
    <row r="154" spans="1:65" s="2" customFormat="1" ht="28.8">
      <c r="A154" s="32"/>
      <c r="B154" s="33"/>
      <c r="C154" s="32"/>
      <c r="D154" s="165" t="s">
        <v>136</v>
      </c>
      <c r="E154" s="32"/>
      <c r="F154" s="166" t="s">
        <v>236</v>
      </c>
      <c r="G154" s="32"/>
      <c r="H154" s="32"/>
      <c r="I154" s="91"/>
      <c r="J154" s="32"/>
      <c r="K154" s="32"/>
      <c r="L154" s="33"/>
      <c r="M154" s="167"/>
      <c r="N154" s="168"/>
      <c r="O154" s="53"/>
      <c r="P154" s="53"/>
      <c r="Q154" s="53"/>
      <c r="R154" s="53"/>
      <c r="S154" s="53"/>
      <c r="T154" s="54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136</v>
      </c>
      <c r="AU154" s="17" t="s">
        <v>85</v>
      </c>
    </row>
    <row r="155" spans="1:65" s="13" customFormat="1">
      <c r="B155" s="169"/>
      <c r="D155" s="165" t="s">
        <v>138</v>
      </c>
      <c r="E155" s="170" t="s">
        <v>3</v>
      </c>
      <c r="F155" s="171" t="s">
        <v>211</v>
      </c>
      <c r="H155" s="172">
        <v>114.125</v>
      </c>
      <c r="I155" s="173"/>
      <c r="L155" s="169"/>
      <c r="M155" s="174"/>
      <c r="N155" s="175"/>
      <c r="O155" s="175"/>
      <c r="P155" s="175"/>
      <c r="Q155" s="175"/>
      <c r="R155" s="175"/>
      <c r="S155" s="175"/>
      <c r="T155" s="176"/>
      <c r="AT155" s="170" t="s">
        <v>138</v>
      </c>
      <c r="AU155" s="170" t="s">
        <v>85</v>
      </c>
      <c r="AV155" s="13" t="s">
        <v>85</v>
      </c>
      <c r="AW155" s="13" t="s">
        <v>35</v>
      </c>
      <c r="AX155" s="13" t="s">
        <v>75</v>
      </c>
      <c r="AY155" s="170" t="s">
        <v>127</v>
      </c>
    </row>
    <row r="156" spans="1:65" s="13" customFormat="1">
      <c r="B156" s="169"/>
      <c r="D156" s="165" t="s">
        <v>138</v>
      </c>
      <c r="E156" s="170" t="s">
        <v>3</v>
      </c>
      <c r="F156" s="171" t="s">
        <v>212</v>
      </c>
      <c r="H156" s="172">
        <v>21.2</v>
      </c>
      <c r="I156" s="173"/>
      <c r="L156" s="169"/>
      <c r="M156" s="174"/>
      <c r="N156" s="175"/>
      <c r="O156" s="175"/>
      <c r="P156" s="175"/>
      <c r="Q156" s="175"/>
      <c r="R156" s="175"/>
      <c r="S156" s="175"/>
      <c r="T156" s="176"/>
      <c r="AT156" s="170" t="s">
        <v>138</v>
      </c>
      <c r="AU156" s="170" t="s">
        <v>85</v>
      </c>
      <c r="AV156" s="13" t="s">
        <v>85</v>
      </c>
      <c r="AW156" s="13" t="s">
        <v>35</v>
      </c>
      <c r="AX156" s="13" t="s">
        <v>75</v>
      </c>
      <c r="AY156" s="170" t="s">
        <v>127</v>
      </c>
    </row>
    <row r="157" spans="1:65" s="13" customFormat="1">
      <c r="B157" s="169"/>
      <c r="D157" s="165" t="s">
        <v>138</v>
      </c>
      <c r="E157" s="170" t="s">
        <v>3</v>
      </c>
      <c r="F157" s="171" t="s">
        <v>213</v>
      </c>
      <c r="H157" s="172">
        <v>1.35</v>
      </c>
      <c r="I157" s="173"/>
      <c r="L157" s="169"/>
      <c r="M157" s="174"/>
      <c r="N157" s="175"/>
      <c r="O157" s="175"/>
      <c r="P157" s="175"/>
      <c r="Q157" s="175"/>
      <c r="R157" s="175"/>
      <c r="S157" s="175"/>
      <c r="T157" s="176"/>
      <c r="AT157" s="170" t="s">
        <v>138</v>
      </c>
      <c r="AU157" s="170" t="s">
        <v>85</v>
      </c>
      <c r="AV157" s="13" t="s">
        <v>85</v>
      </c>
      <c r="AW157" s="13" t="s">
        <v>35</v>
      </c>
      <c r="AX157" s="13" t="s">
        <v>75</v>
      </c>
      <c r="AY157" s="170" t="s">
        <v>127</v>
      </c>
    </row>
    <row r="158" spans="1:65" s="13" customFormat="1" ht="20.399999999999999">
      <c r="B158" s="169"/>
      <c r="D158" s="165" t="s">
        <v>138</v>
      </c>
      <c r="E158" s="170" t="s">
        <v>3</v>
      </c>
      <c r="F158" s="171" t="s">
        <v>214</v>
      </c>
      <c r="H158" s="172">
        <v>18.321000000000002</v>
      </c>
      <c r="I158" s="173"/>
      <c r="L158" s="169"/>
      <c r="M158" s="174"/>
      <c r="N158" s="175"/>
      <c r="O158" s="175"/>
      <c r="P158" s="175"/>
      <c r="Q158" s="175"/>
      <c r="R158" s="175"/>
      <c r="S158" s="175"/>
      <c r="T158" s="176"/>
      <c r="AT158" s="170" t="s">
        <v>138</v>
      </c>
      <c r="AU158" s="170" t="s">
        <v>85</v>
      </c>
      <c r="AV158" s="13" t="s">
        <v>85</v>
      </c>
      <c r="AW158" s="13" t="s">
        <v>35</v>
      </c>
      <c r="AX158" s="13" t="s">
        <v>75</v>
      </c>
      <c r="AY158" s="170" t="s">
        <v>127</v>
      </c>
    </row>
    <row r="159" spans="1:65" s="14" customFormat="1">
      <c r="B159" s="177"/>
      <c r="D159" s="165" t="s">
        <v>138</v>
      </c>
      <c r="E159" s="178" t="s">
        <v>3</v>
      </c>
      <c r="F159" s="179" t="s">
        <v>215</v>
      </c>
      <c r="H159" s="180">
        <v>154.99599999999998</v>
      </c>
      <c r="I159" s="181"/>
      <c r="L159" s="177"/>
      <c r="M159" s="182"/>
      <c r="N159" s="183"/>
      <c r="O159" s="183"/>
      <c r="P159" s="183"/>
      <c r="Q159" s="183"/>
      <c r="R159" s="183"/>
      <c r="S159" s="183"/>
      <c r="T159" s="184"/>
      <c r="AT159" s="178" t="s">
        <v>138</v>
      </c>
      <c r="AU159" s="178" t="s">
        <v>85</v>
      </c>
      <c r="AV159" s="14" t="s">
        <v>134</v>
      </c>
      <c r="AW159" s="14" t="s">
        <v>35</v>
      </c>
      <c r="AX159" s="14" t="s">
        <v>83</v>
      </c>
      <c r="AY159" s="178" t="s">
        <v>127</v>
      </c>
    </row>
    <row r="160" spans="1:65" s="2" customFormat="1" ht="19.95" customHeight="1">
      <c r="A160" s="32"/>
      <c r="B160" s="151"/>
      <c r="C160" s="152" t="s">
        <v>237</v>
      </c>
      <c r="D160" s="152" t="s">
        <v>129</v>
      </c>
      <c r="E160" s="153" t="s">
        <v>238</v>
      </c>
      <c r="F160" s="154" t="s">
        <v>239</v>
      </c>
      <c r="G160" s="155" t="s">
        <v>191</v>
      </c>
      <c r="H160" s="156">
        <v>289.75400000000002</v>
      </c>
      <c r="I160" s="157"/>
      <c r="J160" s="158">
        <f>ROUND(I160*H160,2)</f>
        <v>0</v>
      </c>
      <c r="K160" s="154" t="s">
        <v>133</v>
      </c>
      <c r="L160" s="33"/>
      <c r="M160" s="159" t="s">
        <v>3</v>
      </c>
      <c r="N160" s="160" t="s">
        <v>46</v>
      </c>
      <c r="O160" s="53"/>
      <c r="P160" s="161">
        <f>O160*H160</f>
        <v>0</v>
      </c>
      <c r="Q160" s="161">
        <v>0</v>
      </c>
      <c r="R160" s="161">
        <f>Q160*H160</f>
        <v>0</v>
      </c>
      <c r="S160" s="161">
        <v>0</v>
      </c>
      <c r="T160" s="162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3" t="s">
        <v>134</v>
      </c>
      <c r="AT160" s="163" t="s">
        <v>129</v>
      </c>
      <c r="AU160" s="163" t="s">
        <v>85</v>
      </c>
      <c r="AY160" s="17" t="s">
        <v>127</v>
      </c>
      <c r="BE160" s="164">
        <f>IF(N160="základní",J160,0)</f>
        <v>0</v>
      </c>
      <c r="BF160" s="164">
        <f>IF(N160="snížená",J160,0)</f>
        <v>0</v>
      </c>
      <c r="BG160" s="164">
        <f>IF(N160="zákl. přenesená",J160,0)</f>
        <v>0</v>
      </c>
      <c r="BH160" s="164">
        <f>IF(N160="sníž. přenesená",J160,0)</f>
        <v>0</v>
      </c>
      <c r="BI160" s="164">
        <f>IF(N160="nulová",J160,0)</f>
        <v>0</v>
      </c>
      <c r="BJ160" s="17" t="s">
        <v>83</v>
      </c>
      <c r="BK160" s="164">
        <f>ROUND(I160*H160,2)</f>
        <v>0</v>
      </c>
      <c r="BL160" s="17" t="s">
        <v>134</v>
      </c>
      <c r="BM160" s="163" t="s">
        <v>240</v>
      </c>
    </row>
    <row r="161" spans="1:65" s="2" customFormat="1" ht="28.8">
      <c r="A161" s="32"/>
      <c r="B161" s="33"/>
      <c r="C161" s="32"/>
      <c r="D161" s="165" t="s">
        <v>136</v>
      </c>
      <c r="E161" s="32"/>
      <c r="F161" s="166" t="s">
        <v>241</v>
      </c>
      <c r="G161" s="32"/>
      <c r="H161" s="32"/>
      <c r="I161" s="91"/>
      <c r="J161" s="32"/>
      <c r="K161" s="32"/>
      <c r="L161" s="33"/>
      <c r="M161" s="167"/>
      <c r="N161" s="168"/>
      <c r="O161" s="53"/>
      <c r="P161" s="53"/>
      <c r="Q161" s="53"/>
      <c r="R161" s="53"/>
      <c r="S161" s="53"/>
      <c r="T161" s="54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7" t="s">
        <v>136</v>
      </c>
      <c r="AU161" s="17" t="s">
        <v>85</v>
      </c>
    </row>
    <row r="162" spans="1:65" s="13" customFormat="1" ht="20.399999999999999">
      <c r="B162" s="169"/>
      <c r="D162" s="165" t="s">
        <v>138</v>
      </c>
      <c r="E162" s="170" t="s">
        <v>3</v>
      </c>
      <c r="F162" s="171" t="s">
        <v>194</v>
      </c>
      <c r="H162" s="172">
        <v>444.75</v>
      </c>
      <c r="I162" s="173"/>
      <c r="L162" s="169"/>
      <c r="M162" s="174"/>
      <c r="N162" s="175"/>
      <c r="O162" s="175"/>
      <c r="P162" s="175"/>
      <c r="Q162" s="175"/>
      <c r="R162" s="175"/>
      <c r="S162" s="175"/>
      <c r="T162" s="176"/>
      <c r="AT162" s="170" t="s">
        <v>138</v>
      </c>
      <c r="AU162" s="170" t="s">
        <v>85</v>
      </c>
      <c r="AV162" s="13" t="s">
        <v>85</v>
      </c>
      <c r="AW162" s="13" t="s">
        <v>35</v>
      </c>
      <c r="AX162" s="13" t="s">
        <v>75</v>
      </c>
      <c r="AY162" s="170" t="s">
        <v>127</v>
      </c>
    </row>
    <row r="163" spans="1:65" s="13" customFormat="1">
      <c r="B163" s="169"/>
      <c r="D163" s="165" t="s">
        <v>138</v>
      </c>
      <c r="E163" s="170" t="s">
        <v>3</v>
      </c>
      <c r="F163" s="171" t="s">
        <v>242</v>
      </c>
      <c r="H163" s="172">
        <v>-114.125</v>
      </c>
      <c r="I163" s="173"/>
      <c r="L163" s="169"/>
      <c r="M163" s="174"/>
      <c r="N163" s="175"/>
      <c r="O163" s="175"/>
      <c r="P163" s="175"/>
      <c r="Q163" s="175"/>
      <c r="R163" s="175"/>
      <c r="S163" s="175"/>
      <c r="T163" s="176"/>
      <c r="AT163" s="170" t="s">
        <v>138</v>
      </c>
      <c r="AU163" s="170" t="s">
        <v>85</v>
      </c>
      <c r="AV163" s="13" t="s">
        <v>85</v>
      </c>
      <c r="AW163" s="13" t="s">
        <v>35</v>
      </c>
      <c r="AX163" s="13" t="s">
        <v>75</v>
      </c>
      <c r="AY163" s="170" t="s">
        <v>127</v>
      </c>
    </row>
    <row r="164" spans="1:65" s="13" customFormat="1">
      <c r="B164" s="169"/>
      <c r="D164" s="165" t="s">
        <v>138</v>
      </c>
      <c r="E164" s="170" t="s">
        <v>3</v>
      </c>
      <c r="F164" s="171" t="s">
        <v>243</v>
      </c>
      <c r="H164" s="172">
        <v>-21.2</v>
      </c>
      <c r="I164" s="173"/>
      <c r="L164" s="169"/>
      <c r="M164" s="174"/>
      <c r="N164" s="175"/>
      <c r="O164" s="175"/>
      <c r="P164" s="175"/>
      <c r="Q164" s="175"/>
      <c r="R164" s="175"/>
      <c r="S164" s="175"/>
      <c r="T164" s="176"/>
      <c r="AT164" s="170" t="s">
        <v>138</v>
      </c>
      <c r="AU164" s="170" t="s">
        <v>85</v>
      </c>
      <c r="AV164" s="13" t="s">
        <v>85</v>
      </c>
      <c r="AW164" s="13" t="s">
        <v>35</v>
      </c>
      <c r="AX164" s="13" t="s">
        <v>75</v>
      </c>
      <c r="AY164" s="170" t="s">
        <v>127</v>
      </c>
    </row>
    <row r="165" spans="1:65" s="13" customFormat="1">
      <c r="B165" s="169"/>
      <c r="D165" s="165" t="s">
        <v>138</v>
      </c>
      <c r="E165" s="170" t="s">
        <v>3</v>
      </c>
      <c r="F165" s="171" t="s">
        <v>244</v>
      </c>
      <c r="H165" s="172">
        <v>-1.35</v>
      </c>
      <c r="I165" s="173"/>
      <c r="L165" s="169"/>
      <c r="M165" s="174"/>
      <c r="N165" s="175"/>
      <c r="O165" s="175"/>
      <c r="P165" s="175"/>
      <c r="Q165" s="175"/>
      <c r="R165" s="175"/>
      <c r="S165" s="175"/>
      <c r="T165" s="176"/>
      <c r="AT165" s="170" t="s">
        <v>138</v>
      </c>
      <c r="AU165" s="170" t="s">
        <v>85</v>
      </c>
      <c r="AV165" s="13" t="s">
        <v>85</v>
      </c>
      <c r="AW165" s="13" t="s">
        <v>35</v>
      </c>
      <c r="AX165" s="13" t="s">
        <v>75</v>
      </c>
      <c r="AY165" s="170" t="s">
        <v>127</v>
      </c>
    </row>
    <row r="166" spans="1:65" s="13" customFormat="1" ht="30.6">
      <c r="B166" s="169"/>
      <c r="D166" s="165" t="s">
        <v>138</v>
      </c>
      <c r="E166" s="170" t="s">
        <v>3</v>
      </c>
      <c r="F166" s="171" t="s">
        <v>245</v>
      </c>
      <c r="H166" s="172">
        <v>-18.321000000000002</v>
      </c>
      <c r="I166" s="173"/>
      <c r="L166" s="169"/>
      <c r="M166" s="174"/>
      <c r="N166" s="175"/>
      <c r="O166" s="175"/>
      <c r="P166" s="175"/>
      <c r="Q166" s="175"/>
      <c r="R166" s="175"/>
      <c r="S166" s="175"/>
      <c r="T166" s="176"/>
      <c r="AT166" s="170" t="s">
        <v>138</v>
      </c>
      <c r="AU166" s="170" t="s">
        <v>85</v>
      </c>
      <c r="AV166" s="13" t="s">
        <v>85</v>
      </c>
      <c r="AW166" s="13" t="s">
        <v>35</v>
      </c>
      <c r="AX166" s="13" t="s">
        <v>75</v>
      </c>
      <c r="AY166" s="170" t="s">
        <v>127</v>
      </c>
    </row>
    <row r="167" spans="1:65" s="14" customFormat="1">
      <c r="B167" s="177"/>
      <c r="D167" s="165" t="s">
        <v>138</v>
      </c>
      <c r="E167" s="178" t="s">
        <v>3</v>
      </c>
      <c r="F167" s="179" t="s">
        <v>215</v>
      </c>
      <c r="H167" s="180">
        <v>289.75399999999996</v>
      </c>
      <c r="I167" s="181"/>
      <c r="L167" s="177"/>
      <c r="M167" s="182"/>
      <c r="N167" s="183"/>
      <c r="O167" s="183"/>
      <c r="P167" s="183"/>
      <c r="Q167" s="183"/>
      <c r="R167" s="183"/>
      <c r="S167" s="183"/>
      <c r="T167" s="184"/>
      <c r="AT167" s="178" t="s">
        <v>138</v>
      </c>
      <c r="AU167" s="178" t="s">
        <v>85</v>
      </c>
      <c r="AV167" s="14" t="s">
        <v>134</v>
      </c>
      <c r="AW167" s="14" t="s">
        <v>35</v>
      </c>
      <c r="AX167" s="14" t="s">
        <v>83</v>
      </c>
      <c r="AY167" s="178" t="s">
        <v>127</v>
      </c>
    </row>
    <row r="168" spans="1:65" s="2" customFormat="1" ht="19.95" customHeight="1">
      <c r="A168" s="32"/>
      <c r="B168" s="151"/>
      <c r="C168" s="152" t="s">
        <v>246</v>
      </c>
      <c r="D168" s="152" t="s">
        <v>129</v>
      </c>
      <c r="E168" s="153" t="s">
        <v>247</v>
      </c>
      <c r="F168" s="154" t="s">
        <v>248</v>
      </c>
      <c r="G168" s="155" t="s">
        <v>191</v>
      </c>
      <c r="H168" s="156">
        <v>103.94499999999999</v>
      </c>
      <c r="I168" s="157"/>
      <c r="J168" s="158">
        <f>ROUND(I168*H168,2)</f>
        <v>0</v>
      </c>
      <c r="K168" s="154" t="s">
        <v>133</v>
      </c>
      <c r="L168" s="33"/>
      <c r="M168" s="159" t="s">
        <v>3</v>
      </c>
      <c r="N168" s="160" t="s">
        <v>46</v>
      </c>
      <c r="O168" s="53"/>
      <c r="P168" s="161">
        <f>O168*H168</f>
        <v>0</v>
      </c>
      <c r="Q168" s="161">
        <v>0</v>
      </c>
      <c r="R168" s="161">
        <f>Q168*H168</f>
        <v>0</v>
      </c>
      <c r="S168" s="161">
        <v>0</v>
      </c>
      <c r="T168" s="162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3" t="s">
        <v>134</v>
      </c>
      <c r="AT168" s="163" t="s">
        <v>129</v>
      </c>
      <c r="AU168" s="163" t="s">
        <v>85</v>
      </c>
      <c r="AY168" s="17" t="s">
        <v>127</v>
      </c>
      <c r="BE168" s="164">
        <f>IF(N168="základní",J168,0)</f>
        <v>0</v>
      </c>
      <c r="BF168" s="164">
        <f>IF(N168="snížená",J168,0)</f>
        <v>0</v>
      </c>
      <c r="BG168" s="164">
        <f>IF(N168="zákl. přenesená",J168,0)</f>
        <v>0</v>
      </c>
      <c r="BH168" s="164">
        <f>IF(N168="sníž. přenesená",J168,0)</f>
        <v>0</v>
      </c>
      <c r="BI168" s="164">
        <f>IF(N168="nulová",J168,0)</f>
        <v>0</v>
      </c>
      <c r="BJ168" s="17" t="s">
        <v>83</v>
      </c>
      <c r="BK168" s="164">
        <f>ROUND(I168*H168,2)</f>
        <v>0</v>
      </c>
      <c r="BL168" s="17" t="s">
        <v>134</v>
      </c>
      <c r="BM168" s="163" t="s">
        <v>249</v>
      </c>
    </row>
    <row r="169" spans="1:65" s="2" customFormat="1" ht="48">
      <c r="A169" s="32"/>
      <c r="B169" s="33"/>
      <c r="C169" s="32"/>
      <c r="D169" s="165" t="s">
        <v>136</v>
      </c>
      <c r="E169" s="32"/>
      <c r="F169" s="166" t="s">
        <v>250</v>
      </c>
      <c r="G169" s="32"/>
      <c r="H169" s="32"/>
      <c r="I169" s="91"/>
      <c r="J169" s="32"/>
      <c r="K169" s="32"/>
      <c r="L169" s="33"/>
      <c r="M169" s="167"/>
      <c r="N169" s="168"/>
      <c r="O169" s="53"/>
      <c r="P169" s="53"/>
      <c r="Q169" s="53"/>
      <c r="R169" s="53"/>
      <c r="S169" s="53"/>
      <c r="T169" s="54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7" t="s">
        <v>136</v>
      </c>
      <c r="AU169" s="17" t="s">
        <v>85</v>
      </c>
    </row>
    <row r="170" spans="1:65" s="13" customFormat="1">
      <c r="B170" s="169"/>
      <c r="D170" s="165" t="s">
        <v>138</v>
      </c>
      <c r="E170" s="170" t="s">
        <v>3</v>
      </c>
      <c r="F170" s="171" t="s">
        <v>251</v>
      </c>
      <c r="H170" s="172">
        <v>103.94499999999999</v>
      </c>
      <c r="I170" s="173"/>
      <c r="L170" s="169"/>
      <c r="M170" s="174"/>
      <c r="N170" s="175"/>
      <c r="O170" s="175"/>
      <c r="P170" s="175"/>
      <c r="Q170" s="175"/>
      <c r="R170" s="175"/>
      <c r="S170" s="175"/>
      <c r="T170" s="176"/>
      <c r="AT170" s="170" t="s">
        <v>138</v>
      </c>
      <c r="AU170" s="170" t="s">
        <v>85</v>
      </c>
      <c r="AV170" s="13" t="s">
        <v>85</v>
      </c>
      <c r="AW170" s="13" t="s">
        <v>35</v>
      </c>
      <c r="AX170" s="13" t="s">
        <v>83</v>
      </c>
      <c r="AY170" s="170" t="s">
        <v>127</v>
      </c>
    </row>
    <row r="171" spans="1:65" s="2" customFormat="1" ht="14.4" customHeight="1">
      <c r="A171" s="32"/>
      <c r="B171" s="151"/>
      <c r="C171" s="185" t="s">
        <v>8</v>
      </c>
      <c r="D171" s="185" t="s">
        <v>252</v>
      </c>
      <c r="E171" s="186" t="s">
        <v>253</v>
      </c>
      <c r="F171" s="187" t="s">
        <v>254</v>
      </c>
      <c r="G171" s="188" t="s">
        <v>228</v>
      </c>
      <c r="H171" s="189">
        <v>173.58799999999999</v>
      </c>
      <c r="I171" s="190"/>
      <c r="J171" s="191">
        <f>ROUND(I171*H171,2)</f>
        <v>0</v>
      </c>
      <c r="K171" s="187" t="s">
        <v>133</v>
      </c>
      <c r="L171" s="192"/>
      <c r="M171" s="193" t="s">
        <v>3</v>
      </c>
      <c r="N171" s="194" t="s">
        <v>46</v>
      </c>
      <c r="O171" s="53"/>
      <c r="P171" s="161">
        <f>O171*H171</f>
        <v>0</v>
      </c>
      <c r="Q171" s="161">
        <v>0</v>
      </c>
      <c r="R171" s="161">
        <f>Q171*H171</f>
        <v>0</v>
      </c>
      <c r="S171" s="161">
        <v>0</v>
      </c>
      <c r="T171" s="162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3" t="s">
        <v>172</v>
      </c>
      <c r="AT171" s="163" t="s">
        <v>252</v>
      </c>
      <c r="AU171" s="163" t="s">
        <v>85</v>
      </c>
      <c r="AY171" s="17" t="s">
        <v>127</v>
      </c>
      <c r="BE171" s="164">
        <f>IF(N171="základní",J171,0)</f>
        <v>0</v>
      </c>
      <c r="BF171" s="164">
        <f>IF(N171="snížená",J171,0)</f>
        <v>0</v>
      </c>
      <c r="BG171" s="164">
        <f>IF(N171="zákl. přenesená",J171,0)</f>
        <v>0</v>
      </c>
      <c r="BH171" s="164">
        <f>IF(N171="sníž. přenesená",J171,0)</f>
        <v>0</v>
      </c>
      <c r="BI171" s="164">
        <f>IF(N171="nulová",J171,0)</f>
        <v>0</v>
      </c>
      <c r="BJ171" s="17" t="s">
        <v>83</v>
      </c>
      <c r="BK171" s="164">
        <f>ROUND(I171*H171,2)</f>
        <v>0</v>
      </c>
      <c r="BL171" s="17" t="s">
        <v>134</v>
      </c>
      <c r="BM171" s="163" t="s">
        <v>255</v>
      </c>
    </row>
    <row r="172" spans="1:65" s="2" customFormat="1">
      <c r="A172" s="32"/>
      <c r="B172" s="33"/>
      <c r="C172" s="32"/>
      <c r="D172" s="165" t="s">
        <v>136</v>
      </c>
      <c r="E172" s="32"/>
      <c r="F172" s="166" t="s">
        <v>254</v>
      </c>
      <c r="G172" s="32"/>
      <c r="H172" s="32"/>
      <c r="I172" s="91"/>
      <c r="J172" s="32"/>
      <c r="K172" s="32"/>
      <c r="L172" s="33"/>
      <c r="M172" s="167"/>
      <c r="N172" s="168"/>
      <c r="O172" s="53"/>
      <c r="P172" s="53"/>
      <c r="Q172" s="53"/>
      <c r="R172" s="53"/>
      <c r="S172" s="53"/>
      <c r="T172" s="54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7" t="s">
        <v>136</v>
      </c>
      <c r="AU172" s="17" t="s">
        <v>85</v>
      </c>
    </row>
    <row r="173" spans="1:65" s="13" customFormat="1">
      <c r="B173" s="169"/>
      <c r="D173" s="165" t="s">
        <v>138</v>
      </c>
      <c r="E173" s="170" t="s">
        <v>3</v>
      </c>
      <c r="F173" s="171" t="s">
        <v>251</v>
      </c>
      <c r="H173" s="172">
        <v>103.94499999999999</v>
      </c>
      <c r="I173" s="173"/>
      <c r="L173" s="169"/>
      <c r="M173" s="174"/>
      <c r="N173" s="175"/>
      <c r="O173" s="175"/>
      <c r="P173" s="175"/>
      <c r="Q173" s="175"/>
      <c r="R173" s="175"/>
      <c r="S173" s="175"/>
      <c r="T173" s="176"/>
      <c r="AT173" s="170" t="s">
        <v>138</v>
      </c>
      <c r="AU173" s="170" t="s">
        <v>85</v>
      </c>
      <c r="AV173" s="13" t="s">
        <v>85</v>
      </c>
      <c r="AW173" s="13" t="s">
        <v>35</v>
      </c>
      <c r="AX173" s="13" t="s">
        <v>83</v>
      </c>
      <c r="AY173" s="170" t="s">
        <v>127</v>
      </c>
    </row>
    <row r="174" spans="1:65" s="13" customFormat="1">
      <c r="B174" s="169"/>
      <c r="D174" s="165" t="s">
        <v>138</v>
      </c>
      <c r="F174" s="171" t="s">
        <v>256</v>
      </c>
      <c r="H174" s="172">
        <v>173.58799999999999</v>
      </c>
      <c r="I174" s="173"/>
      <c r="L174" s="169"/>
      <c r="M174" s="174"/>
      <c r="N174" s="175"/>
      <c r="O174" s="175"/>
      <c r="P174" s="175"/>
      <c r="Q174" s="175"/>
      <c r="R174" s="175"/>
      <c r="S174" s="175"/>
      <c r="T174" s="176"/>
      <c r="AT174" s="170" t="s">
        <v>138</v>
      </c>
      <c r="AU174" s="170" t="s">
        <v>85</v>
      </c>
      <c r="AV174" s="13" t="s">
        <v>85</v>
      </c>
      <c r="AW174" s="13" t="s">
        <v>4</v>
      </c>
      <c r="AX174" s="13" t="s">
        <v>83</v>
      </c>
      <c r="AY174" s="170" t="s">
        <v>127</v>
      </c>
    </row>
    <row r="175" spans="1:65" s="2" customFormat="1" ht="19.95" customHeight="1">
      <c r="A175" s="32"/>
      <c r="B175" s="151"/>
      <c r="C175" s="152" t="s">
        <v>257</v>
      </c>
      <c r="D175" s="152" t="s">
        <v>129</v>
      </c>
      <c r="E175" s="153" t="s">
        <v>258</v>
      </c>
      <c r="F175" s="154" t="s">
        <v>259</v>
      </c>
      <c r="G175" s="155" t="s">
        <v>132</v>
      </c>
      <c r="H175" s="156">
        <v>208.75</v>
      </c>
      <c r="I175" s="157"/>
      <c r="J175" s="158">
        <f>ROUND(I175*H175,2)</f>
        <v>0</v>
      </c>
      <c r="K175" s="154" t="s">
        <v>133</v>
      </c>
      <c r="L175" s="33"/>
      <c r="M175" s="159" t="s">
        <v>3</v>
      </c>
      <c r="N175" s="160" t="s">
        <v>46</v>
      </c>
      <c r="O175" s="53"/>
      <c r="P175" s="161">
        <f>O175*H175</f>
        <v>0</v>
      </c>
      <c r="Q175" s="161">
        <v>0</v>
      </c>
      <c r="R175" s="161">
        <f>Q175*H175</f>
        <v>0</v>
      </c>
      <c r="S175" s="161">
        <v>0</v>
      </c>
      <c r="T175" s="162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63" t="s">
        <v>134</v>
      </c>
      <c r="AT175" s="163" t="s">
        <v>129</v>
      </c>
      <c r="AU175" s="163" t="s">
        <v>85</v>
      </c>
      <c r="AY175" s="17" t="s">
        <v>127</v>
      </c>
      <c r="BE175" s="164">
        <f>IF(N175="základní",J175,0)</f>
        <v>0</v>
      </c>
      <c r="BF175" s="164">
        <f>IF(N175="snížená",J175,0)</f>
        <v>0</v>
      </c>
      <c r="BG175" s="164">
        <f>IF(N175="zákl. přenesená",J175,0)</f>
        <v>0</v>
      </c>
      <c r="BH175" s="164">
        <f>IF(N175="sníž. přenesená",J175,0)</f>
        <v>0</v>
      </c>
      <c r="BI175" s="164">
        <f>IF(N175="nulová",J175,0)</f>
        <v>0</v>
      </c>
      <c r="BJ175" s="17" t="s">
        <v>83</v>
      </c>
      <c r="BK175" s="164">
        <f>ROUND(I175*H175,2)</f>
        <v>0</v>
      </c>
      <c r="BL175" s="17" t="s">
        <v>134</v>
      </c>
      <c r="BM175" s="163" t="s">
        <v>260</v>
      </c>
    </row>
    <row r="176" spans="1:65" s="2" customFormat="1" ht="28.8">
      <c r="A176" s="32"/>
      <c r="B176" s="33"/>
      <c r="C176" s="32"/>
      <c r="D176" s="165" t="s">
        <v>136</v>
      </c>
      <c r="E176" s="32"/>
      <c r="F176" s="166" t="s">
        <v>261</v>
      </c>
      <c r="G176" s="32"/>
      <c r="H176" s="32"/>
      <c r="I176" s="91"/>
      <c r="J176" s="32"/>
      <c r="K176" s="32"/>
      <c r="L176" s="33"/>
      <c r="M176" s="167"/>
      <c r="N176" s="168"/>
      <c r="O176" s="53"/>
      <c r="P176" s="53"/>
      <c r="Q176" s="53"/>
      <c r="R176" s="53"/>
      <c r="S176" s="53"/>
      <c r="T176" s="54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7" t="s">
        <v>136</v>
      </c>
      <c r="AU176" s="17" t="s">
        <v>85</v>
      </c>
    </row>
    <row r="177" spans="1:65" s="2" customFormat="1" ht="19.95" customHeight="1">
      <c r="A177" s="32"/>
      <c r="B177" s="151"/>
      <c r="C177" s="152" t="s">
        <v>262</v>
      </c>
      <c r="D177" s="152" t="s">
        <v>129</v>
      </c>
      <c r="E177" s="153" t="s">
        <v>263</v>
      </c>
      <c r="F177" s="154" t="s">
        <v>264</v>
      </c>
      <c r="G177" s="155" t="s">
        <v>132</v>
      </c>
      <c r="H177" s="156">
        <v>208.75</v>
      </c>
      <c r="I177" s="157"/>
      <c r="J177" s="158">
        <f>ROUND(I177*H177,2)</f>
        <v>0</v>
      </c>
      <c r="K177" s="154" t="s">
        <v>133</v>
      </c>
      <c r="L177" s="33"/>
      <c r="M177" s="159" t="s">
        <v>3</v>
      </c>
      <c r="N177" s="160" t="s">
        <v>46</v>
      </c>
      <c r="O177" s="53"/>
      <c r="P177" s="161">
        <f>O177*H177</f>
        <v>0</v>
      </c>
      <c r="Q177" s="161">
        <v>0</v>
      </c>
      <c r="R177" s="161">
        <f>Q177*H177</f>
        <v>0</v>
      </c>
      <c r="S177" s="161">
        <v>0</v>
      </c>
      <c r="T177" s="162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63" t="s">
        <v>134</v>
      </c>
      <c r="AT177" s="163" t="s">
        <v>129</v>
      </c>
      <c r="AU177" s="163" t="s">
        <v>85</v>
      </c>
      <c r="AY177" s="17" t="s">
        <v>127</v>
      </c>
      <c r="BE177" s="164">
        <f>IF(N177="základní",J177,0)</f>
        <v>0</v>
      </c>
      <c r="BF177" s="164">
        <f>IF(N177="snížená",J177,0)</f>
        <v>0</v>
      </c>
      <c r="BG177" s="164">
        <f>IF(N177="zákl. přenesená",J177,0)</f>
        <v>0</v>
      </c>
      <c r="BH177" s="164">
        <f>IF(N177="sníž. přenesená",J177,0)</f>
        <v>0</v>
      </c>
      <c r="BI177" s="164">
        <f>IF(N177="nulová",J177,0)</f>
        <v>0</v>
      </c>
      <c r="BJ177" s="17" t="s">
        <v>83</v>
      </c>
      <c r="BK177" s="164">
        <f>ROUND(I177*H177,2)</f>
        <v>0</v>
      </c>
      <c r="BL177" s="17" t="s">
        <v>134</v>
      </c>
      <c r="BM177" s="163" t="s">
        <v>265</v>
      </c>
    </row>
    <row r="178" spans="1:65" s="2" customFormat="1" ht="19.2">
      <c r="A178" s="32"/>
      <c r="B178" s="33"/>
      <c r="C178" s="32"/>
      <c r="D178" s="165" t="s">
        <v>136</v>
      </c>
      <c r="E178" s="32"/>
      <c r="F178" s="166" t="s">
        <v>266</v>
      </c>
      <c r="G178" s="32"/>
      <c r="H178" s="32"/>
      <c r="I178" s="91"/>
      <c r="J178" s="32"/>
      <c r="K178" s="32"/>
      <c r="L178" s="33"/>
      <c r="M178" s="167"/>
      <c r="N178" s="168"/>
      <c r="O178" s="53"/>
      <c r="P178" s="53"/>
      <c r="Q178" s="53"/>
      <c r="R178" s="53"/>
      <c r="S178" s="53"/>
      <c r="T178" s="54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136</v>
      </c>
      <c r="AU178" s="17" t="s">
        <v>85</v>
      </c>
    </row>
    <row r="179" spans="1:65" s="13" customFormat="1">
      <c r="B179" s="169"/>
      <c r="D179" s="165" t="s">
        <v>138</v>
      </c>
      <c r="E179" s="170" t="s">
        <v>3</v>
      </c>
      <c r="F179" s="171" t="s">
        <v>187</v>
      </c>
      <c r="H179" s="172">
        <v>208.75</v>
      </c>
      <c r="I179" s="173"/>
      <c r="L179" s="169"/>
      <c r="M179" s="174"/>
      <c r="N179" s="175"/>
      <c r="O179" s="175"/>
      <c r="P179" s="175"/>
      <c r="Q179" s="175"/>
      <c r="R179" s="175"/>
      <c r="S179" s="175"/>
      <c r="T179" s="176"/>
      <c r="AT179" s="170" t="s">
        <v>138</v>
      </c>
      <c r="AU179" s="170" t="s">
        <v>85</v>
      </c>
      <c r="AV179" s="13" t="s">
        <v>85</v>
      </c>
      <c r="AW179" s="13" t="s">
        <v>35</v>
      </c>
      <c r="AX179" s="13" t="s">
        <v>83</v>
      </c>
      <c r="AY179" s="170" t="s">
        <v>127</v>
      </c>
    </row>
    <row r="180" spans="1:65" s="2" customFormat="1" ht="19.95" customHeight="1">
      <c r="A180" s="32"/>
      <c r="B180" s="151"/>
      <c r="C180" s="152" t="s">
        <v>267</v>
      </c>
      <c r="D180" s="152" t="s">
        <v>129</v>
      </c>
      <c r="E180" s="153" t="s">
        <v>268</v>
      </c>
      <c r="F180" s="154" t="s">
        <v>269</v>
      </c>
      <c r="G180" s="155" t="s">
        <v>132</v>
      </c>
      <c r="H180" s="156">
        <v>6</v>
      </c>
      <c r="I180" s="157"/>
      <c r="J180" s="158">
        <f>ROUND(I180*H180,2)</f>
        <v>0</v>
      </c>
      <c r="K180" s="154" t="s">
        <v>133</v>
      </c>
      <c r="L180" s="33"/>
      <c r="M180" s="159" t="s">
        <v>3</v>
      </c>
      <c r="N180" s="160" t="s">
        <v>46</v>
      </c>
      <c r="O180" s="53"/>
      <c r="P180" s="161">
        <f>O180*H180</f>
        <v>0</v>
      </c>
      <c r="Q180" s="161">
        <v>0</v>
      </c>
      <c r="R180" s="161">
        <f>Q180*H180</f>
        <v>0</v>
      </c>
      <c r="S180" s="161">
        <v>0</v>
      </c>
      <c r="T180" s="162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3" t="s">
        <v>134</v>
      </c>
      <c r="AT180" s="163" t="s">
        <v>129</v>
      </c>
      <c r="AU180" s="163" t="s">
        <v>85</v>
      </c>
      <c r="AY180" s="17" t="s">
        <v>127</v>
      </c>
      <c r="BE180" s="164">
        <f>IF(N180="základní",J180,0)</f>
        <v>0</v>
      </c>
      <c r="BF180" s="164">
        <f>IF(N180="snížená",J180,0)</f>
        <v>0</v>
      </c>
      <c r="BG180" s="164">
        <f>IF(N180="zákl. přenesená",J180,0)</f>
        <v>0</v>
      </c>
      <c r="BH180" s="164">
        <f>IF(N180="sníž. přenesená",J180,0)</f>
        <v>0</v>
      </c>
      <c r="BI180" s="164">
        <f>IF(N180="nulová",J180,0)</f>
        <v>0</v>
      </c>
      <c r="BJ180" s="17" t="s">
        <v>83</v>
      </c>
      <c r="BK180" s="164">
        <f>ROUND(I180*H180,2)</f>
        <v>0</v>
      </c>
      <c r="BL180" s="17" t="s">
        <v>134</v>
      </c>
      <c r="BM180" s="163" t="s">
        <v>270</v>
      </c>
    </row>
    <row r="181" spans="1:65" s="2" customFormat="1" ht="28.8">
      <c r="A181" s="32"/>
      <c r="B181" s="33"/>
      <c r="C181" s="32"/>
      <c r="D181" s="165" t="s">
        <v>136</v>
      </c>
      <c r="E181" s="32"/>
      <c r="F181" s="166" t="s">
        <v>271</v>
      </c>
      <c r="G181" s="32"/>
      <c r="H181" s="32"/>
      <c r="I181" s="91"/>
      <c r="J181" s="32"/>
      <c r="K181" s="32"/>
      <c r="L181" s="33"/>
      <c r="M181" s="167"/>
      <c r="N181" s="168"/>
      <c r="O181" s="53"/>
      <c r="P181" s="53"/>
      <c r="Q181" s="53"/>
      <c r="R181" s="53"/>
      <c r="S181" s="53"/>
      <c r="T181" s="54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7" t="s">
        <v>136</v>
      </c>
      <c r="AU181" s="17" t="s">
        <v>85</v>
      </c>
    </row>
    <row r="182" spans="1:65" s="13" customFormat="1">
      <c r="B182" s="169"/>
      <c r="D182" s="165" t="s">
        <v>138</v>
      </c>
      <c r="E182" s="170" t="s">
        <v>3</v>
      </c>
      <c r="F182" s="171" t="s">
        <v>139</v>
      </c>
      <c r="H182" s="172">
        <v>6</v>
      </c>
      <c r="I182" s="173"/>
      <c r="L182" s="169"/>
      <c r="M182" s="174"/>
      <c r="N182" s="175"/>
      <c r="O182" s="175"/>
      <c r="P182" s="175"/>
      <c r="Q182" s="175"/>
      <c r="R182" s="175"/>
      <c r="S182" s="175"/>
      <c r="T182" s="176"/>
      <c r="AT182" s="170" t="s">
        <v>138</v>
      </c>
      <c r="AU182" s="170" t="s">
        <v>85</v>
      </c>
      <c r="AV182" s="13" t="s">
        <v>85</v>
      </c>
      <c r="AW182" s="13" t="s">
        <v>35</v>
      </c>
      <c r="AX182" s="13" t="s">
        <v>83</v>
      </c>
      <c r="AY182" s="170" t="s">
        <v>127</v>
      </c>
    </row>
    <row r="183" spans="1:65" s="12" customFormat="1" ht="22.95" customHeight="1">
      <c r="B183" s="138"/>
      <c r="D183" s="139" t="s">
        <v>74</v>
      </c>
      <c r="E183" s="149" t="s">
        <v>85</v>
      </c>
      <c r="F183" s="149" t="s">
        <v>272</v>
      </c>
      <c r="I183" s="141"/>
      <c r="J183" s="150">
        <f>BK183</f>
        <v>0</v>
      </c>
      <c r="L183" s="138"/>
      <c r="M183" s="143"/>
      <c r="N183" s="144"/>
      <c r="O183" s="144"/>
      <c r="P183" s="145">
        <f>SUM(P184:P186)</f>
        <v>0</v>
      </c>
      <c r="Q183" s="144"/>
      <c r="R183" s="145">
        <f>SUM(R184:R186)</f>
        <v>42.473175000000005</v>
      </c>
      <c r="S183" s="144"/>
      <c r="T183" s="146">
        <f>SUM(T184:T186)</f>
        <v>0</v>
      </c>
      <c r="AR183" s="139" t="s">
        <v>83</v>
      </c>
      <c r="AT183" s="147" t="s">
        <v>74</v>
      </c>
      <c r="AU183" s="147" t="s">
        <v>83</v>
      </c>
      <c r="AY183" s="139" t="s">
        <v>127</v>
      </c>
      <c r="BK183" s="148">
        <f>SUM(BK184:BK186)</f>
        <v>0</v>
      </c>
    </row>
    <row r="184" spans="1:65" s="2" customFormat="1" ht="30" customHeight="1">
      <c r="A184" s="32"/>
      <c r="B184" s="151"/>
      <c r="C184" s="152" t="s">
        <v>273</v>
      </c>
      <c r="D184" s="152" t="s">
        <v>129</v>
      </c>
      <c r="E184" s="153" t="s">
        <v>274</v>
      </c>
      <c r="F184" s="154" t="s">
        <v>275</v>
      </c>
      <c r="G184" s="155" t="s">
        <v>163</v>
      </c>
      <c r="H184" s="156">
        <v>207.5</v>
      </c>
      <c r="I184" s="157"/>
      <c r="J184" s="158">
        <f>ROUND(I184*H184,2)</f>
        <v>0</v>
      </c>
      <c r="K184" s="154" t="s">
        <v>133</v>
      </c>
      <c r="L184" s="33"/>
      <c r="M184" s="159" t="s">
        <v>3</v>
      </c>
      <c r="N184" s="160" t="s">
        <v>46</v>
      </c>
      <c r="O184" s="53"/>
      <c r="P184" s="161">
        <f>O184*H184</f>
        <v>0</v>
      </c>
      <c r="Q184" s="161">
        <v>0.20469000000000001</v>
      </c>
      <c r="R184" s="161">
        <f>Q184*H184</f>
        <v>42.473175000000005</v>
      </c>
      <c r="S184" s="161">
        <v>0</v>
      </c>
      <c r="T184" s="162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63" t="s">
        <v>134</v>
      </c>
      <c r="AT184" s="163" t="s">
        <v>129</v>
      </c>
      <c r="AU184" s="163" t="s">
        <v>85</v>
      </c>
      <c r="AY184" s="17" t="s">
        <v>127</v>
      </c>
      <c r="BE184" s="164">
        <f>IF(N184="základní",J184,0)</f>
        <v>0</v>
      </c>
      <c r="BF184" s="164">
        <f>IF(N184="snížená",J184,0)</f>
        <v>0</v>
      </c>
      <c r="BG184" s="164">
        <f>IF(N184="zákl. přenesená",J184,0)</f>
        <v>0</v>
      </c>
      <c r="BH184" s="164">
        <f>IF(N184="sníž. přenesená",J184,0)</f>
        <v>0</v>
      </c>
      <c r="BI184" s="164">
        <f>IF(N184="nulová",J184,0)</f>
        <v>0</v>
      </c>
      <c r="BJ184" s="17" t="s">
        <v>83</v>
      </c>
      <c r="BK184" s="164">
        <f>ROUND(I184*H184,2)</f>
        <v>0</v>
      </c>
      <c r="BL184" s="17" t="s">
        <v>134</v>
      </c>
      <c r="BM184" s="163" t="s">
        <v>276</v>
      </c>
    </row>
    <row r="185" spans="1:65" s="2" customFormat="1" ht="48">
      <c r="A185" s="32"/>
      <c r="B185" s="33"/>
      <c r="C185" s="32"/>
      <c r="D185" s="165" t="s">
        <v>136</v>
      </c>
      <c r="E185" s="32"/>
      <c r="F185" s="166" t="s">
        <v>277</v>
      </c>
      <c r="G185" s="32"/>
      <c r="H185" s="32"/>
      <c r="I185" s="91"/>
      <c r="J185" s="32"/>
      <c r="K185" s="32"/>
      <c r="L185" s="33"/>
      <c r="M185" s="167"/>
      <c r="N185" s="168"/>
      <c r="O185" s="53"/>
      <c r="P185" s="53"/>
      <c r="Q185" s="53"/>
      <c r="R185" s="53"/>
      <c r="S185" s="53"/>
      <c r="T185" s="54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7" t="s">
        <v>136</v>
      </c>
      <c r="AU185" s="17" t="s">
        <v>85</v>
      </c>
    </row>
    <row r="186" spans="1:65" s="13" customFormat="1">
      <c r="B186" s="169"/>
      <c r="D186" s="165" t="s">
        <v>138</v>
      </c>
      <c r="E186" s="170" t="s">
        <v>3</v>
      </c>
      <c r="F186" s="171" t="s">
        <v>278</v>
      </c>
      <c r="H186" s="172">
        <v>207.5</v>
      </c>
      <c r="I186" s="173"/>
      <c r="L186" s="169"/>
      <c r="M186" s="174"/>
      <c r="N186" s="175"/>
      <c r="O186" s="175"/>
      <c r="P186" s="175"/>
      <c r="Q186" s="175"/>
      <c r="R186" s="175"/>
      <c r="S186" s="175"/>
      <c r="T186" s="176"/>
      <c r="AT186" s="170" t="s">
        <v>138</v>
      </c>
      <c r="AU186" s="170" t="s">
        <v>85</v>
      </c>
      <c r="AV186" s="13" t="s">
        <v>85</v>
      </c>
      <c r="AW186" s="13" t="s">
        <v>35</v>
      </c>
      <c r="AX186" s="13" t="s">
        <v>83</v>
      </c>
      <c r="AY186" s="170" t="s">
        <v>127</v>
      </c>
    </row>
    <row r="187" spans="1:65" s="12" customFormat="1" ht="22.95" customHeight="1">
      <c r="B187" s="138"/>
      <c r="D187" s="139" t="s">
        <v>74</v>
      </c>
      <c r="E187" s="149" t="s">
        <v>134</v>
      </c>
      <c r="F187" s="149" t="s">
        <v>279</v>
      </c>
      <c r="I187" s="141"/>
      <c r="J187" s="150">
        <f>BK187</f>
        <v>0</v>
      </c>
      <c r="L187" s="138"/>
      <c r="M187" s="143"/>
      <c r="N187" s="144"/>
      <c r="O187" s="144"/>
      <c r="P187" s="145">
        <f>SUM(P188:P203)</f>
        <v>0</v>
      </c>
      <c r="Q187" s="144"/>
      <c r="R187" s="145">
        <f>SUM(R188:R203)</f>
        <v>0.68340000000000001</v>
      </c>
      <c r="S187" s="144"/>
      <c r="T187" s="146">
        <f>SUM(T188:T203)</f>
        <v>0</v>
      </c>
      <c r="AR187" s="139" t="s">
        <v>83</v>
      </c>
      <c r="AT187" s="147" t="s">
        <v>74</v>
      </c>
      <c r="AU187" s="147" t="s">
        <v>83</v>
      </c>
      <c r="AY187" s="139" t="s">
        <v>127</v>
      </c>
      <c r="BK187" s="148">
        <f>SUM(BK188:BK203)</f>
        <v>0</v>
      </c>
    </row>
    <row r="188" spans="1:65" s="2" customFormat="1" ht="19.95" customHeight="1">
      <c r="A188" s="32"/>
      <c r="B188" s="151"/>
      <c r="C188" s="152" t="s">
        <v>280</v>
      </c>
      <c r="D188" s="152" t="s">
        <v>129</v>
      </c>
      <c r="E188" s="153" t="s">
        <v>281</v>
      </c>
      <c r="F188" s="154" t="s">
        <v>282</v>
      </c>
      <c r="G188" s="155" t="s">
        <v>191</v>
      </c>
      <c r="H188" s="156">
        <v>21.2</v>
      </c>
      <c r="I188" s="157"/>
      <c r="J188" s="158">
        <f>ROUND(I188*H188,2)</f>
        <v>0</v>
      </c>
      <c r="K188" s="154" t="s">
        <v>133</v>
      </c>
      <c r="L188" s="33"/>
      <c r="M188" s="159" t="s">
        <v>3</v>
      </c>
      <c r="N188" s="160" t="s">
        <v>46</v>
      </c>
      <c r="O188" s="53"/>
      <c r="P188" s="161">
        <f>O188*H188</f>
        <v>0</v>
      </c>
      <c r="Q188" s="161">
        <v>0</v>
      </c>
      <c r="R188" s="161">
        <f>Q188*H188</f>
        <v>0</v>
      </c>
      <c r="S188" s="161">
        <v>0</v>
      </c>
      <c r="T188" s="162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63" t="s">
        <v>134</v>
      </c>
      <c r="AT188" s="163" t="s">
        <v>129</v>
      </c>
      <c r="AU188" s="163" t="s">
        <v>85</v>
      </c>
      <c r="AY188" s="17" t="s">
        <v>127</v>
      </c>
      <c r="BE188" s="164">
        <f>IF(N188="základní",J188,0)</f>
        <v>0</v>
      </c>
      <c r="BF188" s="164">
        <f>IF(N188="snížená",J188,0)</f>
        <v>0</v>
      </c>
      <c r="BG188" s="164">
        <f>IF(N188="zákl. přenesená",J188,0)</f>
        <v>0</v>
      </c>
      <c r="BH188" s="164">
        <f>IF(N188="sníž. přenesená",J188,0)</f>
        <v>0</v>
      </c>
      <c r="BI188" s="164">
        <f>IF(N188="nulová",J188,0)</f>
        <v>0</v>
      </c>
      <c r="BJ188" s="17" t="s">
        <v>83</v>
      </c>
      <c r="BK188" s="164">
        <f>ROUND(I188*H188,2)</f>
        <v>0</v>
      </c>
      <c r="BL188" s="17" t="s">
        <v>134</v>
      </c>
      <c r="BM188" s="163" t="s">
        <v>283</v>
      </c>
    </row>
    <row r="189" spans="1:65" s="2" customFormat="1" ht="19.2">
      <c r="A189" s="32"/>
      <c r="B189" s="33"/>
      <c r="C189" s="32"/>
      <c r="D189" s="165" t="s">
        <v>136</v>
      </c>
      <c r="E189" s="32"/>
      <c r="F189" s="166" t="s">
        <v>284</v>
      </c>
      <c r="G189" s="32"/>
      <c r="H189" s="32"/>
      <c r="I189" s="91"/>
      <c r="J189" s="32"/>
      <c r="K189" s="32"/>
      <c r="L189" s="33"/>
      <c r="M189" s="167"/>
      <c r="N189" s="168"/>
      <c r="O189" s="53"/>
      <c r="P189" s="53"/>
      <c r="Q189" s="53"/>
      <c r="R189" s="53"/>
      <c r="S189" s="53"/>
      <c r="T189" s="54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7" t="s">
        <v>136</v>
      </c>
      <c r="AU189" s="17" t="s">
        <v>85</v>
      </c>
    </row>
    <row r="190" spans="1:65" s="13" customFormat="1">
      <c r="B190" s="169"/>
      <c r="D190" s="165" t="s">
        <v>138</v>
      </c>
      <c r="E190" s="170" t="s">
        <v>3</v>
      </c>
      <c r="F190" s="171" t="s">
        <v>212</v>
      </c>
      <c r="H190" s="172">
        <v>21.2</v>
      </c>
      <c r="I190" s="173"/>
      <c r="L190" s="169"/>
      <c r="M190" s="174"/>
      <c r="N190" s="175"/>
      <c r="O190" s="175"/>
      <c r="P190" s="175"/>
      <c r="Q190" s="175"/>
      <c r="R190" s="175"/>
      <c r="S190" s="175"/>
      <c r="T190" s="176"/>
      <c r="AT190" s="170" t="s">
        <v>138</v>
      </c>
      <c r="AU190" s="170" t="s">
        <v>85</v>
      </c>
      <c r="AV190" s="13" t="s">
        <v>85</v>
      </c>
      <c r="AW190" s="13" t="s">
        <v>35</v>
      </c>
      <c r="AX190" s="13" t="s">
        <v>83</v>
      </c>
      <c r="AY190" s="170" t="s">
        <v>127</v>
      </c>
    </row>
    <row r="191" spans="1:65" s="2" customFormat="1" ht="19.95" customHeight="1">
      <c r="A191" s="32"/>
      <c r="B191" s="151"/>
      <c r="C191" s="152" t="s">
        <v>285</v>
      </c>
      <c r="D191" s="152" t="s">
        <v>129</v>
      </c>
      <c r="E191" s="153" t="s">
        <v>286</v>
      </c>
      <c r="F191" s="154" t="s">
        <v>287</v>
      </c>
      <c r="G191" s="155" t="s">
        <v>288</v>
      </c>
      <c r="H191" s="156">
        <v>5</v>
      </c>
      <c r="I191" s="157"/>
      <c r="J191" s="158">
        <f>ROUND(I191*H191,2)</f>
        <v>0</v>
      </c>
      <c r="K191" s="154" t="s">
        <v>133</v>
      </c>
      <c r="L191" s="33"/>
      <c r="M191" s="159" t="s">
        <v>3</v>
      </c>
      <c r="N191" s="160" t="s">
        <v>46</v>
      </c>
      <c r="O191" s="53"/>
      <c r="P191" s="161">
        <f>O191*H191</f>
        <v>0</v>
      </c>
      <c r="Q191" s="161">
        <v>6.6E-3</v>
      </c>
      <c r="R191" s="161">
        <f>Q191*H191</f>
        <v>3.3000000000000002E-2</v>
      </c>
      <c r="S191" s="161">
        <v>0</v>
      </c>
      <c r="T191" s="162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3" t="s">
        <v>134</v>
      </c>
      <c r="AT191" s="163" t="s">
        <v>129</v>
      </c>
      <c r="AU191" s="163" t="s">
        <v>85</v>
      </c>
      <c r="AY191" s="17" t="s">
        <v>127</v>
      </c>
      <c r="BE191" s="164">
        <f>IF(N191="základní",J191,0)</f>
        <v>0</v>
      </c>
      <c r="BF191" s="164">
        <f>IF(N191="snížená",J191,0)</f>
        <v>0</v>
      </c>
      <c r="BG191" s="164">
        <f>IF(N191="zákl. přenesená",J191,0)</f>
        <v>0</v>
      </c>
      <c r="BH191" s="164">
        <f>IF(N191="sníž. přenesená",J191,0)</f>
        <v>0</v>
      </c>
      <c r="BI191" s="164">
        <f>IF(N191="nulová",J191,0)</f>
        <v>0</v>
      </c>
      <c r="BJ191" s="17" t="s">
        <v>83</v>
      </c>
      <c r="BK191" s="164">
        <f>ROUND(I191*H191,2)</f>
        <v>0</v>
      </c>
      <c r="BL191" s="17" t="s">
        <v>134</v>
      </c>
      <c r="BM191" s="163" t="s">
        <v>289</v>
      </c>
    </row>
    <row r="192" spans="1:65" s="2" customFormat="1" ht="19.2">
      <c r="A192" s="32"/>
      <c r="B192" s="33"/>
      <c r="C192" s="32"/>
      <c r="D192" s="165" t="s">
        <v>136</v>
      </c>
      <c r="E192" s="32"/>
      <c r="F192" s="166" t="s">
        <v>290</v>
      </c>
      <c r="G192" s="32"/>
      <c r="H192" s="32"/>
      <c r="I192" s="91"/>
      <c r="J192" s="32"/>
      <c r="K192" s="32"/>
      <c r="L192" s="33"/>
      <c r="M192" s="167"/>
      <c r="N192" s="168"/>
      <c r="O192" s="53"/>
      <c r="P192" s="53"/>
      <c r="Q192" s="53"/>
      <c r="R192" s="53"/>
      <c r="S192" s="53"/>
      <c r="T192" s="54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7" t="s">
        <v>136</v>
      </c>
      <c r="AU192" s="17" t="s">
        <v>85</v>
      </c>
    </row>
    <row r="193" spans="1:65" s="2" customFormat="1" ht="19.95" customHeight="1">
      <c r="A193" s="32"/>
      <c r="B193" s="151"/>
      <c r="C193" s="185" t="s">
        <v>291</v>
      </c>
      <c r="D193" s="185" t="s">
        <v>252</v>
      </c>
      <c r="E193" s="186" t="s">
        <v>292</v>
      </c>
      <c r="F193" s="187" t="s">
        <v>293</v>
      </c>
      <c r="G193" s="188" t="s">
        <v>288</v>
      </c>
      <c r="H193" s="189">
        <v>1</v>
      </c>
      <c r="I193" s="190"/>
      <c r="J193" s="191">
        <f>ROUND(I193*H193,2)</f>
        <v>0</v>
      </c>
      <c r="K193" s="187" t="s">
        <v>133</v>
      </c>
      <c r="L193" s="192"/>
      <c r="M193" s="193" t="s">
        <v>3</v>
      </c>
      <c r="N193" s="194" t="s">
        <v>46</v>
      </c>
      <c r="O193" s="53"/>
      <c r="P193" s="161">
        <f>O193*H193</f>
        <v>0</v>
      </c>
      <c r="Q193" s="161">
        <v>2.8000000000000001E-2</v>
      </c>
      <c r="R193" s="161">
        <f>Q193*H193</f>
        <v>2.8000000000000001E-2</v>
      </c>
      <c r="S193" s="161">
        <v>0</v>
      </c>
      <c r="T193" s="162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3" t="s">
        <v>172</v>
      </c>
      <c r="AT193" s="163" t="s">
        <v>252</v>
      </c>
      <c r="AU193" s="163" t="s">
        <v>85</v>
      </c>
      <c r="AY193" s="17" t="s">
        <v>127</v>
      </c>
      <c r="BE193" s="164">
        <f>IF(N193="základní",J193,0)</f>
        <v>0</v>
      </c>
      <c r="BF193" s="164">
        <f>IF(N193="snížená",J193,0)</f>
        <v>0</v>
      </c>
      <c r="BG193" s="164">
        <f>IF(N193="zákl. přenesená",J193,0)</f>
        <v>0</v>
      </c>
      <c r="BH193" s="164">
        <f>IF(N193="sníž. přenesená",J193,0)</f>
        <v>0</v>
      </c>
      <c r="BI193" s="164">
        <f>IF(N193="nulová",J193,0)</f>
        <v>0</v>
      </c>
      <c r="BJ193" s="17" t="s">
        <v>83</v>
      </c>
      <c r="BK193" s="164">
        <f>ROUND(I193*H193,2)</f>
        <v>0</v>
      </c>
      <c r="BL193" s="17" t="s">
        <v>134</v>
      </c>
      <c r="BM193" s="163" t="s">
        <v>294</v>
      </c>
    </row>
    <row r="194" spans="1:65" s="2" customFormat="1" ht="19.2">
      <c r="A194" s="32"/>
      <c r="B194" s="33"/>
      <c r="C194" s="32"/>
      <c r="D194" s="165" t="s">
        <v>136</v>
      </c>
      <c r="E194" s="32"/>
      <c r="F194" s="166" t="s">
        <v>293</v>
      </c>
      <c r="G194" s="32"/>
      <c r="H194" s="32"/>
      <c r="I194" s="91"/>
      <c r="J194" s="32"/>
      <c r="K194" s="32"/>
      <c r="L194" s="33"/>
      <c r="M194" s="167"/>
      <c r="N194" s="168"/>
      <c r="O194" s="53"/>
      <c r="P194" s="53"/>
      <c r="Q194" s="53"/>
      <c r="R194" s="53"/>
      <c r="S194" s="53"/>
      <c r="T194" s="54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7" t="s">
        <v>136</v>
      </c>
      <c r="AU194" s="17" t="s">
        <v>85</v>
      </c>
    </row>
    <row r="195" spans="1:65" s="2" customFormat="1" ht="19.95" customHeight="1">
      <c r="A195" s="32"/>
      <c r="B195" s="151"/>
      <c r="C195" s="185" t="s">
        <v>295</v>
      </c>
      <c r="D195" s="185" t="s">
        <v>252</v>
      </c>
      <c r="E195" s="186" t="s">
        <v>296</v>
      </c>
      <c r="F195" s="187" t="s">
        <v>297</v>
      </c>
      <c r="G195" s="188" t="s">
        <v>288</v>
      </c>
      <c r="H195" s="189">
        <v>4</v>
      </c>
      <c r="I195" s="190"/>
      <c r="J195" s="191">
        <f>ROUND(I195*H195,2)</f>
        <v>0</v>
      </c>
      <c r="K195" s="187" t="s">
        <v>133</v>
      </c>
      <c r="L195" s="192"/>
      <c r="M195" s="193" t="s">
        <v>3</v>
      </c>
      <c r="N195" s="194" t="s">
        <v>46</v>
      </c>
      <c r="O195" s="53"/>
      <c r="P195" s="161">
        <f>O195*H195</f>
        <v>0</v>
      </c>
      <c r="Q195" s="161">
        <v>6.8000000000000005E-2</v>
      </c>
      <c r="R195" s="161">
        <f>Q195*H195</f>
        <v>0.27200000000000002</v>
      </c>
      <c r="S195" s="161">
        <v>0</v>
      </c>
      <c r="T195" s="162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3" t="s">
        <v>172</v>
      </c>
      <c r="AT195" s="163" t="s">
        <v>252</v>
      </c>
      <c r="AU195" s="163" t="s">
        <v>85</v>
      </c>
      <c r="AY195" s="17" t="s">
        <v>127</v>
      </c>
      <c r="BE195" s="164">
        <f>IF(N195="základní",J195,0)</f>
        <v>0</v>
      </c>
      <c r="BF195" s="164">
        <f>IF(N195="snížená",J195,0)</f>
        <v>0</v>
      </c>
      <c r="BG195" s="164">
        <f>IF(N195="zákl. přenesená",J195,0)</f>
        <v>0</v>
      </c>
      <c r="BH195" s="164">
        <f>IF(N195="sníž. přenesená",J195,0)</f>
        <v>0</v>
      </c>
      <c r="BI195" s="164">
        <f>IF(N195="nulová",J195,0)</f>
        <v>0</v>
      </c>
      <c r="BJ195" s="17" t="s">
        <v>83</v>
      </c>
      <c r="BK195" s="164">
        <f>ROUND(I195*H195,2)</f>
        <v>0</v>
      </c>
      <c r="BL195" s="17" t="s">
        <v>134</v>
      </c>
      <c r="BM195" s="163" t="s">
        <v>298</v>
      </c>
    </row>
    <row r="196" spans="1:65" s="2" customFormat="1" ht="19.2">
      <c r="A196" s="32"/>
      <c r="B196" s="33"/>
      <c r="C196" s="32"/>
      <c r="D196" s="165" t="s">
        <v>136</v>
      </c>
      <c r="E196" s="32"/>
      <c r="F196" s="166" t="s">
        <v>297</v>
      </c>
      <c r="G196" s="32"/>
      <c r="H196" s="32"/>
      <c r="I196" s="91"/>
      <c r="J196" s="32"/>
      <c r="K196" s="32"/>
      <c r="L196" s="33"/>
      <c r="M196" s="167"/>
      <c r="N196" s="168"/>
      <c r="O196" s="53"/>
      <c r="P196" s="53"/>
      <c r="Q196" s="53"/>
      <c r="R196" s="53"/>
      <c r="S196" s="53"/>
      <c r="T196" s="54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7" t="s">
        <v>136</v>
      </c>
      <c r="AU196" s="17" t="s">
        <v>85</v>
      </c>
    </row>
    <row r="197" spans="1:65" s="2" customFormat="1" ht="19.95" customHeight="1">
      <c r="A197" s="32"/>
      <c r="B197" s="151"/>
      <c r="C197" s="152" t="s">
        <v>299</v>
      </c>
      <c r="D197" s="152" t="s">
        <v>129</v>
      </c>
      <c r="E197" s="153" t="s">
        <v>300</v>
      </c>
      <c r="F197" s="154" t="s">
        <v>301</v>
      </c>
      <c r="G197" s="155" t="s">
        <v>288</v>
      </c>
      <c r="H197" s="156">
        <v>4</v>
      </c>
      <c r="I197" s="157"/>
      <c r="J197" s="158">
        <f>ROUND(I197*H197,2)</f>
        <v>0</v>
      </c>
      <c r="K197" s="154" t="s">
        <v>133</v>
      </c>
      <c r="L197" s="33"/>
      <c r="M197" s="159" t="s">
        <v>3</v>
      </c>
      <c r="N197" s="160" t="s">
        <v>46</v>
      </c>
      <c r="O197" s="53"/>
      <c r="P197" s="161">
        <f>O197*H197</f>
        <v>0</v>
      </c>
      <c r="Q197" s="161">
        <v>6.6E-3</v>
      </c>
      <c r="R197" s="161">
        <f>Q197*H197</f>
        <v>2.64E-2</v>
      </c>
      <c r="S197" s="161">
        <v>0</v>
      </c>
      <c r="T197" s="162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63" t="s">
        <v>134</v>
      </c>
      <c r="AT197" s="163" t="s">
        <v>129</v>
      </c>
      <c r="AU197" s="163" t="s">
        <v>85</v>
      </c>
      <c r="AY197" s="17" t="s">
        <v>127</v>
      </c>
      <c r="BE197" s="164">
        <f>IF(N197="základní",J197,0)</f>
        <v>0</v>
      </c>
      <c r="BF197" s="164">
        <f>IF(N197="snížená",J197,0)</f>
        <v>0</v>
      </c>
      <c r="BG197" s="164">
        <f>IF(N197="zákl. přenesená",J197,0)</f>
        <v>0</v>
      </c>
      <c r="BH197" s="164">
        <f>IF(N197="sníž. přenesená",J197,0)</f>
        <v>0</v>
      </c>
      <c r="BI197" s="164">
        <f>IF(N197="nulová",J197,0)</f>
        <v>0</v>
      </c>
      <c r="BJ197" s="17" t="s">
        <v>83</v>
      </c>
      <c r="BK197" s="164">
        <f>ROUND(I197*H197,2)</f>
        <v>0</v>
      </c>
      <c r="BL197" s="17" t="s">
        <v>134</v>
      </c>
      <c r="BM197" s="163" t="s">
        <v>302</v>
      </c>
    </row>
    <row r="198" spans="1:65" s="2" customFormat="1" ht="19.2">
      <c r="A198" s="32"/>
      <c r="B198" s="33"/>
      <c r="C198" s="32"/>
      <c r="D198" s="165" t="s">
        <v>136</v>
      </c>
      <c r="E198" s="32"/>
      <c r="F198" s="166" t="s">
        <v>303</v>
      </c>
      <c r="G198" s="32"/>
      <c r="H198" s="32"/>
      <c r="I198" s="91"/>
      <c r="J198" s="32"/>
      <c r="K198" s="32"/>
      <c r="L198" s="33"/>
      <c r="M198" s="167"/>
      <c r="N198" s="168"/>
      <c r="O198" s="53"/>
      <c r="P198" s="53"/>
      <c r="Q198" s="53"/>
      <c r="R198" s="53"/>
      <c r="S198" s="53"/>
      <c r="T198" s="54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7" t="s">
        <v>136</v>
      </c>
      <c r="AU198" s="17" t="s">
        <v>85</v>
      </c>
    </row>
    <row r="199" spans="1:65" s="2" customFormat="1" ht="19.95" customHeight="1">
      <c r="A199" s="32"/>
      <c r="B199" s="151"/>
      <c r="C199" s="185" t="s">
        <v>304</v>
      </c>
      <c r="D199" s="185" t="s">
        <v>252</v>
      </c>
      <c r="E199" s="186" t="s">
        <v>305</v>
      </c>
      <c r="F199" s="187" t="s">
        <v>306</v>
      </c>
      <c r="G199" s="188" t="s">
        <v>288</v>
      </c>
      <c r="H199" s="189">
        <v>4</v>
      </c>
      <c r="I199" s="190"/>
      <c r="J199" s="191">
        <f>ROUND(I199*H199,2)</f>
        <v>0</v>
      </c>
      <c r="K199" s="187" t="s">
        <v>133</v>
      </c>
      <c r="L199" s="192"/>
      <c r="M199" s="193" t="s">
        <v>3</v>
      </c>
      <c r="N199" s="194" t="s">
        <v>46</v>
      </c>
      <c r="O199" s="53"/>
      <c r="P199" s="161">
        <f>O199*H199</f>
        <v>0</v>
      </c>
      <c r="Q199" s="161">
        <v>8.1000000000000003E-2</v>
      </c>
      <c r="R199" s="161">
        <f>Q199*H199</f>
        <v>0.32400000000000001</v>
      </c>
      <c r="S199" s="161">
        <v>0</v>
      </c>
      <c r="T199" s="162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63" t="s">
        <v>172</v>
      </c>
      <c r="AT199" s="163" t="s">
        <v>252</v>
      </c>
      <c r="AU199" s="163" t="s">
        <v>85</v>
      </c>
      <c r="AY199" s="17" t="s">
        <v>127</v>
      </c>
      <c r="BE199" s="164">
        <f>IF(N199="základní",J199,0)</f>
        <v>0</v>
      </c>
      <c r="BF199" s="164">
        <f>IF(N199="snížená",J199,0)</f>
        <v>0</v>
      </c>
      <c r="BG199" s="164">
        <f>IF(N199="zákl. přenesená",J199,0)</f>
        <v>0</v>
      </c>
      <c r="BH199" s="164">
        <f>IF(N199="sníž. přenesená",J199,0)</f>
        <v>0</v>
      </c>
      <c r="BI199" s="164">
        <f>IF(N199="nulová",J199,0)</f>
        <v>0</v>
      </c>
      <c r="BJ199" s="17" t="s">
        <v>83</v>
      </c>
      <c r="BK199" s="164">
        <f>ROUND(I199*H199,2)</f>
        <v>0</v>
      </c>
      <c r="BL199" s="17" t="s">
        <v>134</v>
      </c>
      <c r="BM199" s="163" t="s">
        <v>307</v>
      </c>
    </row>
    <row r="200" spans="1:65" s="2" customFormat="1" ht="19.2">
      <c r="A200" s="32"/>
      <c r="B200" s="33"/>
      <c r="C200" s="32"/>
      <c r="D200" s="165" t="s">
        <v>136</v>
      </c>
      <c r="E200" s="32"/>
      <c r="F200" s="166" t="s">
        <v>306</v>
      </c>
      <c r="G200" s="32"/>
      <c r="H200" s="32"/>
      <c r="I200" s="91"/>
      <c r="J200" s="32"/>
      <c r="K200" s="32"/>
      <c r="L200" s="33"/>
      <c r="M200" s="167"/>
      <c r="N200" s="168"/>
      <c r="O200" s="53"/>
      <c r="P200" s="53"/>
      <c r="Q200" s="53"/>
      <c r="R200" s="53"/>
      <c r="S200" s="53"/>
      <c r="T200" s="54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7" t="s">
        <v>136</v>
      </c>
      <c r="AU200" s="17" t="s">
        <v>85</v>
      </c>
    </row>
    <row r="201" spans="1:65" s="2" customFormat="1" ht="19.95" customHeight="1">
      <c r="A201" s="32"/>
      <c r="B201" s="151"/>
      <c r="C201" s="152" t="s">
        <v>308</v>
      </c>
      <c r="D201" s="152" t="s">
        <v>129</v>
      </c>
      <c r="E201" s="153" t="s">
        <v>309</v>
      </c>
      <c r="F201" s="154" t="s">
        <v>310</v>
      </c>
      <c r="G201" s="155" t="s">
        <v>191</v>
      </c>
      <c r="H201" s="156">
        <v>1.35</v>
      </c>
      <c r="I201" s="157"/>
      <c r="J201" s="158">
        <f>ROUND(I201*H201,2)</f>
        <v>0</v>
      </c>
      <c r="K201" s="154" t="s">
        <v>133</v>
      </c>
      <c r="L201" s="33"/>
      <c r="M201" s="159" t="s">
        <v>3</v>
      </c>
      <c r="N201" s="160" t="s">
        <v>46</v>
      </c>
      <c r="O201" s="53"/>
      <c r="P201" s="161">
        <f>O201*H201</f>
        <v>0</v>
      </c>
      <c r="Q201" s="161">
        <v>0</v>
      </c>
      <c r="R201" s="161">
        <f>Q201*H201</f>
        <v>0</v>
      </c>
      <c r="S201" s="161">
        <v>0</v>
      </c>
      <c r="T201" s="162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3" t="s">
        <v>134</v>
      </c>
      <c r="AT201" s="163" t="s">
        <v>129</v>
      </c>
      <c r="AU201" s="163" t="s">
        <v>85</v>
      </c>
      <c r="AY201" s="17" t="s">
        <v>127</v>
      </c>
      <c r="BE201" s="164">
        <f>IF(N201="základní",J201,0)</f>
        <v>0</v>
      </c>
      <c r="BF201" s="164">
        <f>IF(N201="snížená",J201,0)</f>
        <v>0</v>
      </c>
      <c r="BG201" s="164">
        <f>IF(N201="zákl. přenesená",J201,0)</f>
        <v>0</v>
      </c>
      <c r="BH201" s="164">
        <f>IF(N201="sníž. přenesená",J201,0)</f>
        <v>0</v>
      </c>
      <c r="BI201" s="164">
        <f>IF(N201="nulová",J201,0)</f>
        <v>0</v>
      </c>
      <c r="BJ201" s="17" t="s">
        <v>83</v>
      </c>
      <c r="BK201" s="164">
        <f>ROUND(I201*H201,2)</f>
        <v>0</v>
      </c>
      <c r="BL201" s="17" t="s">
        <v>134</v>
      </c>
      <c r="BM201" s="163" t="s">
        <v>311</v>
      </c>
    </row>
    <row r="202" spans="1:65" s="2" customFormat="1" ht="28.8">
      <c r="A202" s="32"/>
      <c r="B202" s="33"/>
      <c r="C202" s="32"/>
      <c r="D202" s="165" t="s">
        <v>136</v>
      </c>
      <c r="E202" s="32"/>
      <c r="F202" s="166" t="s">
        <v>312</v>
      </c>
      <c r="G202" s="32"/>
      <c r="H202" s="32"/>
      <c r="I202" s="91"/>
      <c r="J202" s="32"/>
      <c r="K202" s="32"/>
      <c r="L202" s="33"/>
      <c r="M202" s="167"/>
      <c r="N202" s="168"/>
      <c r="O202" s="53"/>
      <c r="P202" s="53"/>
      <c r="Q202" s="53"/>
      <c r="R202" s="53"/>
      <c r="S202" s="53"/>
      <c r="T202" s="54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136</v>
      </c>
      <c r="AU202" s="17" t="s">
        <v>85</v>
      </c>
    </row>
    <row r="203" spans="1:65" s="13" customFormat="1">
      <c r="B203" s="169"/>
      <c r="D203" s="165" t="s">
        <v>138</v>
      </c>
      <c r="E203" s="170" t="s">
        <v>3</v>
      </c>
      <c r="F203" s="171" t="s">
        <v>213</v>
      </c>
      <c r="H203" s="172">
        <v>1.35</v>
      </c>
      <c r="I203" s="173"/>
      <c r="L203" s="169"/>
      <c r="M203" s="174"/>
      <c r="N203" s="175"/>
      <c r="O203" s="175"/>
      <c r="P203" s="175"/>
      <c r="Q203" s="175"/>
      <c r="R203" s="175"/>
      <c r="S203" s="175"/>
      <c r="T203" s="176"/>
      <c r="AT203" s="170" t="s">
        <v>138</v>
      </c>
      <c r="AU203" s="170" t="s">
        <v>85</v>
      </c>
      <c r="AV203" s="13" t="s">
        <v>85</v>
      </c>
      <c r="AW203" s="13" t="s">
        <v>35</v>
      </c>
      <c r="AX203" s="13" t="s">
        <v>83</v>
      </c>
      <c r="AY203" s="170" t="s">
        <v>127</v>
      </c>
    </row>
    <row r="204" spans="1:65" s="12" customFormat="1" ht="22.95" customHeight="1">
      <c r="B204" s="138"/>
      <c r="D204" s="139" t="s">
        <v>74</v>
      </c>
      <c r="E204" s="149" t="s">
        <v>154</v>
      </c>
      <c r="F204" s="149" t="s">
        <v>313</v>
      </c>
      <c r="I204" s="141"/>
      <c r="J204" s="150">
        <f>BK204</f>
        <v>0</v>
      </c>
      <c r="L204" s="138"/>
      <c r="M204" s="143"/>
      <c r="N204" s="144"/>
      <c r="O204" s="144"/>
      <c r="P204" s="145">
        <f>SUM(P205:P219)</f>
        <v>0</v>
      </c>
      <c r="Q204" s="144"/>
      <c r="R204" s="145">
        <f>SUM(R205:R219)</f>
        <v>0</v>
      </c>
      <c r="S204" s="144"/>
      <c r="T204" s="146">
        <f>SUM(T205:T219)</f>
        <v>0</v>
      </c>
      <c r="AR204" s="139" t="s">
        <v>83</v>
      </c>
      <c r="AT204" s="147" t="s">
        <v>74</v>
      </c>
      <c r="AU204" s="147" t="s">
        <v>83</v>
      </c>
      <c r="AY204" s="139" t="s">
        <v>127</v>
      </c>
      <c r="BK204" s="148">
        <f>SUM(BK205:BK219)</f>
        <v>0</v>
      </c>
    </row>
    <row r="205" spans="1:65" s="2" customFormat="1" ht="19.95" customHeight="1">
      <c r="A205" s="32"/>
      <c r="B205" s="151"/>
      <c r="C205" s="152" t="s">
        <v>314</v>
      </c>
      <c r="D205" s="152" t="s">
        <v>129</v>
      </c>
      <c r="E205" s="153" t="s">
        <v>315</v>
      </c>
      <c r="F205" s="154" t="s">
        <v>316</v>
      </c>
      <c r="G205" s="155" t="s">
        <v>132</v>
      </c>
      <c r="H205" s="156">
        <v>6</v>
      </c>
      <c r="I205" s="157"/>
      <c r="J205" s="158">
        <f>ROUND(I205*H205,2)</f>
        <v>0</v>
      </c>
      <c r="K205" s="154" t="s">
        <v>133</v>
      </c>
      <c r="L205" s="33"/>
      <c r="M205" s="159" t="s">
        <v>3</v>
      </c>
      <c r="N205" s="160" t="s">
        <v>46</v>
      </c>
      <c r="O205" s="53"/>
      <c r="P205" s="161">
        <f>O205*H205</f>
        <v>0</v>
      </c>
      <c r="Q205" s="161">
        <v>0</v>
      </c>
      <c r="R205" s="161">
        <f>Q205*H205</f>
        <v>0</v>
      </c>
      <c r="S205" s="161">
        <v>0</v>
      </c>
      <c r="T205" s="162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3" t="s">
        <v>134</v>
      </c>
      <c r="AT205" s="163" t="s">
        <v>129</v>
      </c>
      <c r="AU205" s="163" t="s">
        <v>85</v>
      </c>
      <c r="AY205" s="17" t="s">
        <v>127</v>
      </c>
      <c r="BE205" s="164">
        <f>IF(N205="základní",J205,0)</f>
        <v>0</v>
      </c>
      <c r="BF205" s="164">
        <f>IF(N205="snížená",J205,0)</f>
        <v>0</v>
      </c>
      <c r="BG205" s="164">
        <f>IF(N205="zákl. přenesená",J205,0)</f>
        <v>0</v>
      </c>
      <c r="BH205" s="164">
        <f>IF(N205="sníž. přenesená",J205,0)</f>
        <v>0</v>
      </c>
      <c r="BI205" s="164">
        <f>IF(N205="nulová",J205,0)</f>
        <v>0</v>
      </c>
      <c r="BJ205" s="17" t="s">
        <v>83</v>
      </c>
      <c r="BK205" s="164">
        <f>ROUND(I205*H205,2)</f>
        <v>0</v>
      </c>
      <c r="BL205" s="17" t="s">
        <v>134</v>
      </c>
      <c r="BM205" s="163" t="s">
        <v>317</v>
      </c>
    </row>
    <row r="206" spans="1:65" s="2" customFormat="1" ht="28.8">
      <c r="A206" s="32"/>
      <c r="B206" s="33"/>
      <c r="C206" s="32"/>
      <c r="D206" s="165" t="s">
        <v>136</v>
      </c>
      <c r="E206" s="32"/>
      <c r="F206" s="166" t="s">
        <v>318</v>
      </c>
      <c r="G206" s="32"/>
      <c r="H206" s="32"/>
      <c r="I206" s="91"/>
      <c r="J206" s="32"/>
      <c r="K206" s="32"/>
      <c r="L206" s="33"/>
      <c r="M206" s="167"/>
      <c r="N206" s="168"/>
      <c r="O206" s="53"/>
      <c r="P206" s="53"/>
      <c r="Q206" s="53"/>
      <c r="R206" s="53"/>
      <c r="S206" s="53"/>
      <c r="T206" s="54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7" t="s">
        <v>136</v>
      </c>
      <c r="AU206" s="17" t="s">
        <v>85</v>
      </c>
    </row>
    <row r="207" spans="1:65" s="13" customFormat="1">
      <c r="B207" s="169"/>
      <c r="D207" s="165" t="s">
        <v>138</v>
      </c>
      <c r="E207" s="170" t="s">
        <v>3</v>
      </c>
      <c r="F207" s="171" t="s">
        <v>139</v>
      </c>
      <c r="H207" s="172">
        <v>6</v>
      </c>
      <c r="I207" s="173"/>
      <c r="L207" s="169"/>
      <c r="M207" s="174"/>
      <c r="N207" s="175"/>
      <c r="O207" s="175"/>
      <c r="P207" s="175"/>
      <c r="Q207" s="175"/>
      <c r="R207" s="175"/>
      <c r="S207" s="175"/>
      <c r="T207" s="176"/>
      <c r="AT207" s="170" t="s">
        <v>138</v>
      </c>
      <c r="AU207" s="170" t="s">
        <v>85</v>
      </c>
      <c r="AV207" s="13" t="s">
        <v>85</v>
      </c>
      <c r="AW207" s="13" t="s">
        <v>35</v>
      </c>
      <c r="AX207" s="13" t="s">
        <v>83</v>
      </c>
      <c r="AY207" s="170" t="s">
        <v>127</v>
      </c>
    </row>
    <row r="208" spans="1:65" s="2" customFormat="1" ht="30" customHeight="1">
      <c r="A208" s="32"/>
      <c r="B208" s="151"/>
      <c r="C208" s="152" t="s">
        <v>319</v>
      </c>
      <c r="D208" s="152" t="s">
        <v>129</v>
      </c>
      <c r="E208" s="153" t="s">
        <v>320</v>
      </c>
      <c r="F208" s="154" t="s">
        <v>321</v>
      </c>
      <c r="G208" s="155" t="s">
        <v>132</v>
      </c>
      <c r="H208" s="156">
        <v>6</v>
      </c>
      <c r="I208" s="157"/>
      <c r="J208" s="158">
        <f>ROUND(I208*H208,2)</f>
        <v>0</v>
      </c>
      <c r="K208" s="154" t="s">
        <v>133</v>
      </c>
      <c r="L208" s="33"/>
      <c r="M208" s="159" t="s">
        <v>3</v>
      </c>
      <c r="N208" s="160" t="s">
        <v>46</v>
      </c>
      <c r="O208" s="53"/>
      <c r="P208" s="161">
        <f>O208*H208</f>
        <v>0</v>
      </c>
      <c r="Q208" s="161">
        <v>0</v>
      </c>
      <c r="R208" s="161">
        <f>Q208*H208</f>
        <v>0</v>
      </c>
      <c r="S208" s="161">
        <v>0</v>
      </c>
      <c r="T208" s="162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3" t="s">
        <v>134</v>
      </c>
      <c r="AT208" s="163" t="s">
        <v>129</v>
      </c>
      <c r="AU208" s="163" t="s">
        <v>85</v>
      </c>
      <c r="AY208" s="17" t="s">
        <v>127</v>
      </c>
      <c r="BE208" s="164">
        <f>IF(N208="základní",J208,0)</f>
        <v>0</v>
      </c>
      <c r="BF208" s="164">
        <f>IF(N208="snížená",J208,0)</f>
        <v>0</v>
      </c>
      <c r="BG208" s="164">
        <f>IF(N208="zákl. přenesená",J208,0)</f>
        <v>0</v>
      </c>
      <c r="BH208" s="164">
        <f>IF(N208="sníž. přenesená",J208,0)</f>
        <v>0</v>
      </c>
      <c r="BI208" s="164">
        <f>IF(N208="nulová",J208,0)</f>
        <v>0</v>
      </c>
      <c r="BJ208" s="17" t="s">
        <v>83</v>
      </c>
      <c r="BK208" s="164">
        <f>ROUND(I208*H208,2)</f>
        <v>0</v>
      </c>
      <c r="BL208" s="17" t="s">
        <v>134</v>
      </c>
      <c r="BM208" s="163" t="s">
        <v>322</v>
      </c>
    </row>
    <row r="209" spans="1:65" s="2" customFormat="1" ht="38.4">
      <c r="A209" s="32"/>
      <c r="B209" s="33"/>
      <c r="C209" s="32"/>
      <c r="D209" s="165" t="s">
        <v>136</v>
      </c>
      <c r="E209" s="32"/>
      <c r="F209" s="166" t="s">
        <v>323</v>
      </c>
      <c r="G209" s="32"/>
      <c r="H209" s="32"/>
      <c r="I209" s="91"/>
      <c r="J209" s="32"/>
      <c r="K209" s="32"/>
      <c r="L209" s="33"/>
      <c r="M209" s="167"/>
      <c r="N209" s="168"/>
      <c r="O209" s="53"/>
      <c r="P209" s="53"/>
      <c r="Q209" s="53"/>
      <c r="R209" s="53"/>
      <c r="S209" s="53"/>
      <c r="T209" s="54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7" t="s">
        <v>136</v>
      </c>
      <c r="AU209" s="17" t="s">
        <v>85</v>
      </c>
    </row>
    <row r="210" spans="1:65" s="13" customFormat="1">
      <c r="B210" s="169"/>
      <c r="D210" s="165" t="s">
        <v>138</v>
      </c>
      <c r="E210" s="170" t="s">
        <v>3</v>
      </c>
      <c r="F210" s="171" t="s">
        <v>139</v>
      </c>
      <c r="H210" s="172">
        <v>6</v>
      </c>
      <c r="I210" s="173"/>
      <c r="L210" s="169"/>
      <c r="M210" s="174"/>
      <c r="N210" s="175"/>
      <c r="O210" s="175"/>
      <c r="P210" s="175"/>
      <c r="Q210" s="175"/>
      <c r="R210" s="175"/>
      <c r="S210" s="175"/>
      <c r="T210" s="176"/>
      <c r="AT210" s="170" t="s">
        <v>138</v>
      </c>
      <c r="AU210" s="170" t="s">
        <v>85</v>
      </c>
      <c r="AV210" s="13" t="s">
        <v>85</v>
      </c>
      <c r="AW210" s="13" t="s">
        <v>35</v>
      </c>
      <c r="AX210" s="13" t="s">
        <v>83</v>
      </c>
      <c r="AY210" s="170" t="s">
        <v>127</v>
      </c>
    </row>
    <row r="211" spans="1:65" s="2" customFormat="1" ht="19.95" customHeight="1">
      <c r="A211" s="32"/>
      <c r="B211" s="151"/>
      <c r="C211" s="152" t="s">
        <v>324</v>
      </c>
      <c r="D211" s="152" t="s">
        <v>129</v>
      </c>
      <c r="E211" s="153" t="s">
        <v>325</v>
      </c>
      <c r="F211" s="154" t="s">
        <v>326</v>
      </c>
      <c r="G211" s="155" t="s">
        <v>132</v>
      </c>
      <c r="H211" s="156">
        <v>12</v>
      </c>
      <c r="I211" s="157"/>
      <c r="J211" s="158">
        <f>ROUND(I211*H211,2)</f>
        <v>0</v>
      </c>
      <c r="K211" s="154" t="s">
        <v>133</v>
      </c>
      <c r="L211" s="33"/>
      <c r="M211" s="159" t="s">
        <v>3</v>
      </c>
      <c r="N211" s="160" t="s">
        <v>46</v>
      </c>
      <c r="O211" s="53"/>
      <c r="P211" s="161">
        <f>O211*H211</f>
        <v>0</v>
      </c>
      <c r="Q211" s="161">
        <v>0</v>
      </c>
      <c r="R211" s="161">
        <f>Q211*H211</f>
        <v>0</v>
      </c>
      <c r="S211" s="161">
        <v>0</v>
      </c>
      <c r="T211" s="162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63" t="s">
        <v>134</v>
      </c>
      <c r="AT211" s="163" t="s">
        <v>129</v>
      </c>
      <c r="AU211" s="163" t="s">
        <v>85</v>
      </c>
      <c r="AY211" s="17" t="s">
        <v>127</v>
      </c>
      <c r="BE211" s="164">
        <f>IF(N211="základní",J211,0)</f>
        <v>0</v>
      </c>
      <c r="BF211" s="164">
        <f>IF(N211="snížená",J211,0)</f>
        <v>0</v>
      </c>
      <c r="BG211" s="164">
        <f>IF(N211="zákl. přenesená",J211,0)</f>
        <v>0</v>
      </c>
      <c r="BH211" s="164">
        <f>IF(N211="sníž. přenesená",J211,0)</f>
        <v>0</v>
      </c>
      <c r="BI211" s="164">
        <f>IF(N211="nulová",J211,0)</f>
        <v>0</v>
      </c>
      <c r="BJ211" s="17" t="s">
        <v>83</v>
      </c>
      <c r="BK211" s="164">
        <f>ROUND(I211*H211,2)</f>
        <v>0</v>
      </c>
      <c r="BL211" s="17" t="s">
        <v>134</v>
      </c>
      <c r="BM211" s="163" t="s">
        <v>327</v>
      </c>
    </row>
    <row r="212" spans="1:65" s="2" customFormat="1" ht="19.2">
      <c r="A212" s="32"/>
      <c r="B212" s="33"/>
      <c r="C212" s="32"/>
      <c r="D212" s="165" t="s">
        <v>136</v>
      </c>
      <c r="E212" s="32"/>
      <c r="F212" s="166" t="s">
        <v>328</v>
      </c>
      <c r="G212" s="32"/>
      <c r="H212" s="32"/>
      <c r="I212" s="91"/>
      <c r="J212" s="32"/>
      <c r="K212" s="32"/>
      <c r="L212" s="33"/>
      <c r="M212" s="167"/>
      <c r="N212" s="168"/>
      <c r="O212" s="53"/>
      <c r="P212" s="53"/>
      <c r="Q212" s="53"/>
      <c r="R212" s="53"/>
      <c r="S212" s="53"/>
      <c r="T212" s="54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7" t="s">
        <v>136</v>
      </c>
      <c r="AU212" s="17" t="s">
        <v>85</v>
      </c>
    </row>
    <row r="213" spans="1:65" s="13" customFormat="1">
      <c r="B213" s="169"/>
      <c r="D213" s="165" t="s">
        <v>138</v>
      </c>
      <c r="E213" s="170" t="s">
        <v>3</v>
      </c>
      <c r="F213" s="171" t="s">
        <v>329</v>
      </c>
      <c r="H213" s="172">
        <v>12</v>
      </c>
      <c r="I213" s="173"/>
      <c r="L213" s="169"/>
      <c r="M213" s="174"/>
      <c r="N213" s="175"/>
      <c r="O213" s="175"/>
      <c r="P213" s="175"/>
      <c r="Q213" s="175"/>
      <c r="R213" s="175"/>
      <c r="S213" s="175"/>
      <c r="T213" s="176"/>
      <c r="AT213" s="170" t="s">
        <v>138</v>
      </c>
      <c r="AU213" s="170" t="s">
        <v>85</v>
      </c>
      <c r="AV213" s="13" t="s">
        <v>85</v>
      </c>
      <c r="AW213" s="13" t="s">
        <v>35</v>
      </c>
      <c r="AX213" s="13" t="s">
        <v>83</v>
      </c>
      <c r="AY213" s="170" t="s">
        <v>127</v>
      </c>
    </row>
    <row r="214" spans="1:65" s="2" customFormat="1" ht="30" customHeight="1">
      <c r="A214" s="32"/>
      <c r="B214" s="151"/>
      <c r="C214" s="152" t="s">
        <v>330</v>
      </c>
      <c r="D214" s="152" t="s">
        <v>129</v>
      </c>
      <c r="E214" s="153" t="s">
        <v>331</v>
      </c>
      <c r="F214" s="154" t="s">
        <v>332</v>
      </c>
      <c r="G214" s="155" t="s">
        <v>132</v>
      </c>
      <c r="H214" s="156">
        <v>6</v>
      </c>
      <c r="I214" s="157"/>
      <c r="J214" s="158">
        <f>ROUND(I214*H214,2)</f>
        <v>0</v>
      </c>
      <c r="K214" s="154" t="s">
        <v>133</v>
      </c>
      <c r="L214" s="33"/>
      <c r="M214" s="159" t="s">
        <v>3</v>
      </c>
      <c r="N214" s="160" t="s">
        <v>46</v>
      </c>
      <c r="O214" s="53"/>
      <c r="P214" s="161">
        <f>O214*H214</f>
        <v>0</v>
      </c>
      <c r="Q214" s="161">
        <v>0</v>
      </c>
      <c r="R214" s="161">
        <f>Q214*H214</f>
        <v>0</v>
      </c>
      <c r="S214" s="161">
        <v>0</v>
      </c>
      <c r="T214" s="162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3" t="s">
        <v>134</v>
      </c>
      <c r="AT214" s="163" t="s">
        <v>129</v>
      </c>
      <c r="AU214" s="163" t="s">
        <v>85</v>
      </c>
      <c r="AY214" s="17" t="s">
        <v>127</v>
      </c>
      <c r="BE214" s="164">
        <f>IF(N214="základní",J214,0)</f>
        <v>0</v>
      </c>
      <c r="BF214" s="164">
        <f>IF(N214="snížená",J214,0)</f>
        <v>0</v>
      </c>
      <c r="BG214" s="164">
        <f>IF(N214="zákl. přenesená",J214,0)</f>
        <v>0</v>
      </c>
      <c r="BH214" s="164">
        <f>IF(N214="sníž. přenesená",J214,0)</f>
        <v>0</v>
      </c>
      <c r="BI214" s="164">
        <f>IF(N214="nulová",J214,0)</f>
        <v>0</v>
      </c>
      <c r="BJ214" s="17" t="s">
        <v>83</v>
      </c>
      <c r="BK214" s="164">
        <f>ROUND(I214*H214,2)</f>
        <v>0</v>
      </c>
      <c r="BL214" s="17" t="s">
        <v>134</v>
      </c>
      <c r="BM214" s="163" t="s">
        <v>333</v>
      </c>
    </row>
    <row r="215" spans="1:65" s="2" customFormat="1" ht="38.4">
      <c r="A215" s="32"/>
      <c r="B215" s="33"/>
      <c r="C215" s="32"/>
      <c r="D215" s="165" t="s">
        <v>136</v>
      </c>
      <c r="E215" s="32"/>
      <c r="F215" s="166" t="s">
        <v>334</v>
      </c>
      <c r="G215" s="32"/>
      <c r="H215" s="32"/>
      <c r="I215" s="91"/>
      <c r="J215" s="32"/>
      <c r="K215" s="32"/>
      <c r="L215" s="33"/>
      <c r="M215" s="167"/>
      <c r="N215" s="168"/>
      <c r="O215" s="53"/>
      <c r="P215" s="53"/>
      <c r="Q215" s="53"/>
      <c r="R215" s="53"/>
      <c r="S215" s="53"/>
      <c r="T215" s="54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7" t="s">
        <v>136</v>
      </c>
      <c r="AU215" s="17" t="s">
        <v>85</v>
      </c>
    </row>
    <row r="216" spans="1:65" s="13" customFormat="1">
      <c r="B216" s="169"/>
      <c r="D216" s="165" t="s">
        <v>138</v>
      </c>
      <c r="E216" s="170" t="s">
        <v>3</v>
      </c>
      <c r="F216" s="171" t="s">
        <v>139</v>
      </c>
      <c r="H216" s="172">
        <v>6</v>
      </c>
      <c r="I216" s="173"/>
      <c r="L216" s="169"/>
      <c r="M216" s="174"/>
      <c r="N216" s="175"/>
      <c r="O216" s="175"/>
      <c r="P216" s="175"/>
      <c r="Q216" s="175"/>
      <c r="R216" s="175"/>
      <c r="S216" s="175"/>
      <c r="T216" s="176"/>
      <c r="AT216" s="170" t="s">
        <v>138</v>
      </c>
      <c r="AU216" s="170" t="s">
        <v>85</v>
      </c>
      <c r="AV216" s="13" t="s">
        <v>85</v>
      </c>
      <c r="AW216" s="13" t="s">
        <v>35</v>
      </c>
      <c r="AX216" s="13" t="s">
        <v>83</v>
      </c>
      <c r="AY216" s="170" t="s">
        <v>127</v>
      </c>
    </row>
    <row r="217" spans="1:65" s="2" customFormat="1" ht="30" customHeight="1">
      <c r="A217" s="32"/>
      <c r="B217" s="151"/>
      <c r="C217" s="152" t="s">
        <v>335</v>
      </c>
      <c r="D217" s="152" t="s">
        <v>129</v>
      </c>
      <c r="E217" s="153" t="s">
        <v>336</v>
      </c>
      <c r="F217" s="154" t="s">
        <v>337</v>
      </c>
      <c r="G217" s="155" t="s">
        <v>132</v>
      </c>
      <c r="H217" s="156">
        <v>6</v>
      </c>
      <c r="I217" s="157"/>
      <c r="J217" s="158">
        <f>ROUND(I217*H217,2)</f>
        <v>0</v>
      </c>
      <c r="K217" s="154" t="s">
        <v>133</v>
      </c>
      <c r="L217" s="33"/>
      <c r="M217" s="159" t="s">
        <v>3</v>
      </c>
      <c r="N217" s="160" t="s">
        <v>46</v>
      </c>
      <c r="O217" s="53"/>
      <c r="P217" s="161">
        <f>O217*H217</f>
        <v>0</v>
      </c>
      <c r="Q217" s="161">
        <v>0</v>
      </c>
      <c r="R217" s="161">
        <f>Q217*H217</f>
        <v>0</v>
      </c>
      <c r="S217" s="161">
        <v>0</v>
      </c>
      <c r="T217" s="162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63" t="s">
        <v>134</v>
      </c>
      <c r="AT217" s="163" t="s">
        <v>129</v>
      </c>
      <c r="AU217" s="163" t="s">
        <v>85</v>
      </c>
      <c r="AY217" s="17" t="s">
        <v>127</v>
      </c>
      <c r="BE217" s="164">
        <f>IF(N217="základní",J217,0)</f>
        <v>0</v>
      </c>
      <c r="BF217" s="164">
        <f>IF(N217="snížená",J217,0)</f>
        <v>0</v>
      </c>
      <c r="BG217" s="164">
        <f>IF(N217="zákl. přenesená",J217,0)</f>
        <v>0</v>
      </c>
      <c r="BH217" s="164">
        <f>IF(N217="sníž. přenesená",J217,0)</f>
        <v>0</v>
      </c>
      <c r="BI217" s="164">
        <f>IF(N217="nulová",J217,0)</f>
        <v>0</v>
      </c>
      <c r="BJ217" s="17" t="s">
        <v>83</v>
      </c>
      <c r="BK217" s="164">
        <f>ROUND(I217*H217,2)</f>
        <v>0</v>
      </c>
      <c r="BL217" s="17" t="s">
        <v>134</v>
      </c>
      <c r="BM217" s="163" t="s">
        <v>338</v>
      </c>
    </row>
    <row r="218" spans="1:65" s="2" customFormat="1" ht="28.8">
      <c r="A218" s="32"/>
      <c r="B218" s="33"/>
      <c r="C218" s="32"/>
      <c r="D218" s="165" t="s">
        <v>136</v>
      </c>
      <c r="E218" s="32"/>
      <c r="F218" s="166" t="s">
        <v>339</v>
      </c>
      <c r="G218" s="32"/>
      <c r="H218" s="32"/>
      <c r="I218" s="91"/>
      <c r="J218" s="32"/>
      <c r="K218" s="32"/>
      <c r="L218" s="33"/>
      <c r="M218" s="167"/>
      <c r="N218" s="168"/>
      <c r="O218" s="53"/>
      <c r="P218" s="53"/>
      <c r="Q218" s="53"/>
      <c r="R218" s="53"/>
      <c r="S218" s="53"/>
      <c r="T218" s="54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T218" s="17" t="s">
        <v>136</v>
      </c>
      <c r="AU218" s="17" t="s">
        <v>85</v>
      </c>
    </row>
    <row r="219" spans="1:65" s="13" customFormat="1">
      <c r="B219" s="169"/>
      <c r="D219" s="165" t="s">
        <v>138</v>
      </c>
      <c r="E219" s="170" t="s">
        <v>3</v>
      </c>
      <c r="F219" s="171" t="s">
        <v>139</v>
      </c>
      <c r="H219" s="172">
        <v>6</v>
      </c>
      <c r="I219" s="173"/>
      <c r="L219" s="169"/>
      <c r="M219" s="174"/>
      <c r="N219" s="175"/>
      <c r="O219" s="175"/>
      <c r="P219" s="175"/>
      <c r="Q219" s="175"/>
      <c r="R219" s="175"/>
      <c r="S219" s="175"/>
      <c r="T219" s="176"/>
      <c r="AT219" s="170" t="s">
        <v>138</v>
      </c>
      <c r="AU219" s="170" t="s">
        <v>85</v>
      </c>
      <c r="AV219" s="13" t="s">
        <v>85</v>
      </c>
      <c r="AW219" s="13" t="s">
        <v>35</v>
      </c>
      <c r="AX219" s="13" t="s">
        <v>83</v>
      </c>
      <c r="AY219" s="170" t="s">
        <v>127</v>
      </c>
    </row>
    <row r="220" spans="1:65" s="12" customFormat="1" ht="22.95" customHeight="1">
      <c r="B220" s="138"/>
      <c r="D220" s="139" t="s">
        <v>74</v>
      </c>
      <c r="E220" s="149" t="s">
        <v>172</v>
      </c>
      <c r="F220" s="149" t="s">
        <v>340</v>
      </c>
      <c r="I220" s="141"/>
      <c r="J220" s="150">
        <f>BK220</f>
        <v>0</v>
      </c>
      <c r="L220" s="138"/>
      <c r="M220" s="143"/>
      <c r="N220" s="144"/>
      <c r="O220" s="144"/>
      <c r="P220" s="145">
        <f>SUM(P221:P259)</f>
        <v>0</v>
      </c>
      <c r="Q220" s="144"/>
      <c r="R220" s="145">
        <f>SUM(R221:R259)</f>
        <v>21.430950300000003</v>
      </c>
      <c r="S220" s="144"/>
      <c r="T220" s="146">
        <f>SUM(T221:T259)</f>
        <v>0</v>
      </c>
      <c r="AR220" s="139" t="s">
        <v>83</v>
      </c>
      <c r="AT220" s="147" t="s">
        <v>74</v>
      </c>
      <c r="AU220" s="147" t="s">
        <v>83</v>
      </c>
      <c r="AY220" s="139" t="s">
        <v>127</v>
      </c>
      <c r="BK220" s="148">
        <f>SUM(BK221:BK259)</f>
        <v>0</v>
      </c>
    </row>
    <row r="221" spans="1:65" s="2" customFormat="1" ht="19.95" customHeight="1">
      <c r="A221" s="32"/>
      <c r="B221" s="151"/>
      <c r="C221" s="152" t="s">
        <v>341</v>
      </c>
      <c r="D221" s="152" t="s">
        <v>129</v>
      </c>
      <c r="E221" s="153" t="s">
        <v>342</v>
      </c>
      <c r="F221" s="154" t="s">
        <v>343</v>
      </c>
      <c r="G221" s="155" t="s">
        <v>163</v>
      </c>
      <c r="H221" s="156">
        <v>207.5</v>
      </c>
      <c r="I221" s="157"/>
      <c r="J221" s="158">
        <f>ROUND(I221*H221,2)</f>
        <v>0</v>
      </c>
      <c r="K221" s="154" t="s">
        <v>133</v>
      </c>
      <c r="L221" s="33"/>
      <c r="M221" s="159" t="s">
        <v>3</v>
      </c>
      <c r="N221" s="160" t="s">
        <v>46</v>
      </c>
      <c r="O221" s="53"/>
      <c r="P221" s="161">
        <f>O221*H221</f>
        <v>0</v>
      </c>
      <c r="Q221" s="161">
        <v>2.0000000000000002E-5</v>
      </c>
      <c r="R221" s="161">
        <f>Q221*H221</f>
        <v>4.15E-3</v>
      </c>
      <c r="S221" s="161">
        <v>0</v>
      </c>
      <c r="T221" s="162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63" t="s">
        <v>134</v>
      </c>
      <c r="AT221" s="163" t="s">
        <v>129</v>
      </c>
      <c r="AU221" s="163" t="s">
        <v>85</v>
      </c>
      <c r="AY221" s="17" t="s">
        <v>127</v>
      </c>
      <c r="BE221" s="164">
        <f>IF(N221="základní",J221,0)</f>
        <v>0</v>
      </c>
      <c r="BF221" s="164">
        <f>IF(N221="snížená",J221,0)</f>
        <v>0</v>
      </c>
      <c r="BG221" s="164">
        <f>IF(N221="zákl. přenesená",J221,0)</f>
        <v>0</v>
      </c>
      <c r="BH221" s="164">
        <f>IF(N221="sníž. přenesená",J221,0)</f>
        <v>0</v>
      </c>
      <c r="BI221" s="164">
        <f>IF(N221="nulová",J221,0)</f>
        <v>0</v>
      </c>
      <c r="BJ221" s="17" t="s">
        <v>83</v>
      </c>
      <c r="BK221" s="164">
        <f>ROUND(I221*H221,2)</f>
        <v>0</v>
      </c>
      <c r="BL221" s="17" t="s">
        <v>134</v>
      </c>
      <c r="BM221" s="163" t="s">
        <v>344</v>
      </c>
    </row>
    <row r="222" spans="1:65" s="2" customFormat="1" ht="19.2">
      <c r="A222" s="32"/>
      <c r="B222" s="33"/>
      <c r="C222" s="32"/>
      <c r="D222" s="165" t="s">
        <v>136</v>
      </c>
      <c r="E222" s="32"/>
      <c r="F222" s="166" t="s">
        <v>345</v>
      </c>
      <c r="G222" s="32"/>
      <c r="H222" s="32"/>
      <c r="I222" s="91"/>
      <c r="J222" s="32"/>
      <c r="K222" s="32"/>
      <c r="L222" s="33"/>
      <c r="M222" s="167"/>
      <c r="N222" s="168"/>
      <c r="O222" s="53"/>
      <c r="P222" s="53"/>
      <c r="Q222" s="53"/>
      <c r="R222" s="53"/>
      <c r="S222" s="53"/>
      <c r="T222" s="54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7" t="s">
        <v>136</v>
      </c>
      <c r="AU222" s="17" t="s">
        <v>85</v>
      </c>
    </row>
    <row r="223" spans="1:65" s="2" customFormat="1" ht="19.95" customHeight="1">
      <c r="A223" s="32"/>
      <c r="B223" s="151"/>
      <c r="C223" s="185" t="s">
        <v>346</v>
      </c>
      <c r="D223" s="185" t="s">
        <v>252</v>
      </c>
      <c r="E223" s="186" t="s">
        <v>347</v>
      </c>
      <c r="F223" s="187" t="s">
        <v>348</v>
      </c>
      <c r="G223" s="188" t="s">
        <v>163</v>
      </c>
      <c r="H223" s="189">
        <v>210.613</v>
      </c>
      <c r="I223" s="190"/>
      <c r="J223" s="191">
        <f>ROUND(I223*H223,2)</f>
        <v>0</v>
      </c>
      <c r="K223" s="187" t="s">
        <v>133</v>
      </c>
      <c r="L223" s="192"/>
      <c r="M223" s="193" t="s">
        <v>3</v>
      </c>
      <c r="N223" s="194" t="s">
        <v>46</v>
      </c>
      <c r="O223" s="53"/>
      <c r="P223" s="161">
        <f>O223*H223</f>
        <v>0</v>
      </c>
      <c r="Q223" s="161">
        <v>3.0999999999999999E-3</v>
      </c>
      <c r="R223" s="161">
        <f>Q223*H223</f>
        <v>0.65290029999999999</v>
      </c>
      <c r="S223" s="161">
        <v>0</v>
      </c>
      <c r="T223" s="162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63" t="s">
        <v>172</v>
      </c>
      <c r="AT223" s="163" t="s">
        <v>252</v>
      </c>
      <c r="AU223" s="163" t="s">
        <v>85</v>
      </c>
      <c r="AY223" s="17" t="s">
        <v>127</v>
      </c>
      <c r="BE223" s="164">
        <f>IF(N223="základní",J223,0)</f>
        <v>0</v>
      </c>
      <c r="BF223" s="164">
        <f>IF(N223="snížená",J223,0)</f>
        <v>0</v>
      </c>
      <c r="BG223" s="164">
        <f>IF(N223="zákl. přenesená",J223,0)</f>
        <v>0</v>
      </c>
      <c r="BH223" s="164">
        <f>IF(N223="sníž. přenesená",J223,0)</f>
        <v>0</v>
      </c>
      <c r="BI223" s="164">
        <f>IF(N223="nulová",J223,0)</f>
        <v>0</v>
      </c>
      <c r="BJ223" s="17" t="s">
        <v>83</v>
      </c>
      <c r="BK223" s="164">
        <f>ROUND(I223*H223,2)</f>
        <v>0</v>
      </c>
      <c r="BL223" s="17" t="s">
        <v>134</v>
      </c>
      <c r="BM223" s="163" t="s">
        <v>349</v>
      </c>
    </row>
    <row r="224" spans="1:65" s="2" customFormat="1" ht="19.2">
      <c r="A224" s="32"/>
      <c r="B224" s="33"/>
      <c r="C224" s="32"/>
      <c r="D224" s="165" t="s">
        <v>136</v>
      </c>
      <c r="E224" s="32"/>
      <c r="F224" s="166" t="s">
        <v>348</v>
      </c>
      <c r="G224" s="32"/>
      <c r="H224" s="32"/>
      <c r="I224" s="91"/>
      <c r="J224" s="32"/>
      <c r="K224" s="32"/>
      <c r="L224" s="33"/>
      <c r="M224" s="167"/>
      <c r="N224" s="168"/>
      <c r="O224" s="53"/>
      <c r="P224" s="53"/>
      <c r="Q224" s="53"/>
      <c r="R224" s="53"/>
      <c r="S224" s="53"/>
      <c r="T224" s="54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7" t="s">
        <v>136</v>
      </c>
      <c r="AU224" s="17" t="s">
        <v>85</v>
      </c>
    </row>
    <row r="225" spans="1:65" s="13" customFormat="1">
      <c r="B225" s="169"/>
      <c r="D225" s="165" t="s">
        <v>138</v>
      </c>
      <c r="F225" s="171" t="s">
        <v>350</v>
      </c>
      <c r="H225" s="172">
        <v>210.613</v>
      </c>
      <c r="I225" s="173"/>
      <c r="L225" s="169"/>
      <c r="M225" s="174"/>
      <c r="N225" s="175"/>
      <c r="O225" s="175"/>
      <c r="P225" s="175"/>
      <c r="Q225" s="175"/>
      <c r="R225" s="175"/>
      <c r="S225" s="175"/>
      <c r="T225" s="176"/>
      <c r="AT225" s="170" t="s">
        <v>138</v>
      </c>
      <c r="AU225" s="170" t="s">
        <v>85</v>
      </c>
      <c r="AV225" s="13" t="s">
        <v>85</v>
      </c>
      <c r="AW225" s="13" t="s">
        <v>4</v>
      </c>
      <c r="AX225" s="13" t="s">
        <v>83</v>
      </c>
      <c r="AY225" s="170" t="s">
        <v>127</v>
      </c>
    </row>
    <row r="226" spans="1:65" s="2" customFormat="1" ht="19.95" customHeight="1">
      <c r="A226" s="32"/>
      <c r="B226" s="151"/>
      <c r="C226" s="152" t="s">
        <v>351</v>
      </c>
      <c r="D226" s="152" t="s">
        <v>129</v>
      </c>
      <c r="E226" s="153" t="s">
        <v>352</v>
      </c>
      <c r="F226" s="154" t="s">
        <v>353</v>
      </c>
      <c r="G226" s="155" t="s">
        <v>288</v>
      </c>
      <c r="H226" s="156">
        <v>10</v>
      </c>
      <c r="I226" s="157"/>
      <c r="J226" s="158">
        <f>ROUND(I226*H226,2)</f>
        <v>0</v>
      </c>
      <c r="K226" s="154" t="s">
        <v>133</v>
      </c>
      <c r="L226" s="33"/>
      <c r="M226" s="159" t="s">
        <v>3</v>
      </c>
      <c r="N226" s="160" t="s">
        <v>46</v>
      </c>
      <c r="O226" s="53"/>
      <c r="P226" s="161">
        <f>O226*H226</f>
        <v>0</v>
      </c>
      <c r="Q226" s="161">
        <v>1E-4</v>
      </c>
      <c r="R226" s="161">
        <f>Q226*H226</f>
        <v>1E-3</v>
      </c>
      <c r="S226" s="161">
        <v>0</v>
      </c>
      <c r="T226" s="162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63" t="s">
        <v>134</v>
      </c>
      <c r="AT226" s="163" t="s">
        <v>129</v>
      </c>
      <c r="AU226" s="163" t="s">
        <v>85</v>
      </c>
      <c r="AY226" s="17" t="s">
        <v>127</v>
      </c>
      <c r="BE226" s="164">
        <f>IF(N226="základní",J226,0)</f>
        <v>0</v>
      </c>
      <c r="BF226" s="164">
        <f>IF(N226="snížená",J226,0)</f>
        <v>0</v>
      </c>
      <c r="BG226" s="164">
        <f>IF(N226="zákl. přenesená",J226,0)</f>
        <v>0</v>
      </c>
      <c r="BH226" s="164">
        <f>IF(N226="sníž. přenesená",J226,0)</f>
        <v>0</v>
      </c>
      <c r="BI226" s="164">
        <f>IF(N226="nulová",J226,0)</f>
        <v>0</v>
      </c>
      <c r="BJ226" s="17" t="s">
        <v>83</v>
      </c>
      <c r="BK226" s="164">
        <f>ROUND(I226*H226,2)</f>
        <v>0</v>
      </c>
      <c r="BL226" s="17" t="s">
        <v>134</v>
      </c>
      <c r="BM226" s="163" t="s">
        <v>354</v>
      </c>
    </row>
    <row r="227" spans="1:65" s="2" customFormat="1" ht="28.8">
      <c r="A227" s="32"/>
      <c r="B227" s="33"/>
      <c r="C227" s="32"/>
      <c r="D227" s="165" t="s">
        <v>136</v>
      </c>
      <c r="E227" s="32"/>
      <c r="F227" s="166" t="s">
        <v>355</v>
      </c>
      <c r="G227" s="32"/>
      <c r="H227" s="32"/>
      <c r="I227" s="91"/>
      <c r="J227" s="32"/>
      <c r="K227" s="32"/>
      <c r="L227" s="33"/>
      <c r="M227" s="167"/>
      <c r="N227" s="168"/>
      <c r="O227" s="53"/>
      <c r="P227" s="53"/>
      <c r="Q227" s="53"/>
      <c r="R227" s="53"/>
      <c r="S227" s="53"/>
      <c r="T227" s="54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7" t="s">
        <v>136</v>
      </c>
      <c r="AU227" s="17" t="s">
        <v>85</v>
      </c>
    </row>
    <row r="228" spans="1:65" s="2" customFormat="1" ht="19.95" customHeight="1">
      <c r="A228" s="32"/>
      <c r="B228" s="151"/>
      <c r="C228" s="185" t="s">
        <v>356</v>
      </c>
      <c r="D228" s="185" t="s">
        <v>252</v>
      </c>
      <c r="E228" s="186" t="s">
        <v>357</v>
      </c>
      <c r="F228" s="187" t="s">
        <v>358</v>
      </c>
      <c r="G228" s="188" t="s">
        <v>288</v>
      </c>
      <c r="H228" s="189">
        <v>10</v>
      </c>
      <c r="I228" s="190"/>
      <c r="J228" s="191">
        <f>ROUND(I228*H228,2)</f>
        <v>0</v>
      </c>
      <c r="K228" s="187" t="s">
        <v>133</v>
      </c>
      <c r="L228" s="192"/>
      <c r="M228" s="193" t="s">
        <v>3</v>
      </c>
      <c r="N228" s="194" t="s">
        <v>46</v>
      </c>
      <c r="O228" s="53"/>
      <c r="P228" s="161">
        <f>O228*H228</f>
        <v>0</v>
      </c>
      <c r="Q228" s="161">
        <v>1.6000000000000001E-3</v>
      </c>
      <c r="R228" s="161">
        <f>Q228*H228</f>
        <v>1.6E-2</v>
      </c>
      <c r="S228" s="161">
        <v>0</v>
      </c>
      <c r="T228" s="162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63" t="s">
        <v>172</v>
      </c>
      <c r="AT228" s="163" t="s">
        <v>252</v>
      </c>
      <c r="AU228" s="163" t="s">
        <v>85</v>
      </c>
      <c r="AY228" s="17" t="s">
        <v>127</v>
      </c>
      <c r="BE228" s="164">
        <f>IF(N228="základní",J228,0)</f>
        <v>0</v>
      </c>
      <c r="BF228" s="164">
        <f>IF(N228="snížená",J228,0)</f>
        <v>0</v>
      </c>
      <c r="BG228" s="164">
        <f>IF(N228="zákl. přenesená",J228,0)</f>
        <v>0</v>
      </c>
      <c r="BH228" s="164">
        <f>IF(N228="sníž. přenesená",J228,0)</f>
        <v>0</v>
      </c>
      <c r="BI228" s="164">
        <f>IF(N228="nulová",J228,0)</f>
        <v>0</v>
      </c>
      <c r="BJ228" s="17" t="s">
        <v>83</v>
      </c>
      <c r="BK228" s="164">
        <f>ROUND(I228*H228,2)</f>
        <v>0</v>
      </c>
      <c r="BL228" s="17" t="s">
        <v>134</v>
      </c>
      <c r="BM228" s="163" t="s">
        <v>359</v>
      </c>
    </row>
    <row r="229" spans="1:65" s="2" customFormat="1">
      <c r="A229" s="32"/>
      <c r="B229" s="33"/>
      <c r="C229" s="32"/>
      <c r="D229" s="165" t="s">
        <v>136</v>
      </c>
      <c r="E229" s="32"/>
      <c r="F229" s="166" t="s">
        <v>358</v>
      </c>
      <c r="G229" s="32"/>
      <c r="H229" s="32"/>
      <c r="I229" s="91"/>
      <c r="J229" s="32"/>
      <c r="K229" s="32"/>
      <c r="L229" s="33"/>
      <c r="M229" s="167"/>
      <c r="N229" s="168"/>
      <c r="O229" s="53"/>
      <c r="P229" s="53"/>
      <c r="Q229" s="53"/>
      <c r="R229" s="53"/>
      <c r="S229" s="53"/>
      <c r="T229" s="54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7" t="s">
        <v>136</v>
      </c>
      <c r="AU229" s="17" t="s">
        <v>85</v>
      </c>
    </row>
    <row r="230" spans="1:65" s="2" customFormat="1" ht="19.95" customHeight="1">
      <c r="A230" s="32"/>
      <c r="B230" s="151"/>
      <c r="C230" s="152" t="s">
        <v>360</v>
      </c>
      <c r="D230" s="152" t="s">
        <v>129</v>
      </c>
      <c r="E230" s="153" t="s">
        <v>361</v>
      </c>
      <c r="F230" s="154" t="s">
        <v>362</v>
      </c>
      <c r="G230" s="155" t="s">
        <v>288</v>
      </c>
      <c r="H230" s="156">
        <v>1</v>
      </c>
      <c r="I230" s="157"/>
      <c r="J230" s="158">
        <f>ROUND(I230*H230,2)</f>
        <v>0</v>
      </c>
      <c r="K230" s="154" t="s">
        <v>133</v>
      </c>
      <c r="L230" s="33"/>
      <c r="M230" s="159" t="s">
        <v>3</v>
      </c>
      <c r="N230" s="160" t="s">
        <v>46</v>
      </c>
      <c r="O230" s="53"/>
      <c r="P230" s="161">
        <f>O230*H230</f>
        <v>0</v>
      </c>
      <c r="Q230" s="161">
        <v>0.45937</v>
      </c>
      <c r="R230" s="161">
        <f>Q230*H230</f>
        <v>0.45937</v>
      </c>
      <c r="S230" s="161">
        <v>0</v>
      </c>
      <c r="T230" s="162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63" t="s">
        <v>134</v>
      </c>
      <c r="AT230" s="163" t="s">
        <v>129</v>
      </c>
      <c r="AU230" s="163" t="s">
        <v>85</v>
      </c>
      <c r="AY230" s="17" t="s">
        <v>127</v>
      </c>
      <c r="BE230" s="164">
        <f>IF(N230="základní",J230,0)</f>
        <v>0</v>
      </c>
      <c r="BF230" s="164">
        <f>IF(N230="snížená",J230,0)</f>
        <v>0</v>
      </c>
      <c r="BG230" s="164">
        <f>IF(N230="zákl. přenesená",J230,0)</f>
        <v>0</v>
      </c>
      <c r="BH230" s="164">
        <f>IF(N230="sníž. přenesená",J230,0)</f>
        <v>0</v>
      </c>
      <c r="BI230" s="164">
        <f>IF(N230="nulová",J230,0)</f>
        <v>0</v>
      </c>
      <c r="BJ230" s="17" t="s">
        <v>83</v>
      </c>
      <c r="BK230" s="164">
        <f>ROUND(I230*H230,2)</f>
        <v>0</v>
      </c>
      <c r="BL230" s="17" t="s">
        <v>134</v>
      </c>
      <c r="BM230" s="163" t="s">
        <v>363</v>
      </c>
    </row>
    <row r="231" spans="1:65" s="2" customFormat="1" ht="19.2">
      <c r="A231" s="32"/>
      <c r="B231" s="33"/>
      <c r="C231" s="32"/>
      <c r="D231" s="165" t="s">
        <v>136</v>
      </c>
      <c r="E231" s="32"/>
      <c r="F231" s="166" t="s">
        <v>364</v>
      </c>
      <c r="G231" s="32"/>
      <c r="H231" s="32"/>
      <c r="I231" s="91"/>
      <c r="J231" s="32"/>
      <c r="K231" s="32"/>
      <c r="L231" s="33"/>
      <c r="M231" s="167"/>
      <c r="N231" s="168"/>
      <c r="O231" s="53"/>
      <c r="P231" s="53"/>
      <c r="Q231" s="53"/>
      <c r="R231" s="53"/>
      <c r="S231" s="53"/>
      <c r="T231" s="54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7" t="s">
        <v>136</v>
      </c>
      <c r="AU231" s="17" t="s">
        <v>85</v>
      </c>
    </row>
    <row r="232" spans="1:65" s="2" customFormat="1" ht="19.95" customHeight="1">
      <c r="A232" s="32"/>
      <c r="B232" s="151"/>
      <c r="C232" s="152" t="s">
        <v>365</v>
      </c>
      <c r="D232" s="152" t="s">
        <v>129</v>
      </c>
      <c r="E232" s="153" t="s">
        <v>366</v>
      </c>
      <c r="F232" s="154" t="s">
        <v>367</v>
      </c>
      <c r="G232" s="155" t="s">
        <v>163</v>
      </c>
      <c r="H232" s="156">
        <v>207.5</v>
      </c>
      <c r="I232" s="157"/>
      <c r="J232" s="158">
        <f>ROUND(I232*H232,2)</f>
        <v>0</v>
      </c>
      <c r="K232" s="154" t="s">
        <v>133</v>
      </c>
      <c r="L232" s="33"/>
      <c r="M232" s="159" t="s">
        <v>3</v>
      </c>
      <c r="N232" s="160" t="s">
        <v>46</v>
      </c>
      <c r="O232" s="53"/>
      <c r="P232" s="161">
        <f>O232*H232</f>
        <v>0</v>
      </c>
      <c r="Q232" s="161">
        <v>0</v>
      </c>
      <c r="R232" s="161">
        <f>Q232*H232</f>
        <v>0</v>
      </c>
      <c r="S232" s="161">
        <v>0</v>
      </c>
      <c r="T232" s="162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63" t="s">
        <v>134</v>
      </c>
      <c r="AT232" s="163" t="s">
        <v>129</v>
      </c>
      <c r="AU232" s="163" t="s">
        <v>85</v>
      </c>
      <c r="AY232" s="17" t="s">
        <v>127</v>
      </c>
      <c r="BE232" s="164">
        <f>IF(N232="základní",J232,0)</f>
        <v>0</v>
      </c>
      <c r="BF232" s="164">
        <f>IF(N232="snížená",J232,0)</f>
        <v>0</v>
      </c>
      <c r="BG232" s="164">
        <f>IF(N232="zákl. přenesená",J232,0)</f>
        <v>0</v>
      </c>
      <c r="BH232" s="164">
        <f>IF(N232="sníž. přenesená",J232,0)</f>
        <v>0</v>
      </c>
      <c r="BI232" s="164">
        <f>IF(N232="nulová",J232,0)</f>
        <v>0</v>
      </c>
      <c r="BJ232" s="17" t="s">
        <v>83</v>
      </c>
      <c r="BK232" s="164">
        <f>ROUND(I232*H232,2)</f>
        <v>0</v>
      </c>
      <c r="BL232" s="17" t="s">
        <v>134</v>
      </c>
      <c r="BM232" s="163" t="s">
        <v>368</v>
      </c>
    </row>
    <row r="233" spans="1:65" s="2" customFormat="1" ht="19.2">
      <c r="A233" s="32"/>
      <c r="B233" s="33"/>
      <c r="C233" s="32"/>
      <c r="D233" s="165" t="s">
        <v>136</v>
      </c>
      <c r="E233" s="32"/>
      <c r="F233" s="166" t="s">
        <v>369</v>
      </c>
      <c r="G233" s="32"/>
      <c r="H233" s="32"/>
      <c r="I233" s="91"/>
      <c r="J233" s="32"/>
      <c r="K233" s="32"/>
      <c r="L233" s="33"/>
      <c r="M233" s="167"/>
      <c r="N233" s="168"/>
      <c r="O233" s="53"/>
      <c r="P233" s="53"/>
      <c r="Q233" s="53"/>
      <c r="R233" s="53"/>
      <c r="S233" s="53"/>
      <c r="T233" s="54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7" t="s">
        <v>136</v>
      </c>
      <c r="AU233" s="17" t="s">
        <v>85</v>
      </c>
    </row>
    <row r="234" spans="1:65" s="2" customFormat="1" ht="19.95" customHeight="1">
      <c r="A234" s="32"/>
      <c r="B234" s="151"/>
      <c r="C234" s="152" t="s">
        <v>370</v>
      </c>
      <c r="D234" s="152" t="s">
        <v>129</v>
      </c>
      <c r="E234" s="153" t="s">
        <v>371</v>
      </c>
      <c r="F234" s="154" t="s">
        <v>372</v>
      </c>
      <c r="G234" s="155" t="s">
        <v>288</v>
      </c>
      <c r="H234" s="156">
        <v>7</v>
      </c>
      <c r="I234" s="157"/>
      <c r="J234" s="158">
        <f>ROUND(I234*H234,2)</f>
        <v>0</v>
      </c>
      <c r="K234" s="154" t="s">
        <v>133</v>
      </c>
      <c r="L234" s="33"/>
      <c r="M234" s="159" t="s">
        <v>3</v>
      </c>
      <c r="N234" s="160" t="s">
        <v>46</v>
      </c>
      <c r="O234" s="53"/>
      <c r="P234" s="161">
        <f>O234*H234</f>
        <v>0</v>
      </c>
      <c r="Q234" s="161">
        <v>1.0189999999999999E-2</v>
      </c>
      <c r="R234" s="161">
        <f>Q234*H234</f>
        <v>7.1329999999999991E-2</v>
      </c>
      <c r="S234" s="161">
        <v>0</v>
      </c>
      <c r="T234" s="162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63" t="s">
        <v>134</v>
      </c>
      <c r="AT234" s="163" t="s">
        <v>129</v>
      </c>
      <c r="AU234" s="163" t="s">
        <v>85</v>
      </c>
      <c r="AY234" s="17" t="s">
        <v>127</v>
      </c>
      <c r="BE234" s="164">
        <f>IF(N234="základní",J234,0)</f>
        <v>0</v>
      </c>
      <c r="BF234" s="164">
        <f>IF(N234="snížená",J234,0)</f>
        <v>0</v>
      </c>
      <c r="BG234" s="164">
        <f>IF(N234="zákl. přenesená",J234,0)</f>
        <v>0</v>
      </c>
      <c r="BH234" s="164">
        <f>IF(N234="sníž. přenesená",J234,0)</f>
        <v>0</v>
      </c>
      <c r="BI234" s="164">
        <f>IF(N234="nulová",J234,0)</f>
        <v>0</v>
      </c>
      <c r="BJ234" s="17" t="s">
        <v>83</v>
      </c>
      <c r="BK234" s="164">
        <f>ROUND(I234*H234,2)</f>
        <v>0</v>
      </c>
      <c r="BL234" s="17" t="s">
        <v>134</v>
      </c>
      <c r="BM234" s="163" t="s">
        <v>373</v>
      </c>
    </row>
    <row r="235" spans="1:65" s="2" customFormat="1" ht="19.2">
      <c r="A235" s="32"/>
      <c r="B235" s="33"/>
      <c r="C235" s="32"/>
      <c r="D235" s="165" t="s">
        <v>136</v>
      </c>
      <c r="E235" s="32"/>
      <c r="F235" s="166" t="s">
        <v>372</v>
      </c>
      <c r="G235" s="32"/>
      <c r="H235" s="32"/>
      <c r="I235" s="91"/>
      <c r="J235" s="32"/>
      <c r="K235" s="32"/>
      <c r="L235" s="33"/>
      <c r="M235" s="167"/>
      <c r="N235" s="168"/>
      <c r="O235" s="53"/>
      <c r="P235" s="53"/>
      <c r="Q235" s="53"/>
      <c r="R235" s="53"/>
      <c r="S235" s="53"/>
      <c r="T235" s="54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7" t="s">
        <v>136</v>
      </c>
      <c r="AU235" s="17" t="s">
        <v>85</v>
      </c>
    </row>
    <row r="236" spans="1:65" s="2" customFormat="1" ht="19.95" customHeight="1">
      <c r="A236" s="32"/>
      <c r="B236" s="151"/>
      <c r="C236" s="185" t="s">
        <v>374</v>
      </c>
      <c r="D236" s="185" t="s">
        <v>252</v>
      </c>
      <c r="E236" s="186" t="s">
        <v>375</v>
      </c>
      <c r="F236" s="187" t="s">
        <v>376</v>
      </c>
      <c r="G236" s="188" t="s">
        <v>288</v>
      </c>
      <c r="H236" s="189">
        <v>2</v>
      </c>
      <c r="I236" s="190"/>
      <c r="J236" s="191">
        <f>ROUND(I236*H236,2)</f>
        <v>0</v>
      </c>
      <c r="K236" s="187" t="s">
        <v>133</v>
      </c>
      <c r="L236" s="192"/>
      <c r="M236" s="193" t="s">
        <v>3</v>
      </c>
      <c r="N236" s="194" t="s">
        <v>46</v>
      </c>
      <c r="O236" s="53"/>
      <c r="P236" s="161">
        <f>O236*H236</f>
        <v>0</v>
      </c>
      <c r="Q236" s="161">
        <v>0.254</v>
      </c>
      <c r="R236" s="161">
        <f>Q236*H236</f>
        <v>0.50800000000000001</v>
      </c>
      <c r="S236" s="161">
        <v>0</v>
      </c>
      <c r="T236" s="162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63" t="s">
        <v>172</v>
      </c>
      <c r="AT236" s="163" t="s">
        <v>252</v>
      </c>
      <c r="AU236" s="163" t="s">
        <v>85</v>
      </c>
      <c r="AY236" s="17" t="s">
        <v>127</v>
      </c>
      <c r="BE236" s="164">
        <f>IF(N236="základní",J236,0)</f>
        <v>0</v>
      </c>
      <c r="BF236" s="164">
        <f>IF(N236="snížená",J236,0)</f>
        <v>0</v>
      </c>
      <c r="BG236" s="164">
        <f>IF(N236="zákl. přenesená",J236,0)</f>
        <v>0</v>
      </c>
      <c r="BH236" s="164">
        <f>IF(N236="sníž. přenesená",J236,0)</f>
        <v>0</v>
      </c>
      <c r="BI236" s="164">
        <f>IF(N236="nulová",J236,0)</f>
        <v>0</v>
      </c>
      <c r="BJ236" s="17" t="s">
        <v>83</v>
      </c>
      <c r="BK236" s="164">
        <f>ROUND(I236*H236,2)</f>
        <v>0</v>
      </c>
      <c r="BL236" s="17" t="s">
        <v>134</v>
      </c>
      <c r="BM236" s="163" t="s">
        <v>377</v>
      </c>
    </row>
    <row r="237" spans="1:65" s="2" customFormat="1" ht="19.2">
      <c r="A237" s="32"/>
      <c r="B237" s="33"/>
      <c r="C237" s="32"/>
      <c r="D237" s="165" t="s">
        <v>136</v>
      </c>
      <c r="E237" s="32"/>
      <c r="F237" s="166" t="s">
        <v>376</v>
      </c>
      <c r="G237" s="32"/>
      <c r="H237" s="32"/>
      <c r="I237" s="91"/>
      <c r="J237" s="32"/>
      <c r="K237" s="32"/>
      <c r="L237" s="33"/>
      <c r="M237" s="167"/>
      <c r="N237" s="168"/>
      <c r="O237" s="53"/>
      <c r="P237" s="53"/>
      <c r="Q237" s="53"/>
      <c r="R237" s="53"/>
      <c r="S237" s="53"/>
      <c r="T237" s="54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7" t="s">
        <v>136</v>
      </c>
      <c r="AU237" s="17" t="s">
        <v>85</v>
      </c>
    </row>
    <row r="238" spans="1:65" s="2" customFormat="1" ht="19.95" customHeight="1">
      <c r="A238" s="32"/>
      <c r="B238" s="151"/>
      <c r="C238" s="185" t="s">
        <v>378</v>
      </c>
      <c r="D238" s="185" t="s">
        <v>252</v>
      </c>
      <c r="E238" s="186" t="s">
        <v>379</v>
      </c>
      <c r="F238" s="187" t="s">
        <v>380</v>
      </c>
      <c r="G238" s="188" t="s">
        <v>288</v>
      </c>
      <c r="H238" s="189">
        <v>2</v>
      </c>
      <c r="I238" s="190"/>
      <c r="J238" s="191">
        <f>ROUND(I238*H238,2)</f>
        <v>0</v>
      </c>
      <c r="K238" s="187" t="s">
        <v>133</v>
      </c>
      <c r="L238" s="192"/>
      <c r="M238" s="193" t="s">
        <v>3</v>
      </c>
      <c r="N238" s="194" t="s">
        <v>46</v>
      </c>
      <c r="O238" s="53"/>
      <c r="P238" s="161">
        <f>O238*H238</f>
        <v>0</v>
      </c>
      <c r="Q238" s="161">
        <v>0.50600000000000001</v>
      </c>
      <c r="R238" s="161">
        <f>Q238*H238</f>
        <v>1.012</v>
      </c>
      <c r="S238" s="161">
        <v>0</v>
      </c>
      <c r="T238" s="162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63" t="s">
        <v>172</v>
      </c>
      <c r="AT238" s="163" t="s">
        <v>252</v>
      </c>
      <c r="AU238" s="163" t="s">
        <v>85</v>
      </c>
      <c r="AY238" s="17" t="s">
        <v>127</v>
      </c>
      <c r="BE238" s="164">
        <f>IF(N238="základní",J238,0)</f>
        <v>0</v>
      </c>
      <c r="BF238" s="164">
        <f>IF(N238="snížená",J238,0)</f>
        <v>0</v>
      </c>
      <c r="BG238" s="164">
        <f>IF(N238="zákl. přenesená",J238,0)</f>
        <v>0</v>
      </c>
      <c r="BH238" s="164">
        <f>IF(N238="sníž. přenesená",J238,0)</f>
        <v>0</v>
      </c>
      <c r="BI238" s="164">
        <f>IF(N238="nulová",J238,0)</f>
        <v>0</v>
      </c>
      <c r="BJ238" s="17" t="s">
        <v>83</v>
      </c>
      <c r="BK238" s="164">
        <f>ROUND(I238*H238,2)</f>
        <v>0</v>
      </c>
      <c r="BL238" s="17" t="s">
        <v>134</v>
      </c>
      <c r="BM238" s="163" t="s">
        <v>381</v>
      </c>
    </row>
    <row r="239" spans="1:65" s="2" customFormat="1" ht="19.2">
      <c r="A239" s="32"/>
      <c r="B239" s="33"/>
      <c r="C239" s="32"/>
      <c r="D239" s="165" t="s">
        <v>136</v>
      </c>
      <c r="E239" s="32"/>
      <c r="F239" s="166" t="s">
        <v>380</v>
      </c>
      <c r="G239" s="32"/>
      <c r="H239" s="32"/>
      <c r="I239" s="91"/>
      <c r="J239" s="32"/>
      <c r="K239" s="32"/>
      <c r="L239" s="33"/>
      <c r="M239" s="167"/>
      <c r="N239" s="168"/>
      <c r="O239" s="53"/>
      <c r="P239" s="53"/>
      <c r="Q239" s="53"/>
      <c r="R239" s="53"/>
      <c r="S239" s="53"/>
      <c r="T239" s="54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7" t="s">
        <v>136</v>
      </c>
      <c r="AU239" s="17" t="s">
        <v>85</v>
      </c>
    </row>
    <row r="240" spans="1:65" s="2" customFormat="1" ht="19.95" customHeight="1">
      <c r="A240" s="32"/>
      <c r="B240" s="151"/>
      <c r="C240" s="185" t="s">
        <v>382</v>
      </c>
      <c r="D240" s="185" t="s">
        <v>252</v>
      </c>
      <c r="E240" s="186" t="s">
        <v>383</v>
      </c>
      <c r="F240" s="187" t="s">
        <v>384</v>
      </c>
      <c r="G240" s="188" t="s">
        <v>288</v>
      </c>
      <c r="H240" s="189">
        <v>3</v>
      </c>
      <c r="I240" s="190"/>
      <c r="J240" s="191">
        <f>ROUND(I240*H240,2)</f>
        <v>0</v>
      </c>
      <c r="K240" s="187" t="s">
        <v>133</v>
      </c>
      <c r="L240" s="192"/>
      <c r="M240" s="193" t="s">
        <v>3</v>
      </c>
      <c r="N240" s="194" t="s">
        <v>46</v>
      </c>
      <c r="O240" s="53"/>
      <c r="P240" s="161">
        <f>O240*H240</f>
        <v>0</v>
      </c>
      <c r="Q240" s="161">
        <v>1.0129999999999999</v>
      </c>
      <c r="R240" s="161">
        <f>Q240*H240</f>
        <v>3.0389999999999997</v>
      </c>
      <c r="S240" s="161">
        <v>0</v>
      </c>
      <c r="T240" s="162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63" t="s">
        <v>172</v>
      </c>
      <c r="AT240" s="163" t="s">
        <v>252</v>
      </c>
      <c r="AU240" s="163" t="s">
        <v>85</v>
      </c>
      <c r="AY240" s="17" t="s">
        <v>127</v>
      </c>
      <c r="BE240" s="164">
        <f>IF(N240="základní",J240,0)</f>
        <v>0</v>
      </c>
      <c r="BF240" s="164">
        <f>IF(N240="snížená",J240,0)</f>
        <v>0</v>
      </c>
      <c r="BG240" s="164">
        <f>IF(N240="zákl. přenesená",J240,0)</f>
        <v>0</v>
      </c>
      <c r="BH240" s="164">
        <f>IF(N240="sníž. přenesená",J240,0)</f>
        <v>0</v>
      </c>
      <c r="BI240" s="164">
        <f>IF(N240="nulová",J240,0)</f>
        <v>0</v>
      </c>
      <c r="BJ240" s="17" t="s">
        <v>83</v>
      </c>
      <c r="BK240" s="164">
        <f>ROUND(I240*H240,2)</f>
        <v>0</v>
      </c>
      <c r="BL240" s="17" t="s">
        <v>134</v>
      </c>
      <c r="BM240" s="163" t="s">
        <v>385</v>
      </c>
    </row>
    <row r="241" spans="1:65" s="2" customFormat="1" ht="19.2">
      <c r="A241" s="32"/>
      <c r="B241" s="33"/>
      <c r="C241" s="32"/>
      <c r="D241" s="165" t="s">
        <v>136</v>
      </c>
      <c r="E241" s="32"/>
      <c r="F241" s="166" t="s">
        <v>384</v>
      </c>
      <c r="G241" s="32"/>
      <c r="H241" s="32"/>
      <c r="I241" s="91"/>
      <c r="J241" s="32"/>
      <c r="K241" s="32"/>
      <c r="L241" s="33"/>
      <c r="M241" s="167"/>
      <c r="N241" s="168"/>
      <c r="O241" s="53"/>
      <c r="P241" s="53"/>
      <c r="Q241" s="53"/>
      <c r="R241" s="53"/>
      <c r="S241" s="53"/>
      <c r="T241" s="54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7" t="s">
        <v>136</v>
      </c>
      <c r="AU241" s="17" t="s">
        <v>85</v>
      </c>
    </row>
    <row r="242" spans="1:65" s="2" customFormat="1" ht="19.95" customHeight="1">
      <c r="A242" s="32"/>
      <c r="B242" s="151"/>
      <c r="C242" s="152" t="s">
        <v>386</v>
      </c>
      <c r="D242" s="152" t="s">
        <v>129</v>
      </c>
      <c r="E242" s="153" t="s">
        <v>387</v>
      </c>
      <c r="F242" s="154" t="s">
        <v>388</v>
      </c>
      <c r="G242" s="155" t="s">
        <v>288</v>
      </c>
      <c r="H242" s="156">
        <v>6</v>
      </c>
      <c r="I242" s="157"/>
      <c r="J242" s="158">
        <f>ROUND(I242*H242,2)</f>
        <v>0</v>
      </c>
      <c r="K242" s="154" t="s">
        <v>133</v>
      </c>
      <c r="L242" s="33"/>
      <c r="M242" s="159" t="s">
        <v>3</v>
      </c>
      <c r="N242" s="160" t="s">
        <v>46</v>
      </c>
      <c r="O242" s="53"/>
      <c r="P242" s="161">
        <f>O242*H242</f>
        <v>0</v>
      </c>
      <c r="Q242" s="161">
        <v>1.248E-2</v>
      </c>
      <c r="R242" s="161">
        <f>Q242*H242</f>
        <v>7.4880000000000002E-2</v>
      </c>
      <c r="S242" s="161">
        <v>0</v>
      </c>
      <c r="T242" s="162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63" t="s">
        <v>134</v>
      </c>
      <c r="AT242" s="163" t="s">
        <v>129</v>
      </c>
      <c r="AU242" s="163" t="s">
        <v>85</v>
      </c>
      <c r="AY242" s="17" t="s">
        <v>127</v>
      </c>
      <c r="BE242" s="164">
        <f>IF(N242="základní",J242,0)</f>
        <v>0</v>
      </c>
      <c r="BF242" s="164">
        <f>IF(N242="snížená",J242,0)</f>
        <v>0</v>
      </c>
      <c r="BG242" s="164">
        <f>IF(N242="zákl. přenesená",J242,0)</f>
        <v>0</v>
      </c>
      <c r="BH242" s="164">
        <f>IF(N242="sníž. přenesená",J242,0)</f>
        <v>0</v>
      </c>
      <c r="BI242" s="164">
        <f>IF(N242="nulová",J242,0)</f>
        <v>0</v>
      </c>
      <c r="BJ242" s="17" t="s">
        <v>83</v>
      </c>
      <c r="BK242" s="164">
        <f>ROUND(I242*H242,2)</f>
        <v>0</v>
      </c>
      <c r="BL242" s="17" t="s">
        <v>134</v>
      </c>
      <c r="BM242" s="163" t="s">
        <v>389</v>
      </c>
    </row>
    <row r="243" spans="1:65" s="2" customFormat="1" ht="19.2">
      <c r="A243" s="32"/>
      <c r="B243" s="33"/>
      <c r="C243" s="32"/>
      <c r="D243" s="165" t="s">
        <v>136</v>
      </c>
      <c r="E243" s="32"/>
      <c r="F243" s="166" t="s">
        <v>388</v>
      </c>
      <c r="G243" s="32"/>
      <c r="H243" s="32"/>
      <c r="I243" s="91"/>
      <c r="J243" s="32"/>
      <c r="K243" s="32"/>
      <c r="L243" s="33"/>
      <c r="M243" s="167"/>
      <c r="N243" s="168"/>
      <c r="O243" s="53"/>
      <c r="P243" s="53"/>
      <c r="Q243" s="53"/>
      <c r="R243" s="53"/>
      <c r="S243" s="53"/>
      <c r="T243" s="54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7" t="s">
        <v>136</v>
      </c>
      <c r="AU243" s="17" t="s">
        <v>85</v>
      </c>
    </row>
    <row r="244" spans="1:65" s="2" customFormat="1" ht="19.95" customHeight="1">
      <c r="A244" s="32"/>
      <c r="B244" s="151"/>
      <c r="C244" s="185" t="s">
        <v>390</v>
      </c>
      <c r="D244" s="185" t="s">
        <v>252</v>
      </c>
      <c r="E244" s="186" t="s">
        <v>391</v>
      </c>
      <c r="F244" s="187" t="s">
        <v>392</v>
      </c>
      <c r="G244" s="188" t="s">
        <v>288</v>
      </c>
      <c r="H244" s="189">
        <v>6</v>
      </c>
      <c r="I244" s="190"/>
      <c r="J244" s="191">
        <f>ROUND(I244*H244,2)</f>
        <v>0</v>
      </c>
      <c r="K244" s="187" t="s">
        <v>133</v>
      </c>
      <c r="L244" s="192"/>
      <c r="M244" s="193" t="s">
        <v>3</v>
      </c>
      <c r="N244" s="194" t="s">
        <v>46</v>
      </c>
      <c r="O244" s="53"/>
      <c r="P244" s="161">
        <f>O244*H244</f>
        <v>0</v>
      </c>
      <c r="Q244" s="161">
        <v>0.54800000000000004</v>
      </c>
      <c r="R244" s="161">
        <f>Q244*H244</f>
        <v>3.2880000000000003</v>
      </c>
      <c r="S244" s="161">
        <v>0</v>
      </c>
      <c r="T244" s="162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63" t="s">
        <v>172</v>
      </c>
      <c r="AT244" s="163" t="s">
        <v>252</v>
      </c>
      <c r="AU244" s="163" t="s">
        <v>85</v>
      </c>
      <c r="AY244" s="17" t="s">
        <v>127</v>
      </c>
      <c r="BE244" s="164">
        <f>IF(N244="základní",J244,0)</f>
        <v>0</v>
      </c>
      <c r="BF244" s="164">
        <f>IF(N244="snížená",J244,0)</f>
        <v>0</v>
      </c>
      <c r="BG244" s="164">
        <f>IF(N244="zákl. přenesená",J244,0)</f>
        <v>0</v>
      </c>
      <c r="BH244" s="164">
        <f>IF(N244="sníž. přenesená",J244,0)</f>
        <v>0</v>
      </c>
      <c r="BI244" s="164">
        <f>IF(N244="nulová",J244,0)</f>
        <v>0</v>
      </c>
      <c r="BJ244" s="17" t="s">
        <v>83</v>
      </c>
      <c r="BK244" s="164">
        <f>ROUND(I244*H244,2)</f>
        <v>0</v>
      </c>
      <c r="BL244" s="17" t="s">
        <v>134</v>
      </c>
      <c r="BM244" s="163" t="s">
        <v>393</v>
      </c>
    </row>
    <row r="245" spans="1:65" s="2" customFormat="1" ht="19.2">
      <c r="A245" s="32"/>
      <c r="B245" s="33"/>
      <c r="C245" s="32"/>
      <c r="D245" s="165" t="s">
        <v>136</v>
      </c>
      <c r="E245" s="32"/>
      <c r="F245" s="166" t="s">
        <v>392</v>
      </c>
      <c r="G245" s="32"/>
      <c r="H245" s="32"/>
      <c r="I245" s="91"/>
      <c r="J245" s="32"/>
      <c r="K245" s="32"/>
      <c r="L245" s="33"/>
      <c r="M245" s="167"/>
      <c r="N245" s="168"/>
      <c r="O245" s="53"/>
      <c r="P245" s="53"/>
      <c r="Q245" s="53"/>
      <c r="R245" s="53"/>
      <c r="S245" s="53"/>
      <c r="T245" s="54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7" t="s">
        <v>136</v>
      </c>
      <c r="AU245" s="17" t="s">
        <v>85</v>
      </c>
    </row>
    <row r="246" spans="1:65" s="2" customFormat="1" ht="19.95" customHeight="1">
      <c r="A246" s="32"/>
      <c r="B246" s="151"/>
      <c r="C246" s="152" t="s">
        <v>394</v>
      </c>
      <c r="D246" s="152" t="s">
        <v>129</v>
      </c>
      <c r="E246" s="153" t="s">
        <v>395</v>
      </c>
      <c r="F246" s="154" t="s">
        <v>396</v>
      </c>
      <c r="G246" s="155" t="s">
        <v>288</v>
      </c>
      <c r="H246" s="156">
        <v>6</v>
      </c>
      <c r="I246" s="157"/>
      <c r="J246" s="158">
        <f>ROUND(I246*H246,2)</f>
        <v>0</v>
      </c>
      <c r="K246" s="154" t="s">
        <v>133</v>
      </c>
      <c r="L246" s="33"/>
      <c r="M246" s="159" t="s">
        <v>3</v>
      </c>
      <c r="N246" s="160" t="s">
        <v>46</v>
      </c>
      <c r="O246" s="53"/>
      <c r="P246" s="161">
        <f>O246*H246</f>
        <v>0</v>
      </c>
      <c r="Q246" s="161">
        <v>2.8539999999999999E-2</v>
      </c>
      <c r="R246" s="161">
        <f>Q246*H246</f>
        <v>0.17124</v>
      </c>
      <c r="S246" s="161">
        <v>0</v>
      </c>
      <c r="T246" s="162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63" t="s">
        <v>134</v>
      </c>
      <c r="AT246" s="163" t="s">
        <v>129</v>
      </c>
      <c r="AU246" s="163" t="s">
        <v>85</v>
      </c>
      <c r="AY246" s="17" t="s">
        <v>127</v>
      </c>
      <c r="BE246" s="164">
        <f>IF(N246="základní",J246,0)</f>
        <v>0</v>
      </c>
      <c r="BF246" s="164">
        <f>IF(N246="snížená",J246,0)</f>
        <v>0</v>
      </c>
      <c r="BG246" s="164">
        <f>IF(N246="zákl. přenesená",J246,0)</f>
        <v>0</v>
      </c>
      <c r="BH246" s="164">
        <f>IF(N246="sníž. přenesená",J246,0)</f>
        <v>0</v>
      </c>
      <c r="BI246" s="164">
        <f>IF(N246="nulová",J246,0)</f>
        <v>0</v>
      </c>
      <c r="BJ246" s="17" t="s">
        <v>83</v>
      </c>
      <c r="BK246" s="164">
        <f>ROUND(I246*H246,2)</f>
        <v>0</v>
      </c>
      <c r="BL246" s="17" t="s">
        <v>134</v>
      </c>
      <c r="BM246" s="163" t="s">
        <v>397</v>
      </c>
    </row>
    <row r="247" spans="1:65" s="2" customFormat="1" ht="19.2">
      <c r="A247" s="32"/>
      <c r="B247" s="33"/>
      <c r="C247" s="32"/>
      <c r="D247" s="165" t="s">
        <v>136</v>
      </c>
      <c r="E247" s="32"/>
      <c r="F247" s="166" t="s">
        <v>396</v>
      </c>
      <c r="G247" s="32"/>
      <c r="H247" s="32"/>
      <c r="I247" s="91"/>
      <c r="J247" s="32"/>
      <c r="K247" s="32"/>
      <c r="L247" s="33"/>
      <c r="M247" s="167"/>
      <c r="N247" s="168"/>
      <c r="O247" s="53"/>
      <c r="P247" s="53"/>
      <c r="Q247" s="53"/>
      <c r="R247" s="53"/>
      <c r="S247" s="53"/>
      <c r="T247" s="54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7" t="s">
        <v>136</v>
      </c>
      <c r="AU247" s="17" t="s">
        <v>85</v>
      </c>
    </row>
    <row r="248" spans="1:65" s="2" customFormat="1" ht="19.95" customHeight="1">
      <c r="A248" s="32"/>
      <c r="B248" s="151"/>
      <c r="C248" s="185" t="s">
        <v>398</v>
      </c>
      <c r="D248" s="185" t="s">
        <v>252</v>
      </c>
      <c r="E248" s="186" t="s">
        <v>399</v>
      </c>
      <c r="F248" s="187" t="s">
        <v>400</v>
      </c>
      <c r="G248" s="188" t="s">
        <v>288</v>
      </c>
      <c r="H248" s="189">
        <v>6</v>
      </c>
      <c r="I248" s="190"/>
      <c r="J248" s="191">
        <f>ROUND(I248*H248,2)</f>
        <v>0</v>
      </c>
      <c r="K248" s="187" t="s">
        <v>133</v>
      </c>
      <c r="L248" s="192"/>
      <c r="M248" s="193" t="s">
        <v>3</v>
      </c>
      <c r="N248" s="194" t="s">
        <v>46</v>
      </c>
      <c r="O248" s="53"/>
      <c r="P248" s="161">
        <f>O248*H248</f>
        <v>0</v>
      </c>
      <c r="Q248" s="161">
        <v>1.6</v>
      </c>
      <c r="R248" s="161">
        <f>Q248*H248</f>
        <v>9.6000000000000014</v>
      </c>
      <c r="S248" s="161">
        <v>0</v>
      </c>
      <c r="T248" s="162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63" t="s">
        <v>172</v>
      </c>
      <c r="AT248" s="163" t="s">
        <v>252</v>
      </c>
      <c r="AU248" s="163" t="s">
        <v>85</v>
      </c>
      <c r="AY248" s="17" t="s">
        <v>127</v>
      </c>
      <c r="BE248" s="164">
        <f>IF(N248="základní",J248,0)</f>
        <v>0</v>
      </c>
      <c r="BF248" s="164">
        <f>IF(N248="snížená",J248,0)</f>
        <v>0</v>
      </c>
      <c r="BG248" s="164">
        <f>IF(N248="zákl. přenesená",J248,0)</f>
        <v>0</v>
      </c>
      <c r="BH248" s="164">
        <f>IF(N248="sníž. přenesená",J248,0)</f>
        <v>0</v>
      </c>
      <c r="BI248" s="164">
        <f>IF(N248="nulová",J248,0)</f>
        <v>0</v>
      </c>
      <c r="BJ248" s="17" t="s">
        <v>83</v>
      </c>
      <c r="BK248" s="164">
        <f>ROUND(I248*H248,2)</f>
        <v>0</v>
      </c>
      <c r="BL248" s="17" t="s">
        <v>134</v>
      </c>
      <c r="BM248" s="163" t="s">
        <v>401</v>
      </c>
    </row>
    <row r="249" spans="1:65" s="2" customFormat="1" ht="19.2">
      <c r="A249" s="32"/>
      <c r="B249" s="33"/>
      <c r="C249" s="32"/>
      <c r="D249" s="165" t="s">
        <v>136</v>
      </c>
      <c r="E249" s="32"/>
      <c r="F249" s="166" t="s">
        <v>400</v>
      </c>
      <c r="G249" s="32"/>
      <c r="H249" s="32"/>
      <c r="I249" s="91"/>
      <c r="J249" s="32"/>
      <c r="K249" s="32"/>
      <c r="L249" s="33"/>
      <c r="M249" s="167"/>
      <c r="N249" s="168"/>
      <c r="O249" s="53"/>
      <c r="P249" s="53"/>
      <c r="Q249" s="53"/>
      <c r="R249" s="53"/>
      <c r="S249" s="53"/>
      <c r="T249" s="54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7" t="s">
        <v>136</v>
      </c>
      <c r="AU249" s="17" t="s">
        <v>85</v>
      </c>
    </row>
    <row r="250" spans="1:65" s="2" customFormat="1" ht="19.95" customHeight="1">
      <c r="A250" s="32"/>
      <c r="B250" s="151"/>
      <c r="C250" s="152" t="s">
        <v>402</v>
      </c>
      <c r="D250" s="152" t="s">
        <v>129</v>
      </c>
      <c r="E250" s="153" t="s">
        <v>403</v>
      </c>
      <c r="F250" s="154" t="s">
        <v>404</v>
      </c>
      <c r="G250" s="155" t="s">
        <v>288</v>
      </c>
      <c r="H250" s="156">
        <v>6</v>
      </c>
      <c r="I250" s="157"/>
      <c r="J250" s="158">
        <f>ROUND(I250*H250,2)</f>
        <v>0</v>
      </c>
      <c r="K250" s="154" t="s">
        <v>133</v>
      </c>
      <c r="L250" s="33"/>
      <c r="M250" s="159" t="s">
        <v>3</v>
      </c>
      <c r="N250" s="160" t="s">
        <v>46</v>
      </c>
      <c r="O250" s="53"/>
      <c r="P250" s="161">
        <f>O250*H250</f>
        <v>0</v>
      </c>
      <c r="Q250" s="161">
        <v>0.21734000000000001</v>
      </c>
      <c r="R250" s="161">
        <f>Q250*H250</f>
        <v>1.3040400000000001</v>
      </c>
      <c r="S250" s="161">
        <v>0</v>
      </c>
      <c r="T250" s="162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63" t="s">
        <v>134</v>
      </c>
      <c r="AT250" s="163" t="s">
        <v>129</v>
      </c>
      <c r="AU250" s="163" t="s">
        <v>85</v>
      </c>
      <c r="AY250" s="17" t="s">
        <v>127</v>
      </c>
      <c r="BE250" s="164">
        <f>IF(N250="základní",J250,0)</f>
        <v>0</v>
      </c>
      <c r="BF250" s="164">
        <f>IF(N250="snížená",J250,0)</f>
        <v>0</v>
      </c>
      <c r="BG250" s="164">
        <f>IF(N250="zákl. přenesená",J250,0)</f>
        <v>0</v>
      </c>
      <c r="BH250" s="164">
        <f>IF(N250="sníž. přenesená",J250,0)</f>
        <v>0</v>
      </c>
      <c r="BI250" s="164">
        <f>IF(N250="nulová",J250,0)</f>
        <v>0</v>
      </c>
      <c r="BJ250" s="17" t="s">
        <v>83</v>
      </c>
      <c r="BK250" s="164">
        <f>ROUND(I250*H250,2)</f>
        <v>0</v>
      </c>
      <c r="BL250" s="17" t="s">
        <v>134</v>
      </c>
      <c r="BM250" s="163" t="s">
        <v>405</v>
      </c>
    </row>
    <row r="251" spans="1:65" s="2" customFormat="1" ht="19.2">
      <c r="A251" s="32"/>
      <c r="B251" s="33"/>
      <c r="C251" s="32"/>
      <c r="D251" s="165" t="s">
        <v>136</v>
      </c>
      <c r="E251" s="32"/>
      <c r="F251" s="166" t="s">
        <v>406</v>
      </c>
      <c r="G251" s="32"/>
      <c r="H251" s="32"/>
      <c r="I251" s="91"/>
      <c r="J251" s="32"/>
      <c r="K251" s="32"/>
      <c r="L251" s="33"/>
      <c r="M251" s="167"/>
      <c r="N251" s="168"/>
      <c r="O251" s="53"/>
      <c r="P251" s="53"/>
      <c r="Q251" s="53"/>
      <c r="R251" s="53"/>
      <c r="S251" s="53"/>
      <c r="T251" s="54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7" t="s">
        <v>136</v>
      </c>
      <c r="AU251" s="17" t="s">
        <v>85</v>
      </c>
    </row>
    <row r="252" spans="1:65" s="2" customFormat="1" ht="19.95" customHeight="1">
      <c r="A252" s="32"/>
      <c r="B252" s="151"/>
      <c r="C252" s="185" t="s">
        <v>407</v>
      </c>
      <c r="D252" s="185" t="s">
        <v>252</v>
      </c>
      <c r="E252" s="186" t="s">
        <v>408</v>
      </c>
      <c r="F252" s="187" t="s">
        <v>409</v>
      </c>
      <c r="G252" s="188" t="s">
        <v>288</v>
      </c>
      <c r="H252" s="189">
        <v>6</v>
      </c>
      <c r="I252" s="190"/>
      <c r="J252" s="191">
        <f>ROUND(I252*H252,2)</f>
        <v>0</v>
      </c>
      <c r="K252" s="187" t="s">
        <v>133</v>
      </c>
      <c r="L252" s="192"/>
      <c r="M252" s="193" t="s">
        <v>3</v>
      </c>
      <c r="N252" s="194" t="s">
        <v>46</v>
      </c>
      <c r="O252" s="53"/>
      <c r="P252" s="161">
        <f>O252*H252</f>
        <v>0</v>
      </c>
      <c r="Q252" s="161">
        <v>0.19600000000000001</v>
      </c>
      <c r="R252" s="161">
        <f>Q252*H252</f>
        <v>1.1760000000000002</v>
      </c>
      <c r="S252" s="161">
        <v>0</v>
      </c>
      <c r="T252" s="162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63" t="s">
        <v>172</v>
      </c>
      <c r="AT252" s="163" t="s">
        <v>252</v>
      </c>
      <c r="AU252" s="163" t="s">
        <v>85</v>
      </c>
      <c r="AY252" s="17" t="s">
        <v>127</v>
      </c>
      <c r="BE252" s="164">
        <f>IF(N252="základní",J252,0)</f>
        <v>0</v>
      </c>
      <c r="BF252" s="164">
        <f>IF(N252="snížená",J252,0)</f>
        <v>0</v>
      </c>
      <c r="BG252" s="164">
        <f>IF(N252="zákl. přenesená",J252,0)</f>
        <v>0</v>
      </c>
      <c r="BH252" s="164">
        <f>IF(N252="sníž. přenesená",J252,0)</f>
        <v>0</v>
      </c>
      <c r="BI252" s="164">
        <f>IF(N252="nulová",J252,0)</f>
        <v>0</v>
      </c>
      <c r="BJ252" s="17" t="s">
        <v>83</v>
      </c>
      <c r="BK252" s="164">
        <f>ROUND(I252*H252,2)</f>
        <v>0</v>
      </c>
      <c r="BL252" s="17" t="s">
        <v>134</v>
      </c>
      <c r="BM252" s="163" t="s">
        <v>410</v>
      </c>
    </row>
    <row r="253" spans="1:65" s="2" customFormat="1" ht="19.2">
      <c r="A253" s="32"/>
      <c r="B253" s="33"/>
      <c r="C253" s="32"/>
      <c r="D253" s="165" t="s">
        <v>136</v>
      </c>
      <c r="E253" s="32"/>
      <c r="F253" s="166" t="s">
        <v>409</v>
      </c>
      <c r="G253" s="32"/>
      <c r="H253" s="32"/>
      <c r="I253" s="91"/>
      <c r="J253" s="32"/>
      <c r="K253" s="32"/>
      <c r="L253" s="33"/>
      <c r="M253" s="167"/>
      <c r="N253" s="168"/>
      <c r="O253" s="53"/>
      <c r="P253" s="53"/>
      <c r="Q253" s="53"/>
      <c r="R253" s="53"/>
      <c r="S253" s="53"/>
      <c r="T253" s="54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7" t="s">
        <v>136</v>
      </c>
      <c r="AU253" s="17" t="s">
        <v>85</v>
      </c>
    </row>
    <row r="254" spans="1:65" s="2" customFormat="1" ht="19.95" customHeight="1">
      <c r="A254" s="32"/>
      <c r="B254" s="151"/>
      <c r="C254" s="185" t="s">
        <v>411</v>
      </c>
      <c r="D254" s="185" t="s">
        <v>252</v>
      </c>
      <c r="E254" s="186" t="s">
        <v>412</v>
      </c>
      <c r="F254" s="187" t="s">
        <v>413</v>
      </c>
      <c r="G254" s="188" t="s">
        <v>288</v>
      </c>
      <c r="H254" s="189">
        <v>13</v>
      </c>
      <c r="I254" s="190"/>
      <c r="J254" s="191">
        <f>ROUND(I254*H254,2)</f>
        <v>0</v>
      </c>
      <c r="K254" s="187" t="s">
        <v>133</v>
      </c>
      <c r="L254" s="192"/>
      <c r="M254" s="193" t="s">
        <v>3</v>
      </c>
      <c r="N254" s="194" t="s">
        <v>46</v>
      </c>
      <c r="O254" s="53"/>
      <c r="P254" s="161">
        <f>O254*H254</f>
        <v>0</v>
      </c>
      <c r="Q254" s="161">
        <v>2E-3</v>
      </c>
      <c r="R254" s="161">
        <f>Q254*H254</f>
        <v>2.6000000000000002E-2</v>
      </c>
      <c r="S254" s="161">
        <v>0</v>
      </c>
      <c r="T254" s="162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63" t="s">
        <v>172</v>
      </c>
      <c r="AT254" s="163" t="s">
        <v>252</v>
      </c>
      <c r="AU254" s="163" t="s">
        <v>85</v>
      </c>
      <c r="AY254" s="17" t="s">
        <v>127</v>
      </c>
      <c r="BE254" s="164">
        <f>IF(N254="základní",J254,0)</f>
        <v>0</v>
      </c>
      <c r="BF254" s="164">
        <f>IF(N254="snížená",J254,0)</f>
        <v>0</v>
      </c>
      <c r="BG254" s="164">
        <f>IF(N254="zákl. přenesená",J254,0)</f>
        <v>0</v>
      </c>
      <c r="BH254" s="164">
        <f>IF(N254="sníž. přenesená",J254,0)</f>
        <v>0</v>
      </c>
      <c r="BI254" s="164">
        <f>IF(N254="nulová",J254,0)</f>
        <v>0</v>
      </c>
      <c r="BJ254" s="17" t="s">
        <v>83</v>
      </c>
      <c r="BK254" s="164">
        <f>ROUND(I254*H254,2)</f>
        <v>0</v>
      </c>
      <c r="BL254" s="17" t="s">
        <v>134</v>
      </c>
      <c r="BM254" s="163" t="s">
        <v>414</v>
      </c>
    </row>
    <row r="255" spans="1:65" s="2" customFormat="1" ht="19.2">
      <c r="A255" s="32"/>
      <c r="B255" s="33"/>
      <c r="C255" s="32"/>
      <c r="D255" s="165" t="s">
        <v>136</v>
      </c>
      <c r="E255" s="32"/>
      <c r="F255" s="166" t="s">
        <v>413</v>
      </c>
      <c r="G255" s="32"/>
      <c r="H255" s="32"/>
      <c r="I255" s="91"/>
      <c r="J255" s="32"/>
      <c r="K255" s="32"/>
      <c r="L255" s="33"/>
      <c r="M255" s="167"/>
      <c r="N255" s="168"/>
      <c r="O255" s="53"/>
      <c r="P255" s="53"/>
      <c r="Q255" s="53"/>
      <c r="R255" s="53"/>
      <c r="S255" s="53"/>
      <c r="T255" s="54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7" t="s">
        <v>136</v>
      </c>
      <c r="AU255" s="17" t="s">
        <v>85</v>
      </c>
    </row>
    <row r="256" spans="1:65" s="13" customFormat="1">
      <c r="B256" s="169"/>
      <c r="D256" s="165" t="s">
        <v>138</v>
      </c>
      <c r="E256" s="170" t="s">
        <v>3</v>
      </c>
      <c r="F256" s="171" t="s">
        <v>415</v>
      </c>
      <c r="H256" s="172">
        <v>13</v>
      </c>
      <c r="I256" s="173"/>
      <c r="L256" s="169"/>
      <c r="M256" s="174"/>
      <c r="N256" s="175"/>
      <c r="O256" s="175"/>
      <c r="P256" s="175"/>
      <c r="Q256" s="175"/>
      <c r="R256" s="175"/>
      <c r="S256" s="175"/>
      <c r="T256" s="176"/>
      <c r="AT256" s="170" t="s">
        <v>138</v>
      </c>
      <c r="AU256" s="170" t="s">
        <v>85</v>
      </c>
      <c r="AV256" s="13" t="s">
        <v>85</v>
      </c>
      <c r="AW256" s="13" t="s">
        <v>35</v>
      </c>
      <c r="AX256" s="13" t="s">
        <v>83</v>
      </c>
      <c r="AY256" s="170" t="s">
        <v>127</v>
      </c>
    </row>
    <row r="257" spans="1:65" s="2" customFormat="1" ht="19.95" customHeight="1">
      <c r="A257" s="32"/>
      <c r="B257" s="151"/>
      <c r="C257" s="152" t="s">
        <v>416</v>
      </c>
      <c r="D257" s="152" t="s">
        <v>129</v>
      </c>
      <c r="E257" s="153" t="s">
        <v>417</v>
      </c>
      <c r="F257" s="154" t="s">
        <v>418</v>
      </c>
      <c r="G257" s="155" t="s">
        <v>163</v>
      </c>
      <c r="H257" s="156">
        <v>208</v>
      </c>
      <c r="I257" s="157"/>
      <c r="J257" s="158">
        <f>ROUND(I257*H257,2)</f>
        <v>0</v>
      </c>
      <c r="K257" s="154" t="s">
        <v>133</v>
      </c>
      <c r="L257" s="33"/>
      <c r="M257" s="159" t="s">
        <v>3</v>
      </c>
      <c r="N257" s="160" t="s">
        <v>46</v>
      </c>
      <c r="O257" s="53"/>
      <c r="P257" s="161">
        <f>O257*H257</f>
        <v>0</v>
      </c>
      <c r="Q257" s="161">
        <v>1.2999999999999999E-4</v>
      </c>
      <c r="R257" s="161">
        <f>Q257*H257</f>
        <v>2.7039999999999998E-2</v>
      </c>
      <c r="S257" s="161">
        <v>0</v>
      </c>
      <c r="T257" s="162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63" t="s">
        <v>134</v>
      </c>
      <c r="AT257" s="163" t="s">
        <v>129</v>
      </c>
      <c r="AU257" s="163" t="s">
        <v>85</v>
      </c>
      <c r="AY257" s="17" t="s">
        <v>127</v>
      </c>
      <c r="BE257" s="164">
        <f>IF(N257="základní",J257,0)</f>
        <v>0</v>
      </c>
      <c r="BF257" s="164">
        <f>IF(N257="snížená",J257,0)</f>
        <v>0</v>
      </c>
      <c r="BG257" s="164">
        <f>IF(N257="zákl. přenesená",J257,0)</f>
        <v>0</v>
      </c>
      <c r="BH257" s="164">
        <f>IF(N257="sníž. přenesená",J257,0)</f>
        <v>0</v>
      </c>
      <c r="BI257" s="164">
        <f>IF(N257="nulová",J257,0)</f>
        <v>0</v>
      </c>
      <c r="BJ257" s="17" t="s">
        <v>83</v>
      </c>
      <c r="BK257" s="164">
        <f>ROUND(I257*H257,2)</f>
        <v>0</v>
      </c>
      <c r="BL257" s="17" t="s">
        <v>134</v>
      </c>
      <c r="BM257" s="163" t="s">
        <v>419</v>
      </c>
    </row>
    <row r="258" spans="1:65" s="2" customFormat="1" ht="19.2">
      <c r="A258" s="32"/>
      <c r="B258" s="33"/>
      <c r="C258" s="32"/>
      <c r="D258" s="165" t="s">
        <v>136</v>
      </c>
      <c r="E258" s="32"/>
      <c r="F258" s="166" t="s">
        <v>420</v>
      </c>
      <c r="G258" s="32"/>
      <c r="H258" s="32"/>
      <c r="I258" s="91"/>
      <c r="J258" s="32"/>
      <c r="K258" s="32"/>
      <c r="L258" s="33"/>
      <c r="M258" s="167"/>
      <c r="N258" s="168"/>
      <c r="O258" s="53"/>
      <c r="P258" s="53"/>
      <c r="Q258" s="53"/>
      <c r="R258" s="53"/>
      <c r="S258" s="53"/>
      <c r="T258" s="54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7" t="s">
        <v>136</v>
      </c>
      <c r="AU258" s="17" t="s">
        <v>85</v>
      </c>
    </row>
    <row r="259" spans="1:65" s="13" customFormat="1">
      <c r="B259" s="169"/>
      <c r="D259" s="165" t="s">
        <v>138</v>
      </c>
      <c r="E259" s="170" t="s">
        <v>3</v>
      </c>
      <c r="F259" s="171" t="s">
        <v>421</v>
      </c>
      <c r="H259" s="172">
        <v>208</v>
      </c>
      <c r="I259" s="173"/>
      <c r="L259" s="169"/>
      <c r="M259" s="174"/>
      <c r="N259" s="175"/>
      <c r="O259" s="175"/>
      <c r="P259" s="175"/>
      <c r="Q259" s="175"/>
      <c r="R259" s="175"/>
      <c r="S259" s="175"/>
      <c r="T259" s="176"/>
      <c r="AT259" s="170" t="s">
        <v>138</v>
      </c>
      <c r="AU259" s="170" t="s">
        <v>85</v>
      </c>
      <c r="AV259" s="13" t="s">
        <v>85</v>
      </c>
      <c r="AW259" s="13" t="s">
        <v>35</v>
      </c>
      <c r="AX259" s="13" t="s">
        <v>83</v>
      </c>
      <c r="AY259" s="170" t="s">
        <v>127</v>
      </c>
    </row>
    <row r="260" spans="1:65" s="12" customFormat="1" ht="22.95" customHeight="1">
      <c r="B260" s="138"/>
      <c r="D260" s="139" t="s">
        <v>74</v>
      </c>
      <c r="E260" s="149" t="s">
        <v>177</v>
      </c>
      <c r="F260" s="149" t="s">
        <v>422</v>
      </c>
      <c r="I260" s="141"/>
      <c r="J260" s="150">
        <f>BK260</f>
        <v>0</v>
      </c>
      <c r="L260" s="138"/>
      <c r="M260" s="143"/>
      <c r="N260" s="144"/>
      <c r="O260" s="144"/>
      <c r="P260" s="145">
        <f>SUM(P261:P265)</f>
        <v>0</v>
      </c>
      <c r="Q260" s="144"/>
      <c r="R260" s="145">
        <f>SUM(R261:R265)</f>
        <v>4.8799999999999998E-3</v>
      </c>
      <c r="S260" s="144"/>
      <c r="T260" s="146">
        <f>SUM(T261:T265)</f>
        <v>0</v>
      </c>
      <c r="AR260" s="139" t="s">
        <v>83</v>
      </c>
      <c r="AT260" s="147" t="s">
        <v>74</v>
      </c>
      <c r="AU260" s="147" t="s">
        <v>83</v>
      </c>
      <c r="AY260" s="139" t="s">
        <v>127</v>
      </c>
      <c r="BK260" s="148">
        <f>SUM(BK261:BK265)</f>
        <v>0</v>
      </c>
    </row>
    <row r="261" spans="1:65" s="2" customFormat="1" ht="30" customHeight="1">
      <c r="A261" s="32"/>
      <c r="B261" s="151"/>
      <c r="C261" s="152" t="s">
        <v>423</v>
      </c>
      <c r="D261" s="152" t="s">
        <v>129</v>
      </c>
      <c r="E261" s="153" t="s">
        <v>424</v>
      </c>
      <c r="F261" s="154" t="s">
        <v>425</v>
      </c>
      <c r="G261" s="155" t="s">
        <v>163</v>
      </c>
      <c r="H261" s="156">
        <v>8</v>
      </c>
      <c r="I261" s="157"/>
      <c r="J261" s="158">
        <f>ROUND(I261*H261,2)</f>
        <v>0</v>
      </c>
      <c r="K261" s="154" t="s">
        <v>133</v>
      </c>
      <c r="L261" s="33"/>
      <c r="M261" s="159" t="s">
        <v>3</v>
      </c>
      <c r="N261" s="160" t="s">
        <v>46</v>
      </c>
      <c r="O261" s="53"/>
      <c r="P261" s="161">
        <f>O261*H261</f>
        <v>0</v>
      </c>
      <c r="Q261" s="161">
        <v>6.0999999999999997E-4</v>
      </c>
      <c r="R261" s="161">
        <f>Q261*H261</f>
        <v>4.8799999999999998E-3</v>
      </c>
      <c r="S261" s="161">
        <v>0</v>
      </c>
      <c r="T261" s="162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63" t="s">
        <v>134</v>
      </c>
      <c r="AT261" s="163" t="s">
        <v>129</v>
      </c>
      <c r="AU261" s="163" t="s">
        <v>85</v>
      </c>
      <c r="AY261" s="17" t="s">
        <v>127</v>
      </c>
      <c r="BE261" s="164">
        <f>IF(N261="základní",J261,0)</f>
        <v>0</v>
      </c>
      <c r="BF261" s="164">
        <f>IF(N261="snížená",J261,0)</f>
        <v>0</v>
      </c>
      <c r="BG261" s="164">
        <f>IF(N261="zákl. přenesená",J261,0)</f>
        <v>0</v>
      </c>
      <c r="BH261" s="164">
        <f>IF(N261="sníž. přenesená",J261,0)</f>
        <v>0</v>
      </c>
      <c r="BI261" s="164">
        <f>IF(N261="nulová",J261,0)</f>
        <v>0</v>
      </c>
      <c r="BJ261" s="17" t="s">
        <v>83</v>
      </c>
      <c r="BK261" s="164">
        <f>ROUND(I261*H261,2)</f>
        <v>0</v>
      </c>
      <c r="BL261" s="17" t="s">
        <v>134</v>
      </c>
      <c r="BM261" s="163" t="s">
        <v>426</v>
      </c>
    </row>
    <row r="262" spans="1:65" s="2" customFormat="1" ht="48">
      <c r="A262" s="32"/>
      <c r="B262" s="33"/>
      <c r="C262" s="32"/>
      <c r="D262" s="165" t="s">
        <v>136</v>
      </c>
      <c r="E262" s="32"/>
      <c r="F262" s="166" t="s">
        <v>427</v>
      </c>
      <c r="G262" s="32"/>
      <c r="H262" s="32"/>
      <c r="I262" s="91"/>
      <c r="J262" s="32"/>
      <c r="K262" s="32"/>
      <c r="L262" s="33"/>
      <c r="M262" s="167"/>
      <c r="N262" s="168"/>
      <c r="O262" s="53"/>
      <c r="P262" s="53"/>
      <c r="Q262" s="53"/>
      <c r="R262" s="53"/>
      <c r="S262" s="53"/>
      <c r="T262" s="54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7" t="s">
        <v>136</v>
      </c>
      <c r="AU262" s="17" t="s">
        <v>85</v>
      </c>
    </row>
    <row r="263" spans="1:65" s="13" customFormat="1">
      <c r="B263" s="169"/>
      <c r="D263" s="165" t="s">
        <v>138</v>
      </c>
      <c r="E263" s="170" t="s">
        <v>3</v>
      </c>
      <c r="F263" s="171" t="s">
        <v>428</v>
      </c>
      <c r="H263" s="172">
        <v>8</v>
      </c>
      <c r="I263" s="173"/>
      <c r="L263" s="169"/>
      <c r="M263" s="174"/>
      <c r="N263" s="175"/>
      <c r="O263" s="175"/>
      <c r="P263" s="175"/>
      <c r="Q263" s="175"/>
      <c r="R263" s="175"/>
      <c r="S263" s="175"/>
      <c r="T263" s="176"/>
      <c r="AT263" s="170" t="s">
        <v>138</v>
      </c>
      <c r="AU263" s="170" t="s">
        <v>85</v>
      </c>
      <c r="AV263" s="13" t="s">
        <v>85</v>
      </c>
      <c r="AW263" s="13" t="s">
        <v>35</v>
      </c>
      <c r="AX263" s="13" t="s">
        <v>83</v>
      </c>
      <c r="AY263" s="170" t="s">
        <v>127</v>
      </c>
    </row>
    <row r="264" spans="1:65" s="2" customFormat="1" ht="19.95" customHeight="1">
      <c r="A264" s="32"/>
      <c r="B264" s="151"/>
      <c r="C264" s="152" t="s">
        <v>429</v>
      </c>
      <c r="D264" s="152" t="s">
        <v>129</v>
      </c>
      <c r="E264" s="153" t="s">
        <v>430</v>
      </c>
      <c r="F264" s="154" t="s">
        <v>431</v>
      </c>
      <c r="G264" s="155" t="s">
        <v>163</v>
      </c>
      <c r="H264" s="156">
        <v>8</v>
      </c>
      <c r="I264" s="157"/>
      <c r="J264" s="158">
        <f>ROUND(I264*H264,2)</f>
        <v>0</v>
      </c>
      <c r="K264" s="154" t="s">
        <v>133</v>
      </c>
      <c r="L264" s="33"/>
      <c r="M264" s="159" t="s">
        <v>3</v>
      </c>
      <c r="N264" s="160" t="s">
        <v>46</v>
      </c>
      <c r="O264" s="53"/>
      <c r="P264" s="161">
        <f>O264*H264</f>
        <v>0</v>
      </c>
      <c r="Q264" s="161">
        <v>0</v>
      </c>
      <c r="R264" s="161">
        <f>Q264*H264</f>
        <v>0</v>
      </c>
      <c r="S264" s="161">
        <v>0</v>
      </c>
      <c r="T264" s="162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63" t="s">
        <v>134</v>
      </c>
      <c r="AT264" s="163" t="s">
        <v>129</v>
      </c>
      <c r="AU264" s="163" t="s">
        <v>85</v>
      </c>
      <c r="AY264" s="17" t="s">
        <v>127</v>
      </c>
      <c r="BE264" s="164">
        <f>IF(N264="základní",J264,0)</f>
        <v>0</v>
      </c>
      <c r="BF264" s="164">
        <f>IF(N264="snížená",J264,0)</f>
        <v>0</v>
      </c>
      <c r="BG264" s="164">
        <f>IF(N264="zákl. přenesená",J264,0)</f>
        <v>0</v>
      </c>
      <c r="BH264" s="164">
        <f>IF(N264="sníž. přenesená",J264,0)</f>
        <v>0</v>
      </c>
      <c r="BI264" s="164">
        <f>IF(N264="nulová",J264,0)</f>
        <v>0</v>
      </c>
      <c r="BJ264" s="17" t="s">
        <v>83</v>
      </c>
      <c r="BK264" s="164">
        <f>ROUND(I264*H264,2)</f>
        <v>0</v>
      </c>
      <c r="BL264" s="17" t="s">
        <v>134</v>
      </c>
      <c r="BM264" s="163" t="s">
        <v>432</v>
      </c>
    </row>
    <row r="265" spans="1:65" s="2" customFormat="1" ht="19.2">
      <c r="A265" s="32"/>
      <c r="B265" s="33"/>
      <c r="C265" s="32"/>
      <c r="D265" s="165" t="s">
        <v>136</v>
      </c>
      <c r="E265" s="32"/>
      <c r="F265" s="166" t="s">
        <v>433</v>
      </c>
      <c r="G265" s="32"/>
      <c r="H265" s="32"/>
      <c r="I265" s="91"/>
      <c r="J265" s="32"/>
      <c r="K265" s="32"/>
      <c r="L265" s="33"/>
      <c r="M265" s="167"/>
      <c r="N265" s="168"/>
      <c r="O265" s="53"/>
      <c r="P265" s="53"/>
      <c r="Q265" s="53"/>
      <c r="R265" s="53"/>
      <c r="S265" s="53"/>
      <c r="T265" s="54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7" t="s">
        <v>136</v>
      </c>
      <c r="AU265" s="17" t="s">
        <v>85</v>
      </c>
    </row>
    <row r="266" spans="1:65" s="12" customFormat="1" ht="22.95" customHeight="1">
      <c r="B266" s="138"/>
      <c r="D266" s="139" t="s">
        <v>74</v>
      </c>
      <c r="E266" s="149" t="s">
        <v>434</v>
      </c>
      <c r="F266" s="149" t="s">
        <v>435</v>
      </c>
      <c r="I266" s="141"/>
      <c r="J266" s="150">
        <f>BK266</f>
        <v>0</v>
      </c>
      <c r="L266" s="138"/>
      <c r="M266" s="143"/>
      <c r="N266" s="144"/>
      <c r="O266" s="144"/>
      <c r="P266" s="145">
        <f>SUM(P267:P281)</f>
        <v>0</v>
      </c>
      <c r="Q266" s="144"/>
      <c r="R266" s="145">
        <f>SUM(R267:R281)</f>
        <v>0</v>
      </c>
      <c r="S266" s="144"/>
      <c r="T266" s="146">
        <f>SUM(T267:T281)</f>
        <v>0</v>
      </c>
      <c r="AR266" s="139" t="s">
        <v>83</v>
      </c>
      <c r="AT266" s="147" t="s">
        <v>74</v>
      </c>
      <c r="AU266" s="147" t="s">
        <v>83</v>
      </c>
      <c r="AY266" s="139" t="s">
        <v>127</v>
      </c>
      <c r="BK266" s="148">
        <f>SUM(BK267:BK281)</f>
        <v>0</v>
      </c>
    </row>
    <row r="267" spans="1:65" s="2" customFormat="1" ht="19.95" customHeight="1">
      <c r="A267" s="32"/>
      <c r="B267" s="151"/>
      <c r="C267" s="152" t="s">
        <v>436</v>
      </c>
      <c r="D267" s="152" t="s">
        <v>129</v>
      </c>
      <c r="E267" s="153" t="s">
        <v>437</v>
      </c>
      <c r="F267" s="154" t="s">
        <v>438</v>
      </c>
      <c r="G267" s="155" t="s">
        <v>228</v>
      </c>
      <c r="H267" s="156">
        <v>5.0279999999999996</v>
      </c>
      <c r="I267" s="157"/>
      <c r="J267" s="158">
        <f>ROUND(I267*H267,2)</f>
        <v>0</v>
      </c>
      <c r="K267" s="154" t="s">
        <v>133</v>
      </c>
      <c r="L267" s="33"/>
      <c r="M267" s="159" t="s">
        <v>3</v>
      </c>
      <c r="N267" s="160" t="s">
        <v>46</v>
      </c>
      <c r="O267" s="53"/>
      <c r="P267" s="161">
        <f>O267*H267</f>
        <v>0</v>
      </c>
      <c r="Q267" s="161">
        <v>0</v>
      </c>
      <c r="R267" s="161">
        <f>Q267*H267</f>
        <v>0</v>
      </c>
      <c r="S267" s="161">
        <v>0</v>
      </c>
      <c r="T267" s="162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63" t="s">
        <v>134</v>
      </c>
      <c r="AT267" s="163" t="s">
        <v>129</v>
      </c>
      <c r="AU267" s="163" t="s">
        <v>85</v>
      </c>
      <c r="AY267" s="17" t="s">
        <v>127</v>
      </c>
      <c r="BE267" s="164">
        <f>IF(N267="základní",J267,0)</f>
        <v>0</v>
      </c>
      <c r="BF267" s="164">
        <f>IF(N267="snížená",J267,0)</f>
        <v>0</v>
      </c>
      <c r="BG267" s="164">
        <f>IF(N267="zákl. přenesená",J267,0)</f>
        <v>0</v>
      </c>
      <c r="BH267" s="164">
        <f>IF(N267="sníž. přenesená",J267,0)</f>
        <v>0</v>
      </c>
      <c r="BI267" s="164">
        <f>IF(N267="nulová",J267,0)</f>
        <v>0</v>
      </c>
      <c r="BJ267" s="17" t="s">
        <v>83</v>
      </c>
      <c r="BK267" s="164">
        <f>ROUND(I267*H267,2)</f>
        <v>0</v>
      </c>
      <c r="BL267" s="17" t="s">
        <v>134</v>
      </c>
      <c r="BM267" s="163" t="s">
        <v>439</v>
      </c>
    </row>
    <row r="268" spans="1:65" s="2" customFormat="1" ht="28.8">
      <c r="A268" s="32"/>
      <c r="B268" s="33"/>
      <c r="C268" s="32"/>
      <c r="D268" s="165" t="s">
        <v>136</v>
      </c>
      <c r="E268" s="32"/>
      <c r="F268" s="166" t="s">
        <v>440</v>
      </c>
      <c r="G268" s="32"/>
      <c r="H268" s="32"/>
      <c r="I268" s="91"/>
      <c r="J268" s="32"/>
      <c r="K268" s="32"/>
      <c r="L268" s="33"/>
      <c r="M268" s="167"/>
      <c r="N268" s="168"/>
      <c r="O268" s="53"/>
      <c r="P268" s="53"/>
      <c r="Q268" s="53"/>
      <c r="R268" s="53"/>
      <c r="S268" s="53"/>
      <c r="T268" s="54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T268" s="17" t="s">
        <v>136</v>
      </c>
      <c r="AU268" s="17" t="s">
        <v>85</v>
      </c>
    </row>
    <row r="269" spans="1:65" s="2" customFormat="1" ht="19.95" customHeight="1">
      <c r="A269" s="32"/>
      <c r="B269" s="151"/>
      <c r="C269" s="152" t="s">
        <v>441</v>
      </c>
      <c r="D269" s="152" t="s">
        <v>129</v>
      </c>
      <c r="E269" s="153" t="s">
        <v>442</v>
      </c>
      <c r="F269" s="154" t="s">
        <v>443</v>
      </c>
      <c r="G269" s="155" t="s">
        <v>228</v>
      </c>
      <c r="H269" s="156">
        <v>50.28</v>
      </c>
      <c r="I269" s="157"/>
      <c r="J269" s="158">
        <f>ROUND(I269*H269,2)</f>
        <v>0</v>
      </c>
      <c r="K269" s="154" t="s">
        <v>133</v>
      </c>
      <c r="L269" s="33"/>
      <c r="M269" s="159" t="s">
        <v>3</v>
      </c>
      <c r="N269" s="160" t="s">
        <v>46</v>
      </c>
      <c r="O269" s="53"/>
      <c r="P269" s="161">
        <f>O269*H269</f>
        <v>0</v>
      </c>
      <c r="Q269" s="161">
        <v>0</v>
      </c>
      <c r="R269" s="161">
        <f>Q269*H269</f>
        <v>0</v>
      </c>
      <c r="S269" s="161">
        <v>0</v>
      </c>
      <c r="T269" s="162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63" t="s">
        <v>134</v>
      </c>
      <c r="AT269" s="163" t="s">
        <v>129</v>
      </c>
      <c r="AU269" s="163" t="s">
        <v>85</v>
      </c>
      <c r="AY269" s="17" t="s">
        <v>127</v>
      </c>
      <c r="BE269" s="164">
        <f>IF(N269="základní",J269,0)</f>
        <v>0</v>
      </c>
      <c r="BF269" s="164">
        <f>IF(N269="snížená",J269,0)</f>
        <v>0</v>
      </c>
      <c r="BG269" s="164">
        <f>IF(N269="zákl. přenesená",J269,0)</f>
        <v>0</v>
      </c>
      <c r="BH269" s="164">
        <f>IF(N269="sníž. přenesená",J269,0)</f>
        <v>0</v>
      </c>
      <c r="BI269" s="164">
        <f>IF(N269="nulová",J269,0)</f>
        <v>0</v>
      </c>
      <c r="BJ269" s="17" t="s">
        <v>83</v>
      </c>
      <c r="BK269" s="164">
        <f>ROUND(I269*H269,2)</f>
        <v>0</v>
      </c>
      <c r="BL269" s="17" t="s">
        <v>134</v>
      </c>
      <c r="BM269" s="163" t="s">
        <v>444</v>
      </c>
    </row>
    <row r="270" spans="1:65" s="2" customFormat="1" ht="28.8">
      <c r="A270" s="32"/>
      <c r="B270" s="33"/>
      <c r="C270" s="32"/>
      <c r="D270" s="165" t="s">
        <v>136</v>
      </c>
      <c r="E270" s="32"/>
      <c r="F270" s="166" t="s">
        <v>445</v>
      </c>
      <c r="G270" s="32"/>
      <c r="H270" s="32"/>
      <c r="I270" s="91"/>
      <c r="J270" s="32"/>
      <c r="K270" s="32"/>
      <c r="L270" s="33"/>
      <c r="M270" s="167"/>
      <c r="N270" s="168"/>
      <c r="O270" s="53"/>
      <c r="P270" s="53"/>
      <c r="Q270" s="53"/>
      <c r="R270" s="53"/>
      <c r="S270" s="53"/>
      <c r="T270" s="54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7" t="s">
        <v>136</v>
      </c>
      <c r="AU270" s="17" t="s">
        <v>85</v>
      </c>
    </row>
    <row r="271" spans="1:65" s="13" customFormat="1">
      <c r="B271" s="169"/>
      <c r="D271" s="165" t="s">
        <v>138</v>
      </c>
      <c r="F271" s="171" t="s">
        <v>446</v>
      </c>
      <c r="H271" s="172">
        <v>50.28</v>
      </c>
      <c r="I271" s="173"/>
      <c r="L271" s="169"/>
      <c r="M271" s="174"/>
      <c r="N271" s="175"/>
      <c r="O271" s="175"/>
      <c r="P271" s="175"/>
      <c r="Q271" s="175"/>
      <c r="R271" s="175"/>
      <c r="S271" s="175"/>
      <c r="T271" s="176"/>
      <c r="AT271" s="170" t="s">
        <v>138</v>
      </c>
      <c r="AU271" s="170" t="s">
        <v>85</v>
      </c>
      <c r="AV271" s="13" t="s">
        <v>85</v>
      </c>
      <c r="AW271" s="13" t="s">
        <v>4</v>
      </c>
      <c r="AX271" s="13" t="s">
        <v>83</v>
      </c>
      <c r="AY271" s="170" t="s">
        <v>127</v>
      </c>
    </row>
    <row r="272" spans="1:65" s="2" customFormat="1" ht="19.95" customHeight="1">
      <c r="A272" s="32"/>
      <c r="B272" s="151"/>
      <c r="C272" s="152" t="s">
        <v>447</v>
      </c>
      <c r="D272" s="152" t="s">
        <v>129</v>
      </c>
      <c r="E272" s="153" t="s">
        <v>448</v>
      </c>
      <c r="F272" s="154" t="s">
        <v>449</v>
      </c>
      <c r="G272" s="155" t="s">
        <v>228</v>
      </c>
      <c r="H272" s="156">
        <v>5.0279999999999996</v>
      </c>
      <c r="I272" s="157"/>
      <c r="J272" s="158">
        <f>ROUND(I272*H272,2)</f>
        <v>0</v>
      </c>
      <c r="K272" s="154" t="s">
        <v>133</v>
      </c>
      <c r="L272" s="33"/>
      <c r="M272" s="159" t="s">
        <v>3</v>
      </c>
      <c r="N272" s="160" t="s">
        <v>46</v>
      </c>
      <c r="O272" s="53"/>
      <c r="P272" s="161">
        <f>O272*H272</f>
        <v>0</v>
      </c>
      <c r="Q272" s="161">
        <v>0</v>
      </c>
      <c r="R272" s="161">
        <f>Q272*H272</f>
        <v>0</v>
      </c>
      <c r="S272" s="161">
        <v>0</v>
      </c>
      <c r="T272" s="162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63" t="s">
        <v>134</v>
      </c>
      <c r="AT272" s="163" t="s">
        <v>129</v>
      </c>
      <c r="AU272" s="163" t="s">
        <v>85</v>
      </c>
      <c r="AY272" s="17" t="s">
        <v>127</v>
      </c>
      <c r="BE272" s="164">
        <f>IF(N272="základní",J272,0)</f>
        <v>0</v>
      </c>
      <c r="BF272" s="164">
        <f>IF(N272="snížená",J272,0)</f>
        <v>0</v>
      </c>
      <c r="BG272" s="164">
        <f>IF(N272="zákl. přenesená",J272,0)</f>
        <v>0</v>
      </c>
      <c r="BH272" s="164">
        <f>IF(N272="sníž. přenesená",J272,0)</f>
        <v>0</v>
      </c>
      <c r="BI272" s="164">
        <f>IF(N272="nulová",J272,0)</f>
        <v>0</v>
      </c>
      <c r="BJ272" s="17" t="s">
        <v>83</v>
      </c>
      <c r="BK272" s="164">
        <f>ROUND(I272*H272,2)</f>
        <v>0</v>
      </c>
      <c r="BL272" s="17" t="s">
        <v>134</v>
      </c>
      <c r="BM272" s="163" t="s">
        <v>450</v>
      </c>
    </row>
    <row r="273" spans="1:65" s="2" customFormat="1" ht="19.2">
      <c r="A273" s="32"/>
      <c r="B273" s="33"/>
      <c r="C273" s="32"/>
      <c r="D273" s="165" t="s">
        <v>136</v>
      </c>
      <c r="E273" s="32"/>
      <c r="F273" s="166" t="s">
        <v>451</v>
      </c>
      <c r="G273" s="32"/>
      <c r="H273" s="32"/>
      <c r="I273" s="91"/>
      <c r="J273" s="32"/>
      <c r="K273" s="32"/>
      <c r="L273" s="33"/>
      <c r="M273" s="167"/>
      <c r="N273" s="168"/>
      <c r="O273" s="53"/>
      <c r="P273" s="53"/>
      <c r="Q273" s="53"/>
      <c r="R273" s="53"/>
      <c r="S273" s="53"/>
      <c r="T273" s="54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7" t="s">
        <v>136</v>
      </c>
      <c r="AU273" s="17" t="s">
        <v>85</v>
      </c>
    </row>
    <row r="274" spans="1:65" s="2" customFormat="1" ht="40.200000000000003" customHeight="1">
      <c r="A274" s="32"/>
      <c r="B274" s="151"/>
      <c r="C274" s="152" t="s">
        <v>452</v>
      </c>
      <c r="D274" s="152" t="s">
        <v>129</v>
      </c>
      <c r="E274" s="153" t="s">
        <v>453</v>
      </c>
      <c r="F274" s="154" t="s">
        <v>230</v>
      </c>
      <c r="G274" s="155" t="s">
        <v>228</v>
      </c>
      <c r="H274" s="156">
        <v>1.74</v>
      </c>
      <c r="I274" s="157"/>
      <c r="J274" s="158">
        <f>ROUND(I274*H274,2)</f>
        <v>0</v>
      </c>
      <c r="K274" s="154" t="s">
        <v>133</v>
      </c>
      <c r="L274" s="33"/>
      <c r="M274" s="159" t="s">
        <v>3</v>
      </c>
      <c r="N274" s="160" t="s">
        <v>46</v>
      </c>
      <c r="O274" s="53"/>
      <c r="P274" s="161">
        <f>O274*H274</f>
        <v>0</v>
      </c>
      <c r="Q274" s="161">
        <v>0</v>
      </c>
      <c r="R274" s="161">
        <f>Q274*H274</f>
        <v>0</v>
      </c>
      <c r="S274" s="161">
        <v>0</v>
      </c>
      <c r="T274" s="162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63" t="s">
        <v>134</v>
      </c>
      <c r="AT274" s="163" t="s">
        <v>129</v>
      </c>
      <c r="AU274" s="163" t="s">
        <v>85</v>
      </c>
      <c r="AY274" s="17" t="s">
        <v>127</v>
      </c>
      <c r="BE274" s="164">
        <f>IF(N274="základní",J274,0)</f>
        <v>0</v>
      </c>
      <c r="BF274" s="164">
        <f>IF(N274="snížená",J274,0)</f>
        <v>0</v>
      </c>
      <c r="BG274" s="164">
        <f>IF(N274="zákl. přenesená",J274,0)</f>
        <v>0</v>
      </c>
      <c r="BH274" s="164">
        <f>IF(N274="sníž. přenesená",J274,0)</f>
        <v>0</v>
      </c>
      <c r="BI274" s="164">
        <f>IF(N274="nulová",J274,0)</f>
        <v>0</v>
      </c>
      <c r="BJ274" s="17" t="s">
        <v>83</v>
      </c>
      <c r="BK274" s="164">
        <f>ROUND(I274*H274,2)</f>
        <v>0</v>
      </c>
      <c r="BL274" s="17" t="s">
        <v>134</v>
      </c>
      <c r="BM274" s="163" t="s">
        <v>454</v>
      </c>
    </row>
    <row r="275" spans="1:65" s="2" customFormat="1" ht="28.8">
      <c r="A275" s="32"/>
      <c r="B275" s="33"/>
      <c r="C275" s="32"/>
      <c r="D275" s="165" t="s">
        <v>136</v>
      </c>
      <c r="E275" s="32"/>
      <c r="F275" s="166" t="s">
        <v>230</v>
      </c>
      <c r="G275" s="32"/>
      <c r="H275" s="32"/>
      <c r="I275" s="91"/>
      <c r="J275" s="32"/>
      <c r="K275" s="32"/>
      <c r="L275" s="33"/>
      <c r="M275" s="167"/>
      <c r="N275" s="168"/>
      <c r="O275" s="53"/>
      <c r="P275" s="53"/>
      <c r="Q275" s="53"/>
      <c r="R275" s="53"/>
      <c r="S275" s="53"/>
      <c r="T275" s="54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7" t="s">
        <v>136</v>
      </c>
      <c r="AU275" s="17" t="s">
        <v>85</v>
      </c>
    </row>
    <row r="276" spans="1:65" s="13" customFormat="1">
      <c r="B276" s="169"/>
      <c r="D276" s="165" t="s">
        <v>138</v>
      </c>
      <c r="E276" s="170" t="s">
        <v>3</v>
      </c>
      <c r="F276" s="171" t="s">
        <v>455</v>
      </c>
      <c r="H276" s="172">
        <v>1.74</v>
      </c>
      <c r="I276" s="173"/>
      <c r="L276" s="169"/>
      <c r="M276" s="174"/>
      <c r="N276" s="175"/>
      <c r="O276" s="175"/>
      <c r="P276" s="175"/>
      <c r="Q276" s="175"/>
      <c r="R276" s="175"/>
      <c r="S276" s="175"/>
      <c r="T276" s="176"/>
      <c r="AT276" s="170" t="s">
        <v>138</v>
      </c>
      <c r="AU276" s="170" t="s">
        <v>85</v>
      </c>
      <c r="AV276" s="13" t="s">
        <v>85</v>
      </c>
      <c r="AW276" s="13" t="s">
        <v>35</v>
      </c>
      <c r="AX276" s="13" t="s">
        <v>83</v>
      </c>
      <c r="AY276" s="170" t="s">
        <v>127</v>
      </c>
    </row>
    <row r="277" spans="1:65" s="2" customFormat="1" ht="40.200000000000003" customHeight="1">
      <c r="A277" s="32"/>
      <c r="B277" s="151"/>
      <c r="C277" s="152" t="s">
        <v>456</v>
      </c>
      <c r="D277" s="152" t="s">
        <v>129</v>
      </c>
      <c r="E277" s="153" t="s">
        <v>457</v>
      </c>
      <c r="F277" s="154" t="s">
        <v>458</v>
      </c>
      <c r="G277" s="155" t="s">
        <v>228</v>
      </c>
      <c r="H277" s="156">
        <v>3.2879999999999998</v>
      </c>
      <c r="I277" s="157"/>
      <c r="J277" s="158">
        <f>ROUND(I277*H277,2)</f>
        <v>0</v>
      </c>
      <c r="K277" s="154" t="s">
        <v>133</v>
      </c>
      <c r="L277" s="33"/>
      <c r="M277" s="159" t="s">
        <v>3</v>
      </c>
      <c r="N277" s="160" t="s">
        <v>46</v>
      </c>
      <c r="O277" s="53"/>
      <c r="P277" s="161">
        <f>O277*H277</f>
        <v>0</v>
      </c>
      <c r="Q277" s="161">
        <v>0</v>
      </c>
      <c r="R277" s="161">
        <f>Q277*H277</f>
        <v>0</v>
      </c>
      <c r="S277" s="161">
        <v>0</v>
      </c>
      <c r="T277" s="162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63" t="s">
        <v>134</v>
      </c>
      <c r="AT277" s="163" t="s">
        <v>129</v>
      </c>
      <c r="AU277" s="163" t="s">
        <v>85</v>
      </c>
      <c r="AY277" s="17" t="s">
        <v>127</v>
      </c>
      <c r="BE277" s="164">
        <f>IF(N277="základní",J277,0)</f>
        <v>0</v>
      </c>
      <c r="BF277" s="164">
        <f>IF(N277="snížená",J277,0)</f>
        <v>0</v>
      </c>
      <c r="BG277" s="164">
        <f>IF(N277="zákl. přenesená",J277,0)</f>
        <v>0</v>
      </c>
      <c r="BH277" s="164">
        <f>IF(N277="sníž. přenesená",J277,0)</f>
        <v>0</v>
      </c>
      <c r="BI277" s="164">
        <f>IF(N277="nulová",J277,0)</f>
        <v>0</v>
      </c>
      <c r="BJ277" s="17" t="s">
        <v>83</v>
      </c>
      <c r="BK277" s="164">
        <f>ROUND(I277*H277,2)</f>
        <v>0</v>
      </c>
      <c r="BL277" s="17" t="s">
        <v>134</v>
      </c>
      <c r="BM277" s="163" t="s">
        <v>459</v>
      </c>
    </row>
    <row r="278" spans="1:65" s="2" customFormat="1" ht="38.4">
      <c r="A278" s="32"/>
      <c r="B278" s="33"/>
      <c r="C278" s="32"/>
      <c r="D278" s="165" t="s">
        <v>136</v>
      </c>
      <c r="E278" s="32"/>
      <c r="F278" s="166" t="s">
        <v>458</v>
      </c>
      <c r="G278" s="32"/>
      <c r="H278" s="32"/>
      <c r="I278" s="91"/>
      <c r="J278" s="32"/>
      <c r="K278" s="32"/>
      <c r="L278" s="33"/>
      <c r="M278" s="167"/>
      <c r="N278" s="168"/>
      <c r="O278" s="53"/>
      <c r="P278" s="53"/>
      <c r="Q278" s="53"/>
      <c r="R278" s="53"/>
      <c r="S278" s="53"/>
      <c r="T278" s="54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7" t="s">
        <v>136</v>
      </c>
      <c r="AU278" s="17" t="s">
        <v>85</v>
      </c>
    </row>
    <row r="279" spans="1:65" s="13" customFormat="1">
      <c r="B279" s="169"/>
      <c r="D279" s="165" t="s">
        <v>138</v>
      </c>
      <c r="E279" s="170" t="s">
        <v>3</v>
      </c>
      <c r="F279" s="171" t="s">
        <v>460</v>
      </c>
      <c r="H279" s="172">
        <v>0.58799999999999997</v>
      </c>
      <c r="I279" s="173"/>
      <c r="L279" s="169"/>
      <c r="M279" s="174"/>
      <c r="N279" s="175"/>
      <c r="O279" s="175"/>
      <c r="P279" s="175"/>
      <c r="Q279" s="175"/>
      <c r="R279" s="175"/>
      <c r="S279" s="175"/>
      <c r="T279" s="176"/>
      <c r="AT279" s="170" t="s">
        <v>138</v>
      </c>
      <c r="AU279" s="170" t="s">
        <v>85</v>
      </c>
      <c r="AV279" s="13" t="s">
        <v>85</v>
      </c>
      <c r="AW279" s="13" t="s">
        <v>35</v>
      </c>
      <c r="AX279" s="13" t="s">
        <v>75</v>
      </c>
      <c r="AY279" s="170" t="s">
        <v>127</v>
      </c>
    </row>
    <row r="280" spans="1:65" s="13" customFormat="1">
      <c r="B280" s="169"/>
      <c r="D280" s="165" t="s">
        <v>138</v>
      </c>
      <c r="E280" s="170" t="s">
        <v>3</v>
      </c>
      <c r="F280" s="171" t="s">
        <v>461</v>
      </c>
      <c r="H280" s="172">
        <v>2.7</v>
      </c>
      <c r="I280" s="173"/>
      <c r="L280" s="169"/>
      <c r="M280" s="174"/>
      <c r="N280" s="175"/>
      <c r="O280" s="175"/>
      <c r="P280" s="175"/>
      <c r="Q280" s="175"/>
      <c r="R280" s="175"/>
      <c r="S280" s="175"/>
      <c r="T280" s="176"/>
      <c r="AT280" s="170" t="s">
        <v>138</v>
      </c>
      <c r="AU280" s="170" t="s">
        <v>85</v>
      </c>
      <c r="AV280" s="13" t="s">
        <v>85</v>
      </c>
      <c r="AW280" s="13" t="s">
        <v>35</v>
      </c>
      <c r="AX280" s="13" t="s">
        <v>75</v>
      </c>
      <c r="AY280" s="170" t="s">
        <v>127</v>
      </c>
    </row>
    <row r="281" spans="1:65" s="14" customFormat="1">
      <c r="B281" s="177"/>
      <c r="D281" s="165" t="s">
        <v>138</v>
      </c>
      <c r="E281" s="178" t="s">
        <v>3</v>
      </c>
      <c r="F281" s="179" t="s">
        <v>215</v>
      </c>
      <c r="H281" s="180">
        <v>3.2880000000000003</v>
      </c>
      <c r="I281" s="181"/>
      <c r="L281" s="177"/>
      <c r="M281" s="182"/>
      <c r="N281" s="183"/>
      <c r="O281" s="183"/>
      <c r="P281" s="183"/>
      <c r="Q281" s="183"/>
      <c r="R281" s="183"/>
      <c r="S281" s="183"/>
      <c r="T281" s="184"/>
      <c r="AT281" s="178" t="s">
        <v>138</v>
      </c>
      <c r="AU281" s="178" t="s">
        <v>85</v>
      </c>
      <c r="AV281" s="14" t="s">
        <v>134</v>
      </c>
      <c r="AW281" s="14" t="s">
        <v>35</v>
      </c>
      <c r="AX281" s="14" t="s">
        <v>83</v>
      </c>
      <c r="AY281" s="178" t="s">
        <v>127</v>
      </c>
    </row>
    <row r="282" spans="1:65" s="12" customFormat="1" ht="22.95" customHeight="1">
      <c r="B282" s="138"/>
      <c r="D282" s="139" t="s">
        <v>74</v>
      </c>
      <c r="E282" s="149" t="s">
        <v>462</v>
      </c>
      <c r="F282" s="149" t="s">
        <v>463</v>
      </c>
      <c r="I282" s="141"/>
      <c r="J282" s="150">
        <f>BK282</f>
        <v>0</v>
      </c>
      <c r="L282" s="138"/>
      <c r="M282" s="143"/>
      <c r="N282" s="144"/>
      <c r="O282" s="144"/>
      <c r="P282" s="145">
        <f>SUM(P283:P284)</f>
        <v>0</v>
      </c>
      <c r="Q282" s="144"/>
      <c r="R282" s="145">
        <f>SUM(R283:R284)</f>
        <v>0</v>
      </c>
      <c r="S282" s="144"/>
      <c r="T282" s="146">
        <f>SUM(T283:T284)</f>
        <v>0</v>
      </c>
      <c r="AR282" s="139" t="s">
        <v>83</v>
      </c>
      <c r="AT282" s="147" t="s">
        <v>74</v>
      </c>
      <c r="AU282" s="147" t="s">
        <v>83</v>
      </c>
      <c r="AY282" s="139" t="s">
        <v>127</v>
      </c>
      <c r="BK282" s="148">
        <f>SUM(BK283:BK284)</f>
        <v>0</v>
      </c>
    </row>
    <row r="283" spans="1:65" s="2" customFormat="1" ht="19.95" customHeight="1">
      <c r="A283" s="32"/>
      <c r="B283" s="151"/>
      <c r="C283" s="152" t="s">
        <v>464</v>
      </c>
      <c r="D283" s="152" t="s">
        <v>129</v>
      </c>
      <c r="E283" s="153" t="s">
        <v>465</v>
      </c>
      <c r="F283" s="154" t="s">
        <v>466</v>
      </c>
      <c r="G283" s="155" t="s">
        <v>228</v>
      </c>
      <c r="H283" s="156">
        <v>65.554000000000002</v>
      </c>
      <c r="I283" s="157"/>
      <c r="J283" s="158">
        <f>ROUND(I283*H283,2)</f>
        <v>0</v>
      </c>
      <c r="K283" s="154" t="s">
        <v>133</v>
      </c>
      <c r="L283" s="33"/>
      <c r="M283" s="159" t="s">
        <v>3</v>
      </c>
      <c r="N283" s="160" t="s">
        <v>46</v>
      </c>
      <c r="O283" s="53"/>
      <c r="P283" s="161">
        <f>O283*H283</f>
        <v>0</v>
      </c>
      <c r="Q283" s="161">
        <v>0</v>
      </c>
      <c r="R283" s="161">
        <f>Q283*H283</f>
        <v>0</v>
      </c>
      <c r="S283" s="161">
        <v>0</v>
      </c>
      <c r="T283" s="162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63" t="s">
        <v>134</v>
      </c>
      <c r="AT283" s="163" t="s">
        <v>129</v>
      </c>
      <c r="AU283" s="163" t="s">
        <v>85</v>
      </c>
      <c r="AY283" s="17" t="s">
        <v>127</v>
      </c>
      <c r="BE283" s="164">
        <f>IF(N283="základní",J283,0)</f>
        <v>0</v>
      </c>
      <c r="BF283" s="164">
        <f>IF(N283="snížená",J283,0)</f>
        <v>0</v>
      </c>
      <c r="BG283" s="164">
        <f>IF(N283="zákl. přenesená",J283,0)</f>
        <v>0</v>
      </c>
      <c r="BH283" s="164">
        <f>IF(N283="sníž. přenesená",J283,0)</f>
        <v>0</v>
      </c>
      <c r="BI283" s="164">
        <f>IF(N283="nulová",J283,0)</f>
        <v>0</v>
      </c>
      <c r="BJ283" s="17" t="s">
        <v>83</v>
      </c>
      <c r="BK283" s="164">
        <f>ROUND(I283*H283,2)</f>
        <v>0</v>
      </c>
      <c r="BL283" s="17" t="s">
        <v>134</v>
      </c>
      <c r="BM283" s="163" t="s">
        <v>467</v>
      </c>
    </row>
    <row r="284" spans="1:65" s="2" customFormat="1" ht="38.4">
      <c r="A284" s="32"/>
      <c r="B284" s="33"/>
      <c r="C284" s="32"/>
      <c r="D284" s="165" t="s">
        <v>136</v>
      </c>
      <c r="E284" s="32"/>
      <c r="F284" s="166" t="s">
        <v>468</v>
      </c>
      <c r="G284" s="32"/>
      <c r="H284" s="32"/>
      <c r="I284" s="91"/>
      <c r="J284" s="32"/>
      <c r="K284" s="32"/>
      <c r="L284" s="33"/>
      <c r="M284" s="195"/>
      <c r="N284" s="196"/>
      <c r="O284" s="197"/>
      <c r="P284" s="197"/>
      <c r="Q284" s="197"/>
      <c r="R284" s="197"/>
      <c r="S284" s="197"/>
      <c r="T284" s="198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7" t="s">
        <v>136</v>
      </c>
      <c r="AU284" s="17" t="s">
        <v>85</v>
      </c>
    </row>
    <row r="285" spans="1:65" s="2" customFormat="1" ht="6.9" customHeight="1">
      <c r="A285" s="32"/>
      <c r="B285" s="42"/>
      <c r="C285" s="43"/>
      <c r="D285" s="43"/>
      <c r="E285" s="43"/>
      <c r="F285" s="43"/>
      <c r="G285" s="43"/>
      <c r="H285" s="43"/>
      <c r="I285" s="111"/>
      <c r="J285" s="43"/>
      <c r="K285" s="43"/>
      <c r="L285" s="33"/>
      <c r="M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</row>
  </sheetData>
  <autoFilter ref="C87:K284" xr:uid="{00000000-0009-0000-0000-000001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73"/>
  <sheetViews>
    <sheetView showGridLines="0" topLeftCell="A146" workbookViewId="0"/>
  </sheetViews>
  <sheetFormatPr defaultRowHeight="10.199999999999999"/>
  <cols>
    <col min="1" max="1" width="7.140625" style="1" customWidth="1"/>
    <col min="2" max="2" width="1.42578125" style="1" customWidth="1"/>
    <col min="3" max="3" width="3.42578125" style="1" customWidth="1"/>
    <col min="4" max="4" width="3.7109375" style="1" customWidth="1"/>
    <col min="5" max="5" width="14.7109375" style="1" customWidth="1"/>
    <col min="6" max="6" width="43.42578125" style="1" customWidth="1"/>
    <col min="7" max="7" width="6" style="1" customWidth="1"/>
    <col min="8" max="8" width="9.85546875" style="1" customWidth="1"/>
    <col min="9" max="9" width="17.28515625" style="88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42578125" style="1" customWidth="1"/>
    <col min="23" max="23" width="14" style="1" customWidth="1"/>
    <col min="24" max="24" width="10.42578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88"/>
      <c r="L2" s="277" t="s">
        <v>6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88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8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96</v>
      </c>
      <c r="I4" s="88"/>
      <c r="L4" s="20"/>
      <c r="M4" s="90" t="s">
        <v>11</v>
      </c>
      <c r="AT4" s="17" t="s">
        <v>4</v>
      </c>
    </row>
    <row r="5" spans="1:46" s="1" customFormat="1" ht="6.9" customHeight="1">
      <c r="B5" s="20"/>
      <c r="I5" s="88"/>
      <c r="L5" s="20"/>
    </row>
    <row r="6" spans="1:46" s="1" customFormat="1" ht="12" customHeight="1">
      <c r="B6" s="20"/>
      <c r="D6" s="27" t="s">
        <v>17</v>
      </c>
      <c r="I6" s="88"/>
      <c r="L6" s="20"/>
    </row>
    <row r="7" spans="1:46" s="1" customFormat="1" ht="14.4" customHeight="1">
      <c r="B7" s="20"/>
      <c r="E7" s="316" t="str">
        <f>'Rekapitulace stavby'!K6</f>
        <v>Zasíťování stavebních parcel - 2. etapa</v>
      </c>
      <c r="F7" s="317"/>
      <c r="G7" s="317"/>
      <c r="H7" s="317"/>
      <c r="I7" s="88"/>
      <c r="L7" s="20"/>
    </row>
    <row r="8" spans="1:46" s="2" customFormat="1" ht="12" customHeight="1">
      <c r="A8" s="32"/>
      <c r="B8" s="33"/>
      <c r="C8" s="32"/>
      <c r="D8" s="27" t="s">
        <v>97</v>
      </c>
      <c r="E8" s="32"/>
      <c r="F8" s="32"/>
      <c r="G8" s="32"/>
      <c r="H8" s="32"/>
      <c r="I8" s="91"/>
      <c r="J8" s="32"/>
      <c r="K8" s="32"/>
      <c r="L8" s="9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" customHeight="1">
      <c r="A9" s="32"/>
      <c r="B9" s="33"/>
      <c r="C9" s="32"/>
      <c r="D9" s="32"/>
      <c r="E9" s="306" t="s">
        <v>469</v>
      </c>
      <c r="F9" s="315"/>
      <c r="G9" s="315"/>
      <c r="H9" s="315"/>
      <c r="I9" s="91"/>
      <c r="J9" s="32"/>
      <c r="K9" s="32"/>
      <c r="L9" s="9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1"/>
      <c r="J10" s="32"/>
      <c r="K10" s="32"/>
      <c r="L10" s="9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3</v>
      </c>
      <c r="G11" s="32"/>
      <c r="H11" s="32"/>
      <c r="I11" s="93" t="s">
        <v>20</v>
      </c>
      <c r="J11" s="25" t="s">
        <v>3</v>
      </c>
      <c r="K11" s="32"/>
      <c r="L11" s="9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93" t="s">
        <v>23</v>
      </c>
      <c r="J12" s="50" t="str">
        <f>'Rekapitulace stavby'!AN8</f>
        <v>9. 3. 2020</v>
      </c>
      <c r="K12" s="32"/>
      <c r="L12" s="9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5" customHeight="1">
      <c r="A13" s="32"/>
      <c r="B13" s="33"/>
      <c r="C13" s="32"/>
      <c r="D13" s="32"/>
      <c r="E13" s="32"/>
      <c r="F13" s="32"/>
      <c r="G13" s="32"/>
      <c r="H13" s="32"/>
      <c r="I13" s="91"/>
      <c r="J13" s="32"/>
      <c r="K13" s="32"/>
      <c r="L13" s="9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93" t="s">
        <v>26</v>
      </c>
      <c r="J14" s="25" t="s">
        <v>27</v>
      </c>
      <c r="K14" s="32"/>
      <c r="L14" s="9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28</v>
      </c>
      <c r="F15" s="32"/>
      <c r="G15" s="32"/>
      <c r="H15" s="32"/>
      <c r="I15" s="93" t="s">
        <v>29</v>
      </c>
      <c r="J15" s="25" t="s">
        <v>3</v>
      </c>
      <c r="K15" s="32"/>
      <c r="L15" s="9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1"/>
      <c r="J16" s="32"/>
      <c r="K16" s="32"/>
      <c r="L16" s="9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30</v>
      </c>
      <c r="E17" s="32"/>
      <c r="F17" s="32"/>
      <c r="G17" s="32"/>
      <c r="H17" s="32"/>
      <c r="I17" s="93" t="s">
        <v>26</v>
      </c>
      <c r="J17" s="28" t="str">
        <f>'Rekapitulace stavby'!AN13</f>
        <v>Vyplň údaj</v>
      </c>
      <c r="K17" s="32"/>
      <c r="L17" s="9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318" t="str">
        <f>'Rekapitulace stavby'!E14</f>
        <v>Vyplň údaj</v>
      </c>
      <c r="F18" s="289"/>
      <c r="G18" s="289"/>
      <c r="H18" s="289"/>
      <c r="I18" s="93" t="s">
        <v>29</v>
      </c>
      <c r="J18" s="28" t="str">
        <f>'Rekapitulace stavby'!AN14</f>
        <v>Vyplň údaj</v>
      </c>
      <c r="K18" s="32"/>
      <c r="L18" s="9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1"/>
      <c r="J19" s="32"/>
      <c r="K19" s="32"/>
      <c r="L19" s="9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32</v>
      </c>
      <c r="E20" s="32"/>
      <c r="F20" s="32"/>
      <c r="G20" s="32"/>
      <c r="H20" s="32"/>
      <c r="I20" s="93" t="s">
        <v>26</v>
      </c>
      <c r="J20" s="25" t="s">
        <v>33</v>
      </c>
      <c r="K20" s="32"/>
      <c r="L20" s="9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93" t="s">
        <v>29</v>
      </c>
      <c r="J21" s="25" t="s">
        <v>3</v>
      </c>
      <c r="K21" s="32"/>
      <c r="L21" s="9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1"/>
      <c r="J22" s="32"/>
      <c r="K22" s="32"/>
      <c r="L22" s="9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36</v>
      </c>
      <c r="E23" s="32"/>
      <c r="F23" s="32"/>
      <c r="G23" s="32"/>
      <c r="H23" s="32"/>
      <c r="I23" s="93" t="s">
        <v>26</v>
      </c>
      <c r="J23" s="25" t="s">
        <v>37</v>
      </c>
      <c r="K23" s="32"/>
      <c r="L23" s="9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38</v>
      </c>
      <c r="F24" s="32"/>
      <c r="G24" s="32"/>
      <c r="H24" s="32"/>
      <c r="I24" s="93" t="s">
        <v>29</v>
      </c>
      <c r="J24" s="25" t="s">
        <v>3</v>
      </c>
      <c r="K24" s="32"/>
      <c r="L24" s="9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1"/>
      <c r="J25" s="32"/>
      <c r="K25" s="32"/>
      <c r="L25" s="9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39</v>
      </c>
      <c r="E26" s="32"/>
      <c r="F26" s="32"/>
      <c r="G26" s="32"/>
      <c r="H26" s="32"/>
      <c r="I26" s="91"/>
      <c r="J26" s="32"/>
      <c r="K26" s="32"/>
      <c r="L26" s="9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4"/>
      <c r="B27" s="95"/>
      <c r="C27" s="94"/>
      <c r="D27" s="94"/>
      <c r="E27" s="293" t="s">
        <v>3</v>
      </c>
      <c r="F27" s="293"/>
      <c r="G27" s="293"/>
      <c r="H27" s="293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1"/>
      <c r="J28" s="32"/>
      <c r="K28" s="32"/>
      <c r="L28" s="9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1"/>
      <c r="E29" s="61"/>
      <c r="F29" s="61"/>
      <c r="G29" s="61"/>
      <c r="H29" s="61"/>
      <c r="I29" s="98"/>
      <c r="J29" s="61"/>
      <c r="K29" s="61"/>
      <c r="L29" s="9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41</v>
      </c>
      <c r="E30" s="32"/>
      <c r="F30" s="32"/>
      <c r="G30" s="32"/>
      <c r="H30" s="32"/>
      <c r="I30" s="91"/>
      <c r="J30" s="66">
        <f>ROUND(J85, 2)</f>
        <v>0</v>
      </c>
      <c r="K30" s="32"/>
      <c r="L30" s="9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1"/>
      <c r="E31" s="61"/>
      <c r="F31" s="61"/>
      <c r="G31" s="61"/>
      <c r="H31" s="61"/>
      <c r="I31" s="98"/>
      <c r="J31" s="61"/>
      <c r="K31" s="61"/>
      <c r="L31" s="9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43</v>
      </c>
      <c r="G32" s="32"/>
      <c r="H32" s="32"/>
      <c r="I32" s="100" t="s">
        <v>42</v>
      </c>
      <c r="J32" s="36" t="s">
        <v>44</v>
      </c>
      <c r="K32" s="32"/>
      <c r="L32" s="9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101" t="s">
        <v>45</v>
      </c>
      <c r="E33" s="27" t="s">
        <v>46</v>
      </c>
      <c r="F33" s="102">
        <f>ROUND((SUM(BE85:BE272)),  2)</f>
        <v>0</v>
      </c>
      <c r="G33" s="32"/>
      <c r="H33" s="32"/>
      <c r="I33" s="103">
        <v>0.21</v>
      </c>
      <c r="J33" s="102">
        <f>ROUND(((SUM(BE85:BE272))*I33),  2)</f>
        <v>0</v>
      </c>
      <c r="K33" s="32"/>
      <c r="L33" s="9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47</v>
      </c>
      <c r="F34" s="102">
        <f>ROUND((SUM(BF85:BF272)),  2)</f>
        <v>0</v>
      </c>
      <c r="G34" s="32"/>
      <c r="H34" s="32"/>
      <c r="I34" s="103">
        <v>0.15</v>
      </c>
      <c r="J34" s="102">
        <f>ROUND(((SUM(BF85:BF272))*I34),  2)</f>
        <v>0</v>
      </c>
      <c r="K34" s="32"/>
      <c r="L34" s="9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48</v>
      </c>
      <c r="F35" s="102">
        <f>ROUND((SUM(BG85:BG272)),  2)</f>
        <v>0</v>
      </c>
      <c r="G35" s="32"/>
      <c r="H35" s="32"/>
      <c r="I35" s="103">
        <v>0.21</v>
      </c>
      <c r="J35" s="102">
        <f>0</f>
        <v>0</v>
      </c>
      <c r="K35" s="32"/>
      <c r="L35" s="9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49</v>
      </c>
      <c r="F36" s="102">
        <f>ROUND((SUM(BH85:BH272)),  2)</f>
        <v>0</v>
      </c>
      <c r="G36" s="32"/>
      <c r="H36" s="32"/>
      <c r="I36" s="103">
        <v>0.15</v>
      </c>
      <c r="J36" s="102">
        <f>0</f>
        <v>0</v>
      </c>
      <c r="K36" s="32"/>
      <c r="L36" s="9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50</v>
      </c>
      <c r="F37" s="102">
        <f>ROUND((SUM(BI85:BI272)),  2)</f>
        <v>0</v>
      </c>
      <c r="G37" s="32"/>
      <c r="H37" s="32"/>
      <c r="I37" s="103">
        <v>0</v>
      </c>
      <c r="J37" s="102">
        <f>0</f>
        <v>0</v>
      </c>
      <c r="K37" s="32"/>
      <c r="L37" s="9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91"/>
      <c r="J38" s="32"/>
      <c r="K38" s="32"/>
      <c r="L38" s="9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51</v>
      </c>
      <c r="E39" s="55"/>
      <c r="F39" s="55"/>
      <c r="G39" s="106" t="s">
        <v>52</v>
      </c>
      <c r="H39" s="107" t="s">
        <v>53</v>
      </c>
      <c r="I39" s="108"/>
      <c r="J39" s="109">
        <f>SUM(J30:J37)</f>
        <v>0</v>
      </c>
      <c r="K39" s="110"/>
      <c r="L39" s="9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42"/>
      <c r="C40" s="43"/>
      <c r="D40" s="43"/>
      <c r="E40" s="43"/>
      <c r="F40" s="43"/>
      <c r="G40" s="43"/>
      <c r="H40" s="43"/>
      <c r="I40" s="111"/>
      <c r="J40" s="43"/>
      <c r="K40" s="43"/>
      <c r="L40" s="9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" customHeight="1">
      <c r="A44" s="32"/>
      <c r="B44" s="44"/>
      <c r="C44" s="45"/>
      <c r="D44" s="45"/>
      <c r="E44" s="45"/>
      <c r="F44" s="45"/>
      <c r="G44" s="45"/>
      <c r="H44" s="45"/>
      <c r="I44" s="112"/>
      <c r="J44" s="45"/>
      <c r="K44" s="45"/>
      <c r="L44" s="9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" customHeight="1">
      <c r="A45" s="32"/>
      <c r="B45" s="33"/>
      <c r="C45" s="21" t="s">
        <v>99</v>
      </c>
      <c r="D45" s="32"/>
      <c r="E45" s="32"/>
      <c r="F45" s="32"/>
      <c r="G45" s="32"/>
      <c r="H45" s="32"/>
      <c r="I45" s="91"/>
      <c r="J45" s="32"/>
      <c r="K45" s="32"/>
      <c r="L45" s="9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" customHeight="1">
      <c r="A46" s="32"/>
      <c r="B46" s="33"/>
      <c r="C46" s="32"/>
      <c r="D46" s="32"/>
      <c r="E46" s="32"/>
      <c r="F46" s="32"/>
      <c r="G46" s="32"/>
      <c r="H46" s="32"/>
      <c r="I46" s="91"/>
      <c r="J46" s="32"/>
      <c r="K46" s="32"/>
      <c r="L46" s="9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91"/>
      <c r="J47" s="32"/>
      <c r="K47" s="32"/>
      <c r="L47" s="9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4.4" customHeight="1">
      <c r="A48" s="32"/>
      <c r="B48" s="33"/>
      <c r="C48" s="32"/>
      <c r="D48" s="32"/>
      <c r="E48" s="316" t="str">
        <f>E7</f>
        <v>Zasíťování stavebních parcel - 2. etapa</v>
      </c>
      <c r="F48" s="317"/>
      <c r="G48" s="317"/>
      <c r="H48" s="317"/>
      <c r="I48" s="91"/>
      <c r="J48" s="32"/>
      <c r="K48" s="32"/>
      <c r="L48" s="9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97</v>
      </c>
      <c r="D49" s="32"/>
      <c r="E49" s="32"/>
      <c r="F49" s="32"/>
      <c r="G49" s="32"/>
      <c r="H49" s="32"/>
      <c r="I49" s="91"/>
      <c r="J49" s="32"/>
      <c r="K49" s="32"/>
      <c r="L49" s="9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4.4" customHeight="1">
      <c r="A50" s="32"/>
      <c r="B50" s="33"/>
      <c r="C50" s="32"/>
      <c r="D50" s="32"/>
      <c r="E50" s="306" t="str">
        <f>E9</f>
        <v>SO 302 - Dešťová kanalizace</v>
      </c>
      <c r="F50" s="315"/>
      <c r="G50" s="315"/>
      <c r="H50" s="315"/>
      <c r="I50" s="91"/>
      <c r="J50" s="32"/>
      <c r="K50" s="32"/>
      <c r="L50" s="9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" customHeight="1">
      <c r="A51" s="32"/>
      <c r="B51" s="33"/>
      <c r="C51" s="32"/>
      <c r="D51" s="32"/>
      <c r="E51" s="32"/>
      <c r="F51" s="32"/>
      <c r="G51" s="32"/>
      <c r="H51" s="32"/>
      <c r="I51" s="91"/>
      <c r="J51" s="32"/>
      <c r="K51" s="32"/>
      <c r="L51" s="9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2"/>
      <c r="E52" s="32"/>
      <c r="F52" s="25" t="str">
        <f>F12</f>
        <v>Merklín</v>
      </c>
      <c r="G52" s="32"/>
      <c r="H52" s="32"/>
      <c r="I52" s="93" t="s">
        <v>23</v>
      </c>
      <c r="J52" s="50" t="str">
        <f>IF(J12="","",J12)</f>
        <v>9. 3. 2020</v>
      </c>
      <c r="K52" s="32"/>
      <c r="L52" s="9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" customHeight="1">
      <c r="A53" s="32"/>
      <c r="B53" s="33"/>
      <c r="C53" s="32"/>
      <c r="D53" s="32"/>
      <c r="E53" s="32"/>
      <c r="F53" s="32"/>
      <c r="G53" s="32"/>
      <c r="H53" s="32"/>
      <c r="I53" s="91"/>
      <c r="J53" s="32"/>
      <c r="K53" s="32"/>
      <c r="L53" s="9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26.4" customHeight="1">
      <c r="A54" s="32"/>
      <c r="B54" s="33"/>
      <c r="C54" s="27" t="s">
        <v>25</v>
      </c>
      <c r="D54" s="32"/>
      <c r="E54" s="32"/>
      <c r="F54" s="25" t="str">
        <f>E15</f>
        <v>Obec Merklín</v>
      </c>
      <c r="G54" s="32"/>
      <c r="H54" s="32"/>
      <c r="I54" s="93" t="s">
        <v>32</v>
      </c>
      <c r="J54" s="30" t="str">
        <f>E21</f>
        <v>Ing. Tomáš Bešta</v>
      </c>
      <c r="K54" s="32"/>
      <c r="L54" s="9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26.4" customHeight="1">
      <c r="A55" s="32"/>
      <c r="B55" s="33"/>
      <c r="C55" s="27" t="s">
        <v>30</v>
      </c>
      <c r="D55" s="32"/>
      <c r="E55" s="32"/>
      <c r="F55" s="25" t="str">
        <f>IF(E18="","",E18)</f>
        <v>Vyplň údaj</v>
      </c>
      <c r="G55" s="32"/>
      <c r="H55" s="32"/>
      <c r="I55" s="93" t="s">
        <v>36</v>
      </c>
      <c r="J55" s="30" t="str">
        <f>E24</f>
        <v>Jitka Heřmanová</v>
      </c>
      <c r="K55" s="32"/>
      <c r="L55" s="9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91"/>
      <c r="J56" s="32"/>
      <c r="K56" s="32"/>
      <c r="L56" s="9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13" t="s">
        <v>100</v>
      </c>
      <c r="D57" s="104"/>
      <c r="E57" s="104"/>
      <c r="F57" s="104"/>
      <c r="G57" s="104"/>
      <c r="H57" s="104"/>
      <c r="I57" s="114"/>
      <c r="J57" s="115" t="s">
        <v>101</v>
      </c>
      <c r="K57" s="104"/>
      <c r="L57" s="9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91"/>
      <c r="J58" s="32"/>
      <c r="K58" s="32"/>
      <c r="L58" s="9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5" customHeight="1">
      <c r="A59" s="32"/>
      <c r="B59" s="33"/>
      <c r="C59" s="116" t="s">
        <v>73</v>
      </c>
      <c r="D59" s="32"/>
      <c r="E59" s="32"/>
      <c r="F59" s="32"/>
      <c r="G59" s="32"/>
      <c r="H59" s="32"/>
      <c r="I59" s="91"/>
      <c r="J59" s="66">
        <f>J85</f>
        <v>0</v>
      </c>
      <c r="K59" s="32"/>
      <c r="L59" s="9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102</v>
      </c>
    </row>
    <row r="60" spans="1:47" s="9" customFormat="1" ht="24.9" customHeight="1">
      <c r="B60" s="117"/>
      <c r="D60" s="118" t="s">
        <v>103</v>
      </c>
      <c r="E60" s="119"/>
      <c r="F60" s="119"/>
      <c r="G60" s="119"/>
      <c r="H60" s="119"/>
      <c r="I60" s="120"/>
      <c r="J60" s="121">
        <f>J86</f>
        <v>0</v>
      </c>
      <c r="L60" s="117"/>
    </row>
    <row r="61" spans="1:47" s="10" customFormat="1" ht="19.95" customHeight="1">
      <c r="B61" s="122"/>
      <c r="D61" s="123" t="s">
        <v>104</v>
      </c>
      <c r="E61" s="124"/>
      <c r="F61" s="124"/>
      <c r="G61" s="124"/>
      <c r="H61" s="124"/>
      <c r="I61" s="125"/>
      <c r="J61" s="126">
        <f>J87</f>
        <v>0</v>
      </c>
      <c r="L61" s="122"/>
    </row>
    <row r="62" spans="1:47" s="10" customFormat="1" ht="19.95" customHeight="1">
      <c r="B62" s="122"/>
      <c r="D62" s="123" t="s">
        <v>105</v>
      </c>
      <c r="E62" s="124"/>
      <c r="F62" s="124"/>
      <c r="G62" s="124"/>
      <c r="H62" s="124"/>
      <c r="I62" s="125"/>
      <c r="J62" s="126">
        <f>J171</f>
        <v>0</v>
      </c>
      <c r="L62" s="122"/>
    </row>
    <row r="63" spans="1:47" s="10" customFormat="1" ht="19.95" customHeight="1">
      <c r="B63" s="122"/>
      <c r="D63" s="123" t="s">
        <v>106</v>
      </c>
      <c r="E63" s="124"/>
      <c r="F63" s="124"/>
      <c r="G63" s="124"/>
      <c r="H63" s="124"/>
      <c r="I63" s="125"/>
      <c r="J63" s="126">
        <f>J175</f>
        <v>0</v>
      </c>
      <c r="L63" s="122"/>
    </row>
    <row r="64" spans="1:47" s="10" customFormat="1" ht="19.95" customHeight="1">
      <c r="B64" s="122"/>
      <c r="D64" s="123" t="s">
        <v>108</v>
      </c>
      <c r="E64" s="124"/>
      <c r="F64" s="124"/>
      <c r="G64" s="124"/>
      <c r="H64" s="124"/>
      <c r="I64" s="125"/>
      <c r="J64" s="126">
        <f>J193</f>
        <v>0</v>
      </c>
      <c r="L64" s="122"/>
    </row>
    <row r="65" spans="1:31" s="10" customFormat="1" ht="19.95" customHeight="1">
      <c r="B65" s="122"/>
      <c r="D65" s="123" t="s">
        <v>111</v>
      </c>
      <c r="E65" s="124"/>
      <c r="F65" s="124"/>
      <c r="G65" s="124"/>
      <c r="H65" s="124"/>
      <c r="I65" s="125"/>
      <c r="J65" s="126">
        <f>J270</f>
        <v>0</v>
      </c>
      <c r="L65" s="122"/>
    </row>
    <row r="66" spans="1:31" s="2" customFormat="1" ht="21.75" customHeight="1">
      <c r="A66" s="32"/>
      <c r="B66" s="33"/>
      <c r="C66" s="32"/>
      <c r="D66" s="32"/>
      <c r="E66" s="32"/>
      <c r="F66" s="32"/>
      <c r="G66" s="32"/>
      <c r="H66" s="32"/>
      <c r="I66" s="91"/>
      <c r="J66" s="32"/>
      <c r="K66" s="32"/>
      <c r="L66" s="9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" customHeight="1">
      <c r="A67" s="32"/>
      <c r="B67" s="42"/>
      <c r="C67" s="43"/>
      <c r="D67" s="43"/>
      <c r="E67" s="43"/>
      <c r="F67" s="43"/>
      <c r="G67" s="43"/>
      <c r="H67" s="43"/>
      <c r="I67" s="111"/>
      <c r="J67" s="43"/>
      <c r="K67" s="43"/>
      <c r="L67" s="9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" customHeight="1">
      <c r="A71" s="32"/>
      <c r="B71" s="44"/>
      <c r="C71" s="45"/>
      <c r="D71" s="45"/>
      <c r="E71" s="45"/>
      <c r="F71" s="45"/>
      <c r="G71" s="45"/>
      <c r="H71" s="45"/>
      <c r="I71" s="112"/>
      <c r="J71" s="45"/>
      <c r="K71" s="45"/>
      <c r="L71" s="9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" customHeight="1">
      <c r="A72" s="32"/>
      <c r="B72" s="33"/>
      <c r="C72" s="21" t="s">
        <v>112</v>
      </c>
      <c r="D72" s="32"/>
      <c r="E72" s="32"/>
      <c r="F72" s="32"/>
      <c r="G72" s="32"/>
      <c r="H72" s="32"/>
      <c r="I72" s="91"/>
      <c r="J72" s="32"/>
      <c r="K72" s="32"/>
      <c r="L72" s="9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" customHeight="1">
      <c r="A73" s="32"/>
      <c r="B73" s="33"/>
      <c r="C73" s="32"/>
      <c r="D73" s="32"/>
      <c r="E73" s="32"/>
      <c r="F73" s="32"/>
      <c r="G73" s="32"/>
      <c r="H73" s="32"/>
      <c r="I73" s="91"/>
      <c r="J73" s="32"/>
      <c r="K73" s="32"/>
      <c r="L73" s="9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17</v>
      </c>
      <c r="D74" s="32"/>
      <c r="E74" s="32"/>
      <c r="F74" s="32"/>
      <c r="G74" s="32"/>
      <c r="H74" s="32"/>
      <c r="I74" s="91"/>
      <c r="J74" s="32"/>
      <c r="K74" s="32"/>
      <c r="L74" s="9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4.4" customHeight="1">
      <c r="A75" s="32"/>
      <c r="B75" s="33"/>
      <c r="C75" s="32"/>
      <c r="D75" s="32"/>
      <c r="E75" s="316" t="str">
        <f>E7</f>
        <v>Zasíťování stavebních parcel - 2. etapa</v>
      </c>
      <c r="F75" s="317"/>
      <c r="G75" s="317"/>
      <c r="H75" s="317"/>
      <c r="I75" s="91"/>
      <c r="J75" s="32"/>
      <c r="K75" s="32"/>
      <c r="L75" s="9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97</v>
      </c>
      <c r="D76" s="32"/>
      <c r="E76" s="32"/>
      <c r="F76" s="32"/>
      <c r="G76" s="32"/>
      <c r="H76" s="32"/>
      <c r="I76" s="91"/>
      <c r="J76" s="32"/>
      <c r="K76" s="32"/>
      <c r="L76" s="9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33"/>
      <c r="C77" s="32"/>
      <c r="D77" s="32"/>
      <c r="E77" s="306" t="str">
        <f>E9</f>
        <v>SO 302 - Dešťová kanalizace</v>
      </c>
      <c r="F77" s="315"/>
      <c r="G77" s="315"/>
      <c r="H77" s="315"/>
      <c r="I77" s="91"/>
      <c r="J77" s="32"/>
      <c r="K77" s="32"/>
      <c r="L77" s="9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" customHeight="1">
      <c r="A78" s="32"/>
      <c r="B78" s="33"/>
      <c r="C78" s="32"/>
      <c r="D78" s="32"/>
      <c r="E78" s="32"/>
      <c r="F78" s="32"/>
      <c r="G78" s="32"/>
      <c r="H78" s="32"/>
      <c r="I78" s="91"/>
      <c r="J78" s="32"/>
      <c r="K78" s="32"/>
      <c r="L78" s="9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21</v>
      </c>
      <c r="D79" s="32"/>
      <c r="E79" s="32"/>
      <c r="F79" s="25" t="str">
        <f>F12</f>
        <v>Merklín</v>
      </c>
      <c r="G79" s="32"/>
      <c r="H79" s="32"/>
      <c r="I79" s="93" t="s">
        <v>23</v>
      </c>
      <c r="J79" s="50" t="str">
        <f>IF(J12="","",J12)</f>
        <v>9. 3. 2020</v>
      </c>
      <c r="K79" s="32"/>
      <c r="L79" s="9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" customHeight="1">
      <c r="A80" s="32"/>
      <c r="B80" s="33"/>
      <c r="C80" s="32"/>
      <c r="D80" s="32"/>
      <c r="E80" s="32"/>
      <c r="F80" s="32"/>
      <c r="G80" s="32"/>
      <c r="H80" s="32"/>
      <c r="I80" s="91"/>
      <c r="J80" s="32"/>
      <c r="K80" s="32"/>
      <c r="L80" s="9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26.4" customHeight="1">
      <c r="A81" s="32"/>
      <c r="B81" s="33"/>
      <c r="C81" s="27" t="s">
        <v>25</v>
      </c>
      <c r="D81" s="32"/>
      <c r="E81" s="32"/>
      <c r="F81" s="25" t="str">
        <f>E15</f>
        <v>Obec Merklín</v>
      </c>
      <c r="G81" s="32"/>
      <c r="H81" s="32"/>
      <c r="I81" s="93" t="s">
        <v>32</v>
      </c>
      <c r="J81" s="30" t="str">
        <f>E21</f>
        <v>Ing. Tomáš Bešta</v>
      </c>
      <c r="K81" s="32"/>
      <c r="L81" s="9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26.4" customHeight="1">
      <c r="A82" s="32"/>
      <c r="B82" s="33"/>
      <c r="C82" s="27" t="s">
        <v>30</v>
      </c>
      <c r="D82" s="32"/>
      <c r="E82" s="32"/>
      <c r="F82" s="25" t="str">
        <f>IF(E18="","",E18)</f>
        <v>Vyplň údaj</v>
      </c>
      <c r="G82" s="32"/>
      <c r="H82" s="32"/>
      <c r="I82" s="93" t="s">
        <v>36</v>
      </c>
      <c r="J82" s="30" t="str">
        <f>E24</f>
        <v>Jitka Heřmanová</v>
      </c>
      <c r="K82" s="32"/>
      <c r="L82" s="9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0.35" customHeight="1">
      <c r="A83" s="32"/>
      <c r="B83" s="33"/>
      <c r="C83" s="32"/>
      <c r="D83" s="32"/>
      <c r="E83" s="32"/>
      <c r="F83" s="32"/>
      <c r="G83" s="32"/>
      <c r="H83" s="32"/>
      <c r="I83" s="91"/>
      <c r="J83" s="32"/>
      <c r="K83" s="32"/>
      <c r="L83" s="9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11" customFormat="1" ht="29.25" customHeight="1">
      <c r="A84" s="127"/>
      <c r="B84" s="128"/>
      <c r="C84" s="129" t="s">
        <v>113</v>
      </c>
      <c r="D84" s="130" t="s">
        <v>60</v>
      </c>
      <c r="E84" s="130" t="s">
        <v>56</v>
      </c>
      <c r="F84" s="130" t="s">
        <v>57</v>
      </c>
      <c r="G84" s="130" t="s">
        <v>114</v>
      </c>
      <c r="H84" s="130" t="s">
        <v>115</v>
      </c>
      <c r="I84" s="131" t="s">
        <v>116</v>
      </c>
      <c r="J84" s="130" t="s">
        <v>101</v>
      </c>
      <c r="K84" s="132" t="s">
        <v>117</v>
      </c>
      <c r="L84" s="133"/>
      <c r="M84" s="57" t="s">
        <v>3</v>
      </c>
      <c r="N84" s="58" t="s">
        <v>45</v>
      </c>
      <c r="O84" s="58" t="s">
        <v>118</v>
      </c>
      <c r="P84" s="58" t="s">
        <v>119</v>
      </c>
      <c r="Q84" s="58" t="s">
        <v>120</v>
      </c>
      <c r="R84" s="58" t="s">
        <v>121</v>
      </c>
      <c r="S84" s="58" t="s">
        <v>122</v>
      </c>
      <c r="T84" s="59" t="s">
        <v>123</v>
      </c>
      <c r="U84" s="127"/>
      <c r="V84" s="127"/>
      <c r="W84" s="127"/>
      <c r="X84" s="127"/>
      <c r="Y84" s="127"/>
      <c r="Z84" s="127"/>
      <c r="AA84" s="127"/>
      <c r="AB84" s="127"/>
      <c r="AC84" s="127"/>
      <c r="AD84" s="127"/>
      <c r="AE84" s="127"/>
    </row>
    <row r="85" spans="1:65" s="2" customFormat="1" ht="22.95" customHeight="1">
      <c r="A85" s="32"/>
      <c r="B85" s="33"/>
      <c r="C85" s="64" t="s">
        <v>124</v>
      </c>
      <c r="D85" s="32"/>
      <c r="E85" s="32"/>
      <c r="F85" s="32"/>
      <c r="G85" s="32"/>
      <c r="H85" s="32"/>
      <c r="I85" s="91"/>
      <c r="J85" s="134">
        <f>BK85</f>
        <v>0</v>
      </c>
      <c r="K85" s="32"/>
      <c r="L85" s="33"/>
      <c r="M85" s="60"/>
      <c r="N85" s="51"/>
      <c r="O85" s="61"/>
      <c r="P85" s="135">
        <f>P86</f>
        <v>0</v>
      </c>
      <c r="Q85" s="61"/>
      <c r="R85" s="135">
        <f>R86</f>
        <v>169.72594530000001</v>
      </c>
      <c r="S85" s="61"/>
      <c r="T85" s="136">
        <f>T86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7" t="s">
        <v>74</v>
      </c>
      <c r="AU85" s="17" t="s">
        <v>102</v>
      </c>
      <c r="BK85" s="137">
        <f>BK86</f>
        <v>0</v>
      </c>
    </row>
    <row r="86" spans="1:65" s="12" customFormat="1" ht="25.95" customHeight="1">
      <c r="B86" s="138"/>
      <c r="D86" s="139" t="s">
        <v>74</v>
      </c>
      <c r="E86" s="140" t="s">
        <v>125</v>
      </c>
      <c r="F86" s="140" t="s">
        <v>126</v>
      </c>
      <c r="I86" s="141"/>
      <c r="J86" s="142">
        <f>BK86</f>
        <v>0</v>
      </c>
      <c r="L86" s="138"/>
      <c r="M86" s="143"/>
      <c r="N86" s="144"/>
      <c r="O86" s="144"/>
      <c r="P86" s="145">
        <f>P87+P171+P175+P193+P270</f>
        <v>0</v>
      </c>
      <c r="Q86" s="144"/>
      <c r="R86" s="145">
        <f>R87+R171+R175+R193+R270</f>
        <v>169.72594530000001</v>
      </c>
      <c r="S86" s="144"/>
      <c r="T86" s="146">
        <f>T87+T171+T175+T193+T270</f>
        <v>0</v>
      </c>
      <c r="AR86" s="139" t="s">
        <v>83</v>
      </c>
      <c r="AT86" s="147" t="s">
        <v>74</v>
      </c>
      <c r="AU86" s="147" t="s">
        <v>75</v>
      </c>
      <c r="AY86" s="139" t="s">
        <v>127</v>
      </c>
      <c r="BK86" s="148">
        <f>BK87+BK171+BK175+BK193+BK270</f>
        <v>0</v>
      </c>
    </row>
    <row r="87" spans="1:65" s="12" customFormat="1" ht="22.95" customHeight="1">
      <c r="B87" s="138"/>
      <c r="D87" s="139" t="s">
        <v>74</v>
      </c>
      <c r="E87" s="149" t="s">
        <v>83</v>
      </c>
      <c r="F87" s="149" t="s">
        <v>128</v>
      </c>
      <c r="I87" s="141"/>
      <c r="J87" s="150">
        <f>BK87</f>
        <v>0</v>
      </c>
      <c r="L87" s="138"/>
      <c r="M87" s="143"/>
      <c r="N87" s="144"/>
      <c r="O87" s="144"/>
      <c r="P87" s="145">
        <f>SUM(P88:P170)</f>
        <v>0</v>
      </c>
      <c r="Q87" s="144"/>
      <c r="R87" s="145">
        <f>SUM(R88:R170)</f>
        <v>0.70979999999999999</v>
      </c>
      <c r="S87" s="144"/>
      <c r="T87" s="146">
        <f>SUM(T88:T170)</f>
        <v>0</v>
      </c>
      <c r="AR87" s="139" t="s">
        <v>83</v>
      </c>
      <c r="AT87" s="147" t="s">
        <v>74</v>
      </c>
      <c r="AU87" s="147" t="s">
        <v>83</v>
      </c>
      <c r="AY87" s="139" t="s">
        <v>127</v>
      </c>
      <c r="BK87" s="148">
        <f>SUM(BK88:BK170)</f>
        <v>0</v>
      </c>
    </row>
    <row r="88" spans="1:65" s="2" customFormat="1" ht="19.95" customHeight="1">
      <c r="A88" s="32"/>
      <c r="B88" s="151"/>
      <c r="C88" s="152" t="s">
        <v>83</v>
      </c>
      <c r="D88" s="152" t="s">
        <v>129</v>
      </c>
      <c r="E88" s="153" t="s">
        <v>149</v>
      </c>
      <c r="F88" s="154" t="s">
        <v>150</v>
      </c>
      <c r="G88" s="155" t="s">
        <v>151</v>
      </c>
      <c r="H88" s="156">
        <v>200</v>
      </c>
      <c r="I88" s="157"/>
      <c r="J88" s="158">
        <f>ROUND(I88*H88,2)</f>
        <v>0</v>
      </c>
      <c r="K88" s="154" t="s">
        <v>133</v>
      </c>
      <c r="L88" s="33"/>
      <c r="M88" s="159" t="s">
        <v>3</v>
      </c>
      <c r="N88" s="160" t="s">
        <v>46</v>
      </c>
      <c r="O88" s="53"/>
      <c r="P88" s="161">
        <f>O88*H88</f>
        <v>0</v>
      </c>
      <c r="Q88" s="161">
        <v>3.0000000000000001E-5</v>
      </c>
      <c r="R88" s="161">
        <f>Q88*H88</f>
        <v>6.0000000000000001E-3</v>
      </c>
      <c r="S88" s="161">
        <v>0</v>
      </c>
      <c r="T88" s="162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3" t="s">
        <v>134</v>
      </c>
      <c r="AT88" s="163" t="s">
        <v>129</v>
      </c>
      <c r="AU88" s="163" t="s">
        <v>85</v>
      </c>
      <c r="AY88" s="17" t="s">
        <v>127</v>
      </c>
      <c r="BE88" s="164">
        <f>IF(N88="základní",J88,0)</f>
        <v>0</v>
      </c>
      <c r="BF88" s="164">
        <f>IF(N88="snížená",J88,0)</f>
        <v>0</v>
      </c>
      <c r="BG88" s="164">
        <f>IF(N88="zákl. přenesená",J88,0)</f>
        <v>0</v>
      </c>
      <c r="BH88" s="164">
        <f>IF(N88="sníž. přenesená",J88,0)</f>
        <v>0</v>
      </c>
      <c r="BI88" s="164">
        <f>IF(N88="nulová",J88,0)</f>
        <v>0</v>
      </c>
      <c r="BJ88" s="17" t="s">
        <v>83</v>
      </c>
      <c r="BK88" s="164">
        <f>ROUND(I88*H88,2)</f>
        <v>0</v>
      </c>
      <c r="BL88" s="17" t="s">
        <v>134</v>
      </c>
      <c r="BM88" s="163" t="s">
        <v>470</v>
      </c>
    </row>
    <row r="89" spans="1:65" s="2" customFormat="1" ht="19.2">
      <c r="A89" s="32"/>
      <c r="B89" s="33"/>
      <c r="C89" s="32"/>
      <c r="D89" s="165" t="s">
        <v>136</v>
      </c>
      <c r="E89" s="32"/>
      <c r="F89" s="166" t="s">
        <v>153</v>
      </c>
      <c r="G89" s="32"/>
      <c r="H89" s="32"/>
      <c r="I89" s="91"/>
      <c r="J89" s="32"/>
      <c r="K89" s="32"/>
      <c r="L89" s="33"/>
      <c r="M89" s="167"/>
      <c r="N89" s="168"/>
      <c r="O89" s="53"/>
      <c r="P89" s="53"/>
      <c r="Q89" s="53"/>
      <c r="R89" s="53"/>
      <c r="S89" s="53"/>
      <c r="T89" s="54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7" t="s">
        <v>136</v>
      </c>
      <c r="AU89" s="17" t="s">
        <v>85</v>
      </c>
    </row>
    <row r="90" spans="1:65" s="2" customFormat="1" ht="19.95" customHeight="1">
      <c r="A90" s="32"/>
      <c r="B90" s="151"/>
      <c r="C90" s="152" t="s">
        <v>85</v>
      </c>
      <c r="D90" s="152" t="s">
        <v>129</v>
      </c>
      <c r="E90" s="153" t="s">
        <v>155</v>
      </c>
      <c r="F90" s="154" t="s">
        <v>156</v>
      </c>
      <c r="G90" s="155" t="s">
        <v>157</v>
      </c>
      <c r="H90" s="156">
        <v>25</v>
      </c>
      <c r="I90" s="157"/>
      <c r="J90" s="158">
        <f>ROUND(I90*H90,2)</f>
        <v>0</v>
      </c>
      <c r="K90" s="154" t="s">
        <v>133</v>
      </c>
      <c r="L90" s="33"/>
      <c r="M90" s="159" t="s">
        <v>3</v>
      </c>
      <c r="N90" s="160" t="s">
        <v>46</v>
      </c>
      <c r="O90" s="53"/>
      <c r="P90" s="161">
        <f>O90*H90</f>
        <v>0</v>
      </c>
      <c r="Q90" s="161">
        <v>0</v>
      </c>
      <c r="R90" s="161">
        <f>Q90*H90</f>
        <v>0</v>
      </c>
      <c r="S90" s="161">
        <v>0</v>
      </c>
      <c r="T90" s="162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3" t="s">
        <v>134</v>
      </c>
      <c r="AT90" s="163" t="s">
        <v>129</v>
      </c>
      <c r="AU90" s="163" t="s">
        <v>85</v>
      </c>
      <c r="AY90" s="17" t="s">
        <v>127</v>
      </c>
      <c r="BE90" s="164">
        <f>IF(N90="základní",J90,0)</f>
        <v>0</v>
      </c>
      <c r="BF90" s="164">
        <f>IF(N90="snížená",J90,0)</f>
        <v>0</v>
      </c>
      <c r="BG90" s="164">
        <f>IF(N90="zákl. přenesená",J90,0)</f>
        <v>0</v>
      </c>
      <c r="BH90" s="164">
        <f>IF(N90="sníž. přenesená",J90,0)</f>
        <v>0</v>
      </c>
      <c r="BI90" s="164">
        <f>IF(N90="nulová",J90,0)</f>
        <v>0</v>
      </c>
      <c r="BJ90" s="17" t="s">
        <v>83</v>
      </c>
      <c r="BK90" s="164">
        <f>ROUND(I90*H90,2)</f>
        <v>0</v>
      </c>
      <c r="BL90" s="17" t="s">
        <v>134</v>
      </c>
      <c r="BM90" s="163" t="s">
        <v>471</v>
      </c>
    </row>
    <row r="91" spans="1:65" s="2" customFormat="1" ht="28.8">
      <c r="A91" s="32"/>
      <c r="B91" s="33"/>
      <c r="C91" s="32"/>
      <c r="D91" s="165" t="s">
        <v>136</v>
      </c>
      <c r="E91" s="32"/>
      <c r="F91" s="166" t="s">
        <v>159</v>
      </c>
      <c r="G91" s="32"/>
      <c r="H91" s="32"/>
      <c r="I91" s="91"/>
      <c r="J91" s="32"/>
      <c r="K91" s="32"/>
      <c r="L91" s="33"/>
      <c r="M91" s="167"/>
      <c r="N91" s="168"/>
      <c r="O91" s="53"/>
      <c r="P91" s="53"/>
      <c r="Q91" s="53"/>
      <c r="R91" s="53"/>
      <c r="S91" s="53"/>
      <c r="T91" s="54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136</v>
      </c>
      <c r="AU91" s="17" t="s">
        <v>85</v>
      </c>
    </row>
    <row r="92" spans="1:65" s="2" customFormat="1" ht="19.95" customHeight="1">
      <c r="A92" s="32"/>
      <c r="B92" s="151"/>
      <c r="C92" s="152" t="s">
        <v>144</v>
      </c>
      <c r="D92" s="152" t="s">
        <v>129</v>
      </c>
      <c r="E92" s="153" t="s">
        <v>161</v>
      </c>
      <c r="F92" s="154" t="s">
        <v>162</v>
      </c>
      <c r="G92" s="155" t="s">
        <v>163</v>
      </c>
      <c r="H92" s="156">
        <v>1020</v>
      </c>
      <c r="I92" s="157"/>
      <c r="J92" s="158">
        <f>ROUND(I92*H92,2)</f>
        <v>0</v>
      </c>
      <c r="K92" s="154" t="s">
        <v>133</v>
      </c>
      <c r="L92" s="33"/>
      <c r="M92" s="159" t="s">
        <v>3</v>
      </c>
      <c r="N92" s="160" t="s">
        <v>46</v>
      </c>
      <c r="O92" s="53"/>
      <c r="P92" s="161">
        <f>O92*H92</f>
        <v>0</v>
      </c>
      <c r="Q92" s="161">
        <v>5.5000000000000003E-4</v>
      </c>
      <c r="R92" s="161">
        <f>Q92*H92</f>
        <v>0.56100000000000005</v>
      </c>
      <c r="S92" s="161">
        <v>0</v>
      </c>
      <c r="T92" s="162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3" t="s">
        <v>134</v>
      </c>
      <c r="AT92" s="163" t="s">
        <v>129</v>
      </c>
      <c r="AU92" s="163" t="s">
        <v>85</v>
      </c>
      <c r="AY92" s="17" t="s">
        <v>127</v>
      </c>
      <c r="BE92" s="164">
        <f>IF(N92="základní",J92,0)</f>
        <v>0</v>
      </c>
      <c r="BF92" s="164">
        <f>IF(N92="snížená",J92,0)</f>
        <v>0</v>
      </c>
      <c r="BG92" s="164">
        <f>IF(N92="zákl. přenesená",J92,0)</f>
        <v>0</v>
      </c>
      <c r="BH92" s="164">
        <f>IF(N92="sníž. přenesená",J92,0)</f>
        <v>0</v>
      </c>
      <c r="BI92" s="164">
        <f>IF(N92="nulová",J92,0)</f>
        <v>0</v>
      </c>
      <c r="BJ92" s="17" t="s">
        <v>83</v>
      </c>
      <c r="BK92" s="164">
        <f>ROUND(I92*H92,2)</f>
        <v>0</v>
      </c>
      <c r="BL92" s="17" t="s">
        <v>134</v>
      </c>
      <c r="BM92" s="163" t="s">
        <v>472</v>
      </c>
    </row>
    <row r="93" spans="1:65" s="2" customFormat="1" ht="19.2">
      <c r="A93" s="32"/>
      <c r="B93" s="33"/>
      <c r="C93" s="32"/>
      <c r="D93" s="165" t="s">
        <v>136</v>
      </c>
      <c r="E93" s="32"/>
      <c r="F93" s="166" t="s">
        <v>165</v>
      </c>
      <c r="G93" s="32"/>
      <c r="H93" s="32"/>
      <c r="I93" s="91"/>
      <c r="J93" s="32"/>
      <c r="K93" s="32"/>
      <c r="L93" s="33"/>
      <c r="M93" s="167"/>
      <c r="N93" s="168"/>
      <c r="O93" s="53"/>
      <c r="P93" s="53"/>
      <c r="Q93" s="53"/>
      <c r="R93" s="53"/>
      <c r="S93" s="53"/>
      <c r="T93" s="54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7" t="s">
        <v>136</v>
      </c>
      <c r="AU93" s="17" t="s">
        <v>85</v>
      </c>
    </row>
    <row r="94" spans="1:65" s="13" customFormat="1">
      <c r="B94" s="169"/>
      <c r="D94" s="165" t="s">
        <v>138</v>
      </c>
      <c r="E94" s="170" t="s">
        <v>3</v>
      </c>
      <c r="F94" s="171" t="s">
        <v>473</v>
      </c>
      <c r="H94" s="172">
        <v>1020</v>
      </c>
      <c r="I94" s="173"/>
      <c r="L94" s="169"/>
      <c r="M94" s="174"/>
      <c r="N94" s="175"/>
      <c r="O94" s="175"/>
      <c r="P94" s="175"/>
      <c r="Q94" s="175"/>
      <c r="R94" s="175"/>
      <c r="S94" s="175"/>
      <c r="T94" s="176"/>
      <c r="AT94" s="170" t="s">
        <v>138</v>
      </c>
      <c r="AU94" s="170" t="s">
        <v>85</v>
      </c>
      <c r="AV94" s="13" t="s">
        <v>85</v>
      </c>
      <c r="AW94" s="13" t="s">
        <v>35</v>
      </c>
      <c r="AX94" s="13" t="s">
        <v>83</v>
      </c>
      <c r="AY94" s="170" t="s">
        <v>127</v>
      </c>
    </row>
    <row r="95" spans="1:65" s="2" customFormat="1" ht="19.95" customHeight="1">
      <c r="A95" s="32"/>
      <c r="B95" s="151"/>
      <c r="C95" s="152" t="s">
        <v>134</v>
      </c>
      <c r="D95" s="152" t="s">
        <v>129</v>
      </c>
      <c r="E95" s="153" t="s">
        <v>168</v>
      </c>
      <c r="F95" s="154" t="s">
        <v>169</v>
      </c>
      <c r="G95" s="155" t="s">
        <v>163</v>
      </c>
      <c r="H95" s="156">
        <v>1020</v>
      </c>
      <c r="I95" s="157"/>
      <c r="J95" s="158">
        <f>ROUND(I95*H95,2)</f>
        <v>0</v>
      </c>
      <c r="K95" s="154" t="s">
        <v>133</v>
      </c>
      <c r="L95" s="33"/>
      <c r="M95" s="159" t="s">
        <v>3</v>
      </c>
      <c r="N95" s="160" t="s">
        <v>46</v>
      </c>
      <c r="O95" s="53"/>
      <c r="P95" s="161">
        <f>O95*H95</f>
        <v>0</v>
      </c>
      <c r="Q95" s="161">
        <v>0</v>
      </c>
      <c r="R95" s="161">
        <f>Q95*H95</f>
        <v>0</v>
      </c>
      <c r="S95" s="161">
        <v>0</v>
      </c>
      <c r="T95" s="162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3" t="s">
        <v>134</v>
      </c>
      <c r="AT95" s="163" t="s">
        <v>129</v>
      </c>
      <c r="AU95" s="163" t="s">
        <v>85</v>
      </c>
      <c r="AY95" s="17" t="s">
        <v>127</v>
      </c>
      <c r="BE95" s="164">
        <f>IF(N95="základní",J95,0)</f>
        <v>0</v>
      </c>
      <c r="BF95" s="164">
        <f>IF(N95="snížená",J95,0)</f>
        <v>0</v>
      </c>
      <c r="BG95" s="164">
        <f>IF(N95="zákl. přenesená",J95,0)</f>
        <v>0</v>
      </c>
      <c r="BH95" s="164">
        <f>IF(N95="sníž. přenesená",J95,0)</f>
        <v>0</v>
      </c>
      <c r="BI95" s="164">
        <f>IF(N95="nulová",J95,0)</f>
        <v>0</v>
      </c>
      <c r="BJ95" s="17" t="s">
        <v>83</v>
      </c>
      <c r="BK95" s="164">
        <f>ROUND(I95*H95,2)</f>
        <v>0</v>
      </c>
      <c r="BL95" s="17" t="s">
        <v>134</v>
      </c>
      <c r="BM95" s="163" t="s">
        <v>474</v>
      </c>
    </row>
    <row r="96" spans="1:65" s="2" customFormat="1" ht="19.2">
      <c r="A96" s="32"/>
      <c r="B96" s="33"/>
      <c r="C96" s="32"/>
      <c r="D96" s="165" t="s">
        <v>136</v>
      </c>
      <c r="E96" s="32"/>
      <c r="F96" s="166" t="s">
        <v>171</v>
      </c>
      <c r="G96" s="32"/>
      <c r="H96" s="32"/>
      <c r="I96" s="91"/>
      <c r="J96" s="32"/>
      <c r="K96" s="32"/>
      <c r="L96" s="33"/>
      <c r="M96" s="167"/>
      <c r="N96" s="168"/>
      <c r="O96" s="53"/>
      <c r="P96" s="53"/>
      <c r="Q96" s="53"/>
      <c r="R96" s="53"/>
      <c r="S96" s="53"/>
      <c r="T96" s="54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7" t="s">
        <v>136</v>
      </c>
      <c r="AU96" s="17" t="s">
        <v>85</v>
      </c>
    </row>
    <row r="97" spans="1:65" s="2" customFormat="1" ht="19.95" customHeight="1">
      <c r="A97" s="32"/>
      <c r="B97" s="151"/>
      <c r="C97" s="152" t="s">
        <v>154</v>
      </c>
      <c r="D97" s="152" t="s">
        <v>129</v>
      </c>
      <c r="E97" s="153" t="s">
        <v>173</v>
      </c>
      <c r="F97" s="154" t="s">
        <v>174</v>
      </c>
      <c r="G97" s="155" t="s">
        <v>163</v>
      </c>
      <c r="H97" s="156">
        <v>1020</v>
      </c>
      <c r="I97" s="157"/>
      <c r="J97" s="158">
        <f>ROUND(I97*H97,2)</f>
        <v>0</v>
      </c>
      <c r="K97" s="154" t="s">
        <v>133</v>
      </c>
      <c r="L97" s="33"/>
      <c r="M97" s="159" t="s">
        <v>3</v>
      </c>
      <c r="N97" s="160" t="s">
        <v>46</v>
      </c>
      <c r="O97" s="53"/>
      <c r="P97" s="161">
        <f>O97*H97</f>
        <v>0</v>
      </c>
      <c r="Q97" s="161">
        <v>1.3999999999999999E-4</v>
      </c>
      <c r="R97" s="161">
        <f>Q97*H97</f>
        <v>0.14279999999999998</v>
      </c>
      <c r="S97" s="161">
        <v>0</v>
      </c>
      <c r="T97" s="162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3" t="s">
        <v>134</v>
      </c>
      <c r="AT97" s="163" t="s">
        <v>129</v>
      </c>
      <c r="AU97" s="163" t="s">
        <v>85</v>
      </c>
      <c r="AY97" s="17" t="s">
        <v>127</v>
      </c>
      <c r="BE97" s="164">
        <f>IF(N97="základní",J97,0)</f>
        <v>0</v>
      </c>
      <c r="BF97" s="164">
        <f>IF(N97="snížená",J97,0)</f>
        <v>0</v>
      </c>
      <c r="BG97" s="164">
        <f>IF(N97="zákl. přenesená",J97,0)</f>
        <v>0</v>
      </c>
      <c r="BH97" s="164">
        <f>IF(N97="sníž. přenesená",J97,0)</f>
        <v>0</v>
      </c>
      <c r="BI97" s="164">
        <f>IF(N97="nulová",J97,0)</f>
        <v>0</v>
      </c>
      <c r="BJ97" s="17" t="s">
        <v>83</v>
      </c>
      <c r="BK97" s="164">
        <f>ROUND(I97*H97,2)</f>
        <v>0</v>
      </c>
      <c r="BL97" s="17" t="s">
        <v>134</v>
      </c>
      <c r="BM97" s="163" t="s">
        <v>475</v>
      </c>
    </row>
    <row r="98" spans="1:65" s="2" customFormat="1" ht="28.8">
      <c r="A98" s="32"/>
      <c r="B98" s="33"/>
      <c r="C98" s="32"/>
      <c r="D98" s="165" t="s">
        <v>136</v>
      </c>
      <c r="E98" s="32"/>
      <c r="F98" s="166" t="s">
        <v>176</v>
      </c>
      <c r="G98" s="32"/>
      <c r="H98" s="32"/>
      <c r="I98" s="91"/>
      <c r="J98" s="32"/>
      <c r="K98" s="32"/>
      <c r="L98" s="33"/>
      <c r="M98" s="167"/>
      <c r="N98" s="168"/>
      <c r="O98" s="53"/>
      <c r="P98" s="53"/>
      <c r="Q98" s="53"/>
      <c r="R98" s="53"/>
      <c r="S98" s="53"/>
      <c r="T98" s="54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7" t="s">
        <v>136</v>
      </c>
      <c r="AU98" s="17" t="s">
        <v>85</v>
      </c>
    </row>
    <row r="99" spans="1:65" s="2" customFormat="1" ht="19.95" customHeight="1">
      <c r="A99" s="32"/>
      <c r="B99" s="151"/>
      <c r="C99" s="152" t="s">
        <v>160</v>
      </c>
      <c r="D99" s="152" t="s">
        <v>129</v>
      </c>
      <c r="E99" s="153" t="s">
        <v>178</v>
      </c>
      <c r="F99" s="154" t="s">
        <v>179</v>
      </c>
      <c r="G99" s="155" t="s">
        <v>163</v>
      </c>
      <c r="H99" s="156">
        <v>1020</v>
      </c>
      <c r="I99" s="157"/>
      <c r="J99" s="158">
        <f>ROUND(I99*H99,2)</f>
        <v>0</v>
      </c>
      <c r="K99" s="154" t="s">
        <v>133</v>
      </c>
      <c r="L99" s="33"/>
      <c r="M99" s="159" t="s">
        <v>3</v>
      </c>
      <c r="N99" s="160" t="s">
        <v>46</v>
      </c>
      <c r="O99" s="53"/>
      <c r="P99" s="161">
        <f>O99*H99</f>
        <v>0</v>
      </c>
      <c r="Q99" s="161">
        <v>0</v>
      </c>
      <c r="R99" s="161">
        <f>Q99*H99</f>
        <v>0</v>
      </c>
      <c r="S99" s="161">
        <v>0</v>
      </c>
      <c r="T99" s="162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3" t="s">
        <v>134</v>
      </c>
      <c r="AT99" s="163" t="s">
        <v>129</v>
      </c>
      <c r="AU99" s="163" t="s">
        <v>85</v>
      </c>
      <c r="AY99" s="17" t="s">
        <v>127</v>
      </c>
      <c r="BE99" s="164">
        <f>IF(N99="základní",J99,0)</f>
        <v>0</v>
      </c>
      <c r="BF99" s="164">
        <f>IF(N99="snížená",J99,0)</f>
        <v>0</v>
      </c>
      <c r="BG99" s="164">
        <f>IF(N99="zákl. přenesená",J99,0)</f>
        <v>0</v>
      </c>
      <c r="BH99" s="164">
        <f>IF(N99="sníž. přenesená",J99,0)</f>
        <v>0</v>
      </c>
      <c r="BI99" s="164">
        <f>IF(N99="nulová",J99,0)</f>
        <v>0</v>
      </c>
      <c r="BJ99" s="17" t="s">
        <v>83</v>
      </c>
      <c r="BK99" s="164">
        <f>ROUND(I99*H99,2)</f>
        <v>0</v>
      </c>
      <c r="BL99" s="17" t="s">
        <v>134</v>
      </c>
      <c r="BM99" s="163" t="s">
        <v>476</v>
      </c>
    </row>
    <row r="100" spans="1:65" s="2" customFormat="1" ht="28.8">
      <c r="A100" s="32"/>
      <c r="B100" s="33"/>
      <c r="C100" s="32"/>
      <c r="D100" s="165" t="s">
        <v>136</v>
      </c>
      <c r="E100" s="32"/>
      <c r="F100" s="166" t="s">
        <v>181</v>
      </c>
      <c r="G100" s="32"/>
      <c r="H100" s="32"/>
      <c r="I100" s="91"/>
      <c r="J100" s="32"/>
      <c r="K100" s="32"/>
      <c r="L100" s="33"/>
      <c r="M100" s="167"/>
      <c r="N100" s="168"/>
      <c r="O100" s="53"/>
      <c r="P100" s="53"/>
      <c r="Q100" s="53"/>
      <c r="R100" s="53"/>
      <c r="S100" s="53"/>
      <c r="T100" s="54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7" t="s">
        <v>136</v>
      </c>
      <c r="AU100" s="17" t="s">
        <v>85</v>
      </c>
    </row>
    <row r="101" spans="1:65" s="2" customFormat="1" ht="19.95" customHeight="1">
      <c r="A101" s="32"/>
      <c r="B101" s="151"/>
      <c r="C101" s="152" t="s">
        <v>167</v>
      </c>
      <c r="D101" s="152" t="s">
        <v>129</v>
      </c>
      <c r="E101" s="153" t="s">
        <v>183</v>
      </c>
      <c r="F101" s="154" t="s">
        <v>184</v>
      </c>
      <c r="G101" s="155" t="s">
        <v>132</v>
      </c>
      <c r="H101" s="156">
        <v>533.39</v>
      </c>
      <c r="I101" s="157"/>
      <c r="J101" s="158">
        <f>ROUND(I101*H101,2)</f>
        <v>0</v>
      </c>
      <c r="K101" s="154" t="s">
        <v>133</v>
      </c>
      <c r="L101" s="33"/>
      <c r="M101" s="159" t="s">
        <v>3</v>
      </c>
      <c r="N101" s="160" t="s">
        <v>46</v>
      </c>
      <c r="O101" s="53"/>
      <c r="P101" s="161">
        <f>O101*H101</f>
        <v>0</v>
      </c>
      <c r="Q101" s="161">
        <v>0</v>
      </c>
      <c r="R101" s="161">
        <f>Q101*H101</f>
        <v>0</v>
      </c>
      <c r="S101" s="161">
        <v>0</v>
      </c>
      <c r="T101" s="162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3" t="s">
        <v>134</v>
      </c>
      <c r="AT101" s="163" t="s">
        <v>129</v>
      </c>
      <c r="AU101" s="163" t="s">
        <v>85</v>
      </c>
      <c r="AY101" s="17" t="s">
        <v>127</v>
      </c>
      <c r="BE101" s="164">
        <f>IF(N101="základní",J101,0)</f>
        <v>0</v>
      </c>
      <c r="BF101" s="164">
        <f>IF(N101="snížená",J101,0)</f>
        <v>0</v>
      </c>
      <c r="BG101" s="164">
        <f>IF(N101="zákl. přenesená",J101,0)</f>
        <v>0</v>
      </c>
      <c r="BH101" s="164">
        <f>IF(N101="sníž. přenesená",J101,0)</f>
        <v>0</v>
      </c>
      <c r="BI101" s="164">
        <f>IF(N101="nulová",J101,0)</f>
        <v>0</v>
      </c>
      <c r="BJ101" s="17" t="s">
        <v>83</v>
      </c>
      <c r="BK101" s="164">
        <f>ROUND(I101*H101,2)</f>
        <v>0</v>
      </c>
      <c r="BL101" s="17" t="s">
        <v>134</v>
      </c>
      <c r="BM101" s="163" t="s">
        <v>477</v>
      </c>
    </row>
    <row r="102" spans="1:65" s="2" customFormat="1" ht="19.2">
      <c r="A102" s="32"/>
      <c r="B102" s="33"/>
      <c r="C102" s="32"/>
      <c r="D102" s="165" t="s">
        <v>136</v>
      </c>
      <c r="E102" s="32"/>
      <c r="F102" s="166" t="s">
        <v>186</v>
      </c>
      <c r="G102" s="32"/>
      <c r="H102" s="32"/>
      <c r="I102" s="91"/>
      <c r="J102" s="32"/>
      <c r="K102" s="32"/>
      <c r="L102" s="33"/>
      <c r="M102" s="167"/>
      <c r="N102" s="168"/>
      <c r="O102" s="53"/>
      <c r="P102" s="53"/>
      <c r="Q102" s="53"/>
      <c r="R102" s="53"/>
      <c r="S102" s="53"/>
      <c r="T102" s="54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7" t="s">
        <v>136</v>
      </c>
      <c r="AU102" s="17" t="s">
        <v>85</v>
      </c>
    </row>
    <row r="103" spans="1:65" s="13" customFormat="1" ht="20.399999999999999">
      <c r="B103" s="169"/>
      <c r="D103" s="165" t="s">
        <v>138</v>
      </c>
      <c r="E103" s="170" t="s">
        <v>3</v>
      </c>
      <c r="F103" s="171" t="s">
        <v>478</v>
      </c>
      <c r="H103" s="172">
        <v>533.39</v>
      </c>
      <c r="I103" s="173"/>
      <c r="L103" s="169"/>
      <c r="M103" s="174"/>
      <c r="N103" s="175"/>
      <c r="O103" s="175"/>
      <c r="P103" s="175"/>
      <c r="Q103" s="175"/>
      <c r="R103" s="175"/>
      <c r="S103" s="175"/>
      <c r="T103" s="176"/>
      <c r="AT103" s="170" t="s">
        <v>138</v>
      </c>
      <c r="AU103" s="170" t="s">
        <v>85</v>
      </c>
      <c r="AV103" s="13" t="s">
        <v>85</v>
      </c>
      <c r="AW103" s="13" t="s">
        <v>35</v>
      </c>
      <c r="AX103" s="13" t="s">
        <v>83</v>
      </c>
      <c r="AY103" s="170" t="s">
        <v>127</v>
      </c>
    </row>
    <row r="104" spans="1:65" s="2" customFormat="1" ht="30" customHeight="1">
      <c r="A104" s="32"/>
      <c r="B104" s="151"/>
      <c r="C104" s="152" t="s">
        <v>172</v>
      </c>
      <c r="D104" s="152" t="s">
        <v>129</v>
      </c>
      <c r="E104" s="153" t="s">
        <v>189</v>
      </c>
      <c r="F104" s="154" t="s">
        <v>190</v>
      </c>
      <c r="G104" s="155" t="s">
        <v>191</v>
      </c>
      <c r="H104" s="156">
        <v>427.185</v>
      </c>
      <c r="I104" s="157"/>
      <c r="J104" s="158">
        <f>ROUND(I104*H104,2)</f>
        <v>0</v>
      </c>
      <c r="K104" s="154" t="s">
        <v>133</v>
      </c>
      <c r="L104" s="33"/>
      <c r="M104" s="159" t="s">
        <v>3</v>
      </c>
      <c r="N104" s="160" t="s">
        <v>46</v>
      </c>
      <c r="O104" s="53"/>
      <c r="P104" s="161">
        <f>O104*H104</f>
        <v>0</v>
      </c>
      <c r="Q104" s="161">
        <v>0</v>
      </c>
      <c r="R104" s="161">
        <f>Q104*H104</f>
        <v>0</v>
      </c>
      <c r="S104" s="161">
        <v>0</v>
      </c>
      <c r="T104" s="162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63" t="s">
        <v>134</v>
      </c>
      <c r="AT104" s="163" t="s">
        <v>129</v>
      </c>
      <c r="AU104" s="163" t="s">
        <v>85</v>
      </c>
      <c r="AY104" s="17" t="s">
        <v>127</v>
      </c>
      <c r="BE104" s="164">
        <f>IF(N104="základní",J104,0)</f>
        <v>0</v>
      </c>
      <c r="BF104" s="164">
        <f>IF(N104="snížená",J104,0)</f>
        <v>0</v>
      </c>
      <c r="BG104" s="164">
        <f>IF(N104="zákl. přenesená",J104,0)</f>
        <v>0</v>
      </c>
      <c r="BH104" s="164">
        <f>IF(N104="sníž. přenesená",J104,0)</f>
        <v>0</v>
      </c>
      <c r="BI104" s="164">
        <f>IF(N104="nulová",J104,0)</f>
        <v>0</v>
      </c>
      <c r="BJ104" s="17" t="s">
        <v>83</v>
      </c>
      <c r="BK104" s="164">
        <f>ROUND(I104*H104,2)</f>
        <v>0</v>
      </c>
      <c r="BL104" s="17" t="s">
        <v>134</v>
      </c>
      <c r="BM104" s="163" t="s">
        <v>479</v>
      </c>
    </row>
    <row r="105" spans="1:65" s="2" customFormat="1" ht="38.4">
      <c r="A105" s="32"/>
      <c r="B105" s="33"/>
      <c r="C105" s="32"/>
      <c r="D105" s="165" t="s">
        <v>136</v>
      </c>
      <c r="E105" s="32"/>
      <c r="F105" s="166" t="s">
        <v>193</v>
      </c>
      <c r="G105" s="32"/>
      <c r="H105" s="32"/>
      <c r="I105" s="91"/>
      <c r="J105" s="32"/>
      <c r="K105" s="32"/>
      <c r="L105" s="33"/>
      <c r="M105" s="167"/>
      <c r="N105" s="168"/>
      <c r="O105" s="53"/>
      <c r="P105" s="53"/>
      <c r="Q105" s="53"/>
      <c r="R105" s="53"/>
      <c r="S105" s="53"/>
      <c r="T105" s="54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7" t="s">
        <v>136</v>
      </c>
      <c r="AU105" s="17" t="s">
        <v>85</v>
      </c>
    </row>
    <row r="106" spans="1:65" s="13" customFormat="1" ht="30.6">
      <c r="B106" s="169"/>
      <c r="D106" s="165" t="s">
        <v>138</v>
      </c>
      <c r="E106" s="170" t="s">
        <v>3</v>
      </c>
      <c r="F106" s="171" t="s">
        <v>480</v>
      </c>
      <c r="H106" s="172">
        <v>427.185</v>
      </c>
      <c r="I106" s="173"/>
      <c r="L106" s="169"/>
      <c r="M106" s="174"/>
      <c r="N106" s="175"/>
      <c r="O106" s="175"/>
      <c r="P106" s="175"/>
      <c r="Q106" s="175"/>
      <c r="R106" s="175"/>
      <c r="S106" s="175"/>
      <c r="T106" s="176"/>
      <c r="AT106" s="170" t="s">
        <v>138</v>
      </c>
      <c r="AU106" s="170" t="s">
        <v>85</v>
      </c>
      <c r="AV106" s="13" t="s">
        <v>85</v>
      </c>
      <c r="AW106" s="13" t="s">
        <v>35</v>
      </c>
      <c r="AX106" s="13" t="s">
        <v>83</v>
      </c>
      <c r="AY106" s="170" t="s">
        <v>127</v>
      </c>
    </row>
    <row r="107" spans="1:65" s="2" customFormat="1" ht="30" customHeight="1">
      <c r="A107" s="32"/>
      <c r="B107" s="151"/>
      <c r="C107" s="152" t="s">
        <v>177</v>
      </c>
      <c r="D107" s="152" t="s">
        <v>129</v>
      </c>
      <c r="E107" s="153" t="s">
        <v>207</v>
      </c>
      <c r="F107" s="154" t="s">
        <v>208</v>
      </c>
      <c r="G107" s="155" t="s">
        <v>191</v>
      </c>
      <c r="H107" s="156">
        <v>483.16</v>
      </c>
      <c r="I107" s="157"/>
      <c r="J107" s="158">
        <f>ROUND(I107*H107,2)</f>
        <v>0</v>
      </c>
      <c r="K107" s="154" t="s">
        <v>133</v>
      </c>
      <c r="L107" s="33"/>
      <c r="M107" s="159" t="s">
        <v>3</v>
      </c>
      <c r="N107" s="160" t="s">
        <v>46</v>
      </c>
      <c r="O107" s="53"/>
      <c r="P107" s="161">
        <f>O107*H107</f>
        <v>0</v>
      </c>
      <c r="Q107" s="161">
        <v>0</v>
      </c>
      <c r="R107" s="161">
        <f>Q107*H107</f>
        <v>0</v>
      </c>
      <c r="S107" s="161">
        <v>0</v>
      </c>
      <c r="T107" s="162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63" t="s">
        <v>134</v>
      </c>
      <c r="AT107" s="163" t="s">
        <v>129</v>
      </c>
      <c r="AU107" s="163" t="s">
        <v>85</v>
      </c>
      <c r="AY107" s="17" t="s">
        <v>127</v>
      </c>
      <c r="BE107" s="164">
        <f>IF(N107="základní",J107,0)</f>
        <v>0</v>
      </c>
      <c r="BF107" s="164">
        <f>IF(N107="snížená",J107,0)</f>
        <v>0</v>
      </c>
      <c r="BG107" s="164">
        <f>IF(N107="zákl. přenesená",J107,0)</f>
        <v>0</v>
      </c>
      <c r="BH107" s="164">
        <f>IF(N107="sníž. přenesená",J107,0)</f>
        <v>0</v>
      </c>
      <c r="BI107" s="164">
        <f>IF(N107="nulová",J107,0)</f>
        <v>0</v>
      </c>
      <c r="BJ107" s="17" t="s">
        <v>83</v>
      </c>
      <c r="BK107" s="164">
        <f>ROUND(I107*H107,2)</f>
        <v>0</v>
      </c>
      <c r="BL107" s="17" t="s">
        <v>134</v>
      </c>
      <c r="BM107" s="163" t="s">
        <v>481</v>
      </c>
    </row>
    <row r="108" spans="1:65" s="2" customFormat="1" ht="48">
      <c r="A108" s="32"/>
      <c r="B108" s="33"/>
      <c r="C108" s="32"/>
      <c r="D108" s="165" t="s">
        <v>136</v>
      </c>
      <c r="E108" s="32"/>
      <c r="F108" s="166" t="s">
        <v>210</v>
      </c>
      <c r="G108" s="32"/>
      <c r="H108" s="32"/>
      <c r="I108" s="91"/>
      <c r="J108" s="32"/>
      <c r="K108" s="32"/>
      <c r="L108" s="33"/>
      <c r="M108" s="167"/>
      <c r="N108" s="168"/>
      <c r="O108" s="53"/>
      <c r="P108" s="53"/>
      <c r="Q108" s="53"/>
      <c r="R108" s="53"/>
      <c r="S108" s="53"/>
      <c r="T108" s="54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7" t="s">
        <v>136</v>
      </c>
      <c r="AU108" s="17" t="s">
        <v>85</v>
      </c>
    </row>
    <row r="109" spans="1:65" s="13" customFormat="1">
      <c r="B109" s="169"/>
      <c r="D109" s="165" t="s">
        <v>138</v>
      </c>
      <c r="E109" s="170" t="s">
        <v>3</v>
      </c>
      <c r="F109" s="171" t="s">
        <v>482</v>
      </c>
      <c r="H109" s="172">
        <v>50.795000000000002</v>
      </c>
      <c r="I109" s="173"/>
      <c r="L109" s="169"/>
      <c r="M109" s="174"/>
      <c r="N109" s="175"/>
      <c r="O109" s="175"/>
      <c r="P109" s="175"/>
      <c r="Q109" s="175"/>
      <c r="R109" s="175"/>
      <c r="S109" s="175"/>
      <c r="T109" s="176"/>
      <c r="AT109" s="170" t="s">
        <v>138</v>
      </c>
      <c r="AU109" s="170" t="s">
        <v>85</v>
      </c>
      <c r="AV109" s="13" t="s">
        <v>85</v>
      </c>
      <c r="AW109" s="13" t="s">
        <v>35</v>
      </c>
      <c r="AX109" s="13" t="s">
        <v>75</v>
      </c>
      <c r="AY109" s="170" t="s">
        <v>127</v>
      </c>
    </row>
    <row r="110" spans="1:65" s="13" customFormat="1">
      <c r="B110" s="169"/>
      <c r="D110" s="165" t="s">
        <v>138</v>
      </c>
      <c r="E110" s="170" t="s">
        <v>3</v>
      </c>
      <c r="F110" s="171" t="s">
        <v>483</v>
      </c>
      <c r="H110" s="172">
        <v>277.95499999999998</v>
      </c>
      <c r="I110" s="173"/>
      <c r="L110" s="169"/>
      <c r="M110" s="174"/>
      <c r="N110" s="175"/>
      <c r="O110" s="175"/>
      <c r="P110" s="175"/>
      <c r="Q110" s="175"/>
      <c r="R110" s="175"/>
      <c r="S110" s="175"/>
      <c r="T110" s="176"/>
      <c r="AT110" s="170" t="s">
        <v>138</v>
      </c>
      <c r="AU110" s="170" t="s">
        <v>85</v>
      </c>
      <c r="AV110" s="13" t="s">
        <v>85</v>
      </c>
      <c r="AW110" s="13" t="s">
        <v>35</v>
      </c>
      <c r="AX110" s="13" t="s">
        <v>75</v>
      </c>
      <c r="AY110" s="170" t="s">
        <v>127</v>
      </c>
    </row>
    <row r="111" spans="1:65" s="13" customFormat="1">
      <c r="B111" s="169"/>
      <c r="D111" s="165" t="s">
        <v>138</v>
      </c>
      <c r="E111" s="170" t="s">
        <v>3</v>
      </c>
      <c r="F111" s="171" t="s">
        <v>484</v>
      </c>
      <c r="H111" s="172">
        <v>0.72</v>
      </c>
      <c r="I111" s="173"/>
      <c r="L111" s="169"/>
      <c r="M111" s="174"/>
      <c r="N111" s="175"/>
      <c r="O111" s="175"/>
      <c r="P111" s="175"/>
      <c r="Q111" s="175"/>
      <c r="R111" s="175"/>
      <c r="S111" s="175"/>
      <c r="T111" s="176"/>
      <c r="AT111" s="170" t="s">
        <v>138</v>
      </c>
      <c r="AU111" s="170" t="s">
        <v>85</v>
      </c>
      <c r="AV111" s="13" t="s">
        <v>85</v>
      </c>
      <c r="AW111" s="13" t="s">
        <v>35</v>
      </c>
      <c r="AX111" s="13" t="s">
        <v>75</v>
      </c>
      <c r="AY111" s="170" t="s">
        <v>127</v>
      </c>
    </row>
    <row r="112" spans="1:65" s="13" customFormat="1">
      <c r="B112" s="169"/>
      <c r="D112" s="165" t="s">
        <v>138</v>
      </c>
      <c r="E112" s="170" t="s">
        <v>3</v>
      </c>
      <c r="F112" s="171" t="s">
        <v>485</v>
      </c>
      <c r="H112" s="172">
        <v>1.823</v>
      </c>
      <c r="I112" s="173"/>
      <c r="L112" s="169"/>
      <c r="M112" s="174"/>
      <c r="N112" s="175"/>
      <c r="O112" s="175"/>
      <c r="P112" s="175"/>
      <c r="Q112" s="175"/>
      <c r="R112" s="175"/>
      <c r="S112" s="175"/>
      <c r="T112" s="176"/>
      <c r="AT112" s="170" t="s">
        <v>138</v>
      </c>
      <c r="AU112" s="170" t="s">
        <v>85</v>
      </c>
      <c r="AV112" s="13" t="s">
        <v>85</v>
      </c>
      <c r="AW112" s="13" t="s">
        <v>35</v>
      </c>
      <c r="AX112" s="13" t="s">
        <v>75</v>
      </c>
      <c r="AY112" s="170" t="s">
        <v>127</v>
      </c>
    </row>
    <row r="113" spans="1:65" s="13" customFormat="1" ht="20.399999999999999">
      <c r="B113" s="169"/>
      <c r="D113" s="165" t="s">
        <v>138</v>
      </c>
      <c r="E113" s="170" t="s">
        <v>3</v>
      </c>
      <c r="F113" s="171" t="s">
        <v>486</v>
      </c>
      <c r="H113" s="172">
        <v>5.367</v>
      </c>
      <c r="I113" s="173"/>
      <c r="L113" s="169"/>
      <c r="M113" s="174"/>
      <c r="N113" s="175"/>
      <c r="O113" s="175"/>
      <c r="P113" s="175"/>
      <c r="Q113" s="175"/>
      <c r="R113" s="175"/>
      <c r="S113" s="175"/>
      <c r="T113" s="176"/>
      <c r="AT113" s="170" t="s">
        <v>138</v>
      </c>
      <c r="AU113" s="170" t="s">
        <v>85</v>
      </c>
      <c r="AV113" s="13" t="s">
        <v>85</v>
      </c>
      <c r="AW113" s="13" t="s">
        <v>35</v>
      </c>
      <c r="AX113" s="13" t="s">
        <v>75</v>
      </c>
      <c r="AY113" s="170" t="s">
        <v>127</v>
      </c>
    </row>
    <row r="114" spans="1:65" s="13" customFormat="1">
      <c r="B114" s="169"/>
      <c r="D114" s="165" t="s">
        <v>138</v>
      </c>
      <c r="E114" s="170" t="s">
        <v>3</v>
      </c>
      <c r="F114" s="171" t="s">
        <v>487</v>
      </c>
      <c r="H114" s="172">
        <v>79.5</v>
      </c>
      <c r="I114" s="173"/>
      <c r="L114" s="169"/>
      <c r="M114" s="174"/>
      <c r="N114" s="175"/>
      <c r="O114" s="175"/>
      <c r="P114" s="175"/>
      <c r="Q114" s="175"/>
      <c r="R114" s="175"/>
      <c r="S114" s="175"/>
      <c r="T114" s="176"/>
      <c r="AT114" s="170" t="s">
        <v>138</v>
      </c>
      <c r="AU114" s="170" t="s">
        <v>85</v>
      </c>
      <c r="AV114" s="13" t="s">
        <v>85</v>
      </c>
      <c r="AW114" s="13" t="s">
        <v>35</v>
      </c>
      <c r="AX114" s="13" t="s">
        <v>75</v>
      </c>
      <c r="AY114" s="170" t="s">
        <v>127</v>
      </c>
    </row>
    <row r="115" spans="1:65" s="13" customFormat="1">
      <c r="B115" s="169"/>
      <c r="D115" s="165" t="s">
        <v>138</v>
      </c>
      <c r="E115" s="170" t="s">
        <v>3</v>
      </c>
      <c r="F115" s="171" t="s">
        <v>488</v>
      </c>
      <c r="H115" s="172">
        <v>67</v>
      </c>
      <c r="I115" s="173"/>
      <c r="L115" s="169"/>
      <c r="M115" s="174"/>
      <c r="N115" s="175"/>
      <c r="O115" s="175"/>
      <c r="P115" s="175"/>
      <c r="Q115" s="175"/>
      <c r="R115" s="175"/>
      <c r="S115" s="175"/>
      <c r="T115" s="176"/>
      <c r="AT115" s="170" t="s">
        <v>138</v>
      </c>
      <c r="AU115" s="170" t="s">
        <v>85</v>
      </c>
      <c r="AV115" s="13" t="s">
        <v>85</v>
      </c>
      <c r="AW115" s="13" t="s">
        <v>35</v>
      </c>
      <c r="AX115" s="13" t="s">
        <v>75</v>
      </c>
      <c r="AY115" s="170" t="s">
        <v>127</v>
      </c>
    </row>
    <row r="116" spans="1:65" s="14" customFormat="1">
      <c r="B116" s="177"/>
      <c r="D116" s="165" t="s">
        <v>138</v>
      </c>
      <c r="E116" s="178" t="s">
        <v>3</v>
      </c>
      <c r="F116" s="179" t="s">
        <v>215</v>
      </c>
      <c r="H116" s="180">
        <v>483.16</v>
      </c>
      <c r="I116" s="181"/>
      <c r="L116" s="177"/>
      <c r="M116" s="182"/>
      <c r="N116" s="183"/>
      <c r="O116" s="183"/>
      <c r="P116" s="183"/>
      <c r="Q116" s="183"/>
      <c r="R116" s="183"/>
      <c r="S116" s="183"/>
      <c r="T116" s="184"/>
      <c r="AT116" s="178" t="s">
        <v>138</v>
      </c>
      <c r="AU116" s="178" t="s">
        <v>85</v>
      </c>
      <c r="AV116" s="14" t="s">
        <v>134</v>
      </c>
      <c r="AW116" s="14" t="s">
        <v>35</v>
      </c>
      <c r="AX116" s="14" t="s">
        <v>83</v>
      </c>
      <c r="AY116" s="178" t="s">
        <v>127</v>
      </c>
    </row>
    <row r="117" spans="1:65" s="2" customFormat="1" ht="30" customHeight="1">
      <c r="A117" s="32"/>
      <c r="B117" s="151"/>
      <c r="C117" s="152" t="s">
        <v>182</v>
      </c>
      <c r="D117" s="152" t="s">
        <v>129</v>
      </c>
      <c r="E117" s="153" t="s">
        <v>216</v>
      </c>
      <c r="F117" s="154" t="s">
        <v>217</v>
      </c>
      <c r="G117" s="155" t="s">
        <v>191</v>
      </c>
      <c r="H117" s="156">
        <v>483.16</v>
      </c>
      <c r="I117" s="157"/>
      <c r="J117" s="158">
        <f>ROUND(I117*H117,2)</f>
        <v>0</v>
      </c>
      <c r="K117" s="154" t="s">
        <v>133</v>
      </c>
      <c r="L117" s="33"/>
      <c r="M117" s="159" t="s">
        <v>3</v>
      </c>
      <c r="N117" s="160" t="s">
        <v>46</v>
      </c>
      <c r="O117" s="53"/>
      <c r="P117" s="161">
        <f>O117*H117</f>
        <v>0</v>
      </c>
      <c r="Q117" s="161">
        <v>0</v>
      </c>
      <c r="R117" s="161">
        <f>Q117*H117</f>
        <v>0</v>
      </c>
      <c r="S117" s="161">
        <v>0</v>
      </c>
      <c r="T117" s="162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63" t="s">
        <v>134</v>
      </c>
      <c r="AT117" s="163" t="s">
        <v>129</v>
      </c>
      <c r="AU117" s="163" t="s">
        <v>85</v>
      </c>
      <c r="AY117" s="17" t="s">
        <v>127</v>
      </c>
      <c r="BE117" s="164">
        <f>IF(N117="základní",J117,0)</f>
        <v>0</v>
      </c>
      <c r="BF117" s="164">
        <f>IF(N117="snížená",J117,0)</f>
        <v>0</v>
      </c>
      <c r="BG117" s="164">
        <f>IF(N117="zákl. přenesená",J117,0)</f>
        <v>0</v>
      </c>
      <c r="BH117" s="164">
        <f>IF(N117="sníž. přenesená",J117,0)</f>
        <v>0</v>
      </c>
      <c r="BI117" s="164">
        <f>IF(N117="nulová",J117,0)</f>
        <v>0</v>
      </c>
      <c r="BJ117" s="17" t="s">
        <v>83</v>
      </c>
      <c r="BK117" s="164">
        <f>ROUND(I117*H117,2)</f>
        <v>0</v>
      </c>
      <c r="BL117" s="17" t="s">
        <v>134</v>
      </c>
      <c r="BM117" s="163" t="s">
        <v>489</v>
      </c>
    </row>
    <row r="118" spans="1:65" s="2" customFormat="1" ht="57.6">
      <c r="A118" s="32"/>
      <c r="B118" s="33"/>
      <c r="C118" s="32"/>
      <c r="D118" s="165" t="s">
        <v>136</v>
      </c>
      <c r="E118" s="32"/>
      <c r="F118" s="166" t="s">
        <v>219</v>
      </c>
      <c r="G118" s="32"/>
      <c r="H118" s="32"/>
      <c r="I118" s="91"/>
      <c r="J118" s="32"/>
      <c r="K118" s="32"/>
      <c r="L118" s="33"/>
      <c r="M118" s="167"/>
      <c r="N118" s="168"/>
      <c r="O118" s="53"/>
      <c r="P118" s="53"/>
      <c r="Q118" s="53"/>
      <c r="R118" s="53"/>
      <c r="S118" s="53"/>
      <c r="T118" s="54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136</v>
      </c>
      <c r="AU118" s="17" t="s">
        <v>85</v>
      </c>
    </row>
    <row r="119" spans="1:65" s="13" customFormat="1">
      <c r="B119" s="169"/>
      <c r="D119" s="165" t="s">
        <v>138</v>
      </c>
      <c r="E119" s="170" t="s">
        <v>3</v>
      </c>
      <c r="F119" s="171" t="s">
        <v>482</v>
      </c>
      <c r="H119" s="172">
        <v>50.795000000000002</v>
      </c>
      <c r="I119" s="173"/>
      <c r="L119" s="169"/>
      <c r="M119" s="174"/>
      <c r="N119" s="175"/>
      <c r="O119" s="175"/>
      <c r="P119" s="175"/>
      <c r="Q119" s="175"/>
      <c r="R119" s="175"/>
      <c r="S119" s="175"/>
      <c r="T119" s="176"/>
      <c r="AT119" s="170" t="s">
        <v>138</v>
      </c>
      <c r="AU119" s="170" t="s">
        <v>85</v>
      </c>
      <c r="AV119" s="13" t="s">
        <v>85</v>
      </c>
      <c r="AW119" s="13" t="s">
        <v>35</v>
      </c>
      <c r="AX119" s="13" t="s">
        <v>75</v>
      </c>
      <c r="AY119" s="170" t="s">
        <v>127</v>
      </c>
    </row>
    <row r="120" spans="1:65" s="13" customFormat="1">
      <c r="B120" s="169"/>
      <c r="D120" s="165" t="s">
        <v>138</v>
      </c>
      <c r="E120" s="170" t="s">
        <v>3</v>
      </c>
      <c r="F120" s="171" t="s">
        <v>483</v>
      </c>
      <c r="H120" s="172">
        <v>277.95499999999998</v>
      </c>
      <c r="I120" s="173"/>
      <c r="L120" s="169"/>
      <c r="M120" s="174"/>
      <c r="N120" s="175"/>
      <c r="O120" s="175"/>
      <c r="P120" s="175"/>
      <c r="Q120" s="175"/>
      <c r="R120" s="175"/>
      <c r="S120" s="175"/>
      <c r="T120" s="176"/>
      <c r="AT120" s="170" t="s">
        <v>138</v>
      </c>
      <c r="AU120" s="170" t="s">
        <v>85</v>
      </c>
      <c r="AV120" s="13" t="s">
        <v>85</v>
      </c>
      <c r="AW120" s="13" t="s">
        <v>35</v>
      </c>
      <c r="AX120" s="13" t="s">
        <v>75</v>
      </c>
      <c r="AY120" s="170" t="s">
        <v>127</v>
      </c>
    </row>
    <row r="121" spans="1:65" s="13" customFormat="1">
      <c r="B121" s="169"/>
      <c r="D121" s="165" t="s">
        <v>138</v>
      </c>
      <c r="E121" s="170" t="s">
        <v>3</v>
      </c>
      <c r="F121" s="171" t="s">
        <v>484</v>
      </c>
      <c r="H121" s="172">
        <v>0.72</v>
      </c>
      <c r="I121" s="173"/>
      <c r="L121" s="169"/>
      <c r="M121" s="174"/>
      <c r="N121" s="175"/>
      <c r="O121" s="175"/>
      <c r="P121" s="175"/>
      <c r="Q121" s="175"/>
      <c r="R121" s="175"/>
      <c r="S121" s="175"/>
      <c r="T121" s="176"/>
      <c r="AT121" s="170" t="s">
        <v>138</v>
      </c>
      <c r="AU121" s="170" t="s">
        <v>85</v>
      </c>
      <c r="AV121" s="13" t="s">
        <v>85</v>
      </c>
      <c r="AW121" s="13" t="s">
        <v>35</v>
      </c>
      <c r="AX121" s="13" t="s">
        <v>75</v>
      </c>
      <c r="AY121" s="170" t="s">
        <v>127</v>
      </c>
    </row>
    <row r="122" spans="1:65" s="13" customFormat="1">
      <c r="B122" s="169"/>
      <c r="D122" s="165" t="s">
        <v>138</v>
      </c>
      <c r="E122" s="170" t="s">
        <v>3</v>
      </c>
      <c r="F122" s="171" t="s">
        <v>485</v>
      </c>
      <c r="H122" s="172">
        <v>1.823</v>
      </c>
      <c r="I122" s="173"/>
      <c r="L122" s="169"/>
      <c r="M122" s="174"/>
      <c r="N122" s="175"/>
      <c r="O122" s="175"/>
      <c r="P122" s="175"/>
      <c r="Q122" s="175"/>
      <c r="R122" s="175"/>
      <c r="S122" s="175"/>
      <c r="T122" s="176"/>
      <c r="AT122" s="170" t="s">
        <v>138</v>
      </c>
      <c r="AU122" s="170" t="s">
        <v>85</v>
      </c>
      <c r="AV122" s="13" t="s">
        <v>85</v>
      </c>
      <c r="AW122" s="13" t="s">
        <v>35</v>
      </c>
      <c r="AX122" s="13" t="s">
        <v>75</v>
      </c>
      <c r="AY122" s="170" t="s">
        <v>127</v>
      </c>
    </row>
    <row r="123" spans="1:65" s="13" customFormat="1" ht="20.399999999999999">
      <c r="B123" s="169"/>
      <c r="D123" s="165" t="s">
        <v>138</v>
      </c>
      <c r="E123" s="170" t="s">
        <v>3</v>
      </c>
      <c r="F123" s="171" t="s">
        <v>486</v>
      </c>
      <c r="H123" s="172">
        <v>5.367</v>
      </c>
      <c r="I123" s="173"/>
      <c r="L123" s="169"/>
      <c r="M123" s="174"/>
      <c r="N123" s="175"/>
      <c r="O123" s="175"/>
      <c r="P123" s="175"/>
      <c r="Q123" s="175"/>
      <c r="R123" s="175"/>
      <c r="S123" s="175"/>
      <c r="T123" s="176"/>
      <c r="AT123" s="170" t="s">
        <v>138</v>
      </c>
      <c r="AU123" s="170" t="s">
        <v>85</v>
      </c>
      <c r="AV123" s="13" t="s">
        <v>85</v>
      </c>
      <c r="AW123" s="13" t="s">
        <v>35</v>
      </c>
      <c r="AX123" s="13" t="s">
        <v>75</v>
      </c>
      <c r="AY123" s="170" t="s">
        <v>127</v>
      </c>
    </row>
    <row r="124" spans="1:65" s="13" customFormat="1">
      <c r="B124" s="169"/>
      <c r="D124" s="165" t="s">
        <v>138</v>
      </c>
      <c r="E124" s="170" t="s">
        <v>3</v>
      </c>
      <c r="F124" s="171" t="s">
        <v>487</v>
      </c>
      <c r="H124" s="172">
        <v>79.5</v>
      </c>
      <c r="I124" s="173"/>
      <c r="L124" s="169"/>
      <c r="M124" s="174"/>
      <c r="N124" s="175"/>
      <c r="O124" s="175"/>
      <c r="P124" s="175"/>
      <c r="Q124" s="175"/>
      <c r="R124" s="175"/>
      <c r="S124" s="175"/>
      <c r="T124" s="176"/>
      <c r="AT124" s="170" t="s">
        <v>138</v>
      </c>
      <c r="AU124" s="170" t="s">
        <v>85</v>
      </c>
      <c r="AV124" s="13" t="s">
        <v>85</v>
      </c>
      <c r="AW124" s="13" t="s">
        <v>35</v>
      </c>
      <c r="AX124" s="13" t="s">
        <v>75</v>
      </c>
      <c r="AY124" s="170" t="s">
        <v>127</v>
      </c>
    </row>
    <row r="125" spans="1:65" s="13" customFormat="1">
      <c r="B125" s="169"/>
      <c r="D125" s="165" t="s">
        <v>138</v>
      </c>
      <c r="E125" s="170" t="s">
        <v>3</v>
      </c>
      <c r="F125" s="171" t="s">
        <v>488</v>
      </c>
      <c r="H125" s="172">
        <v>67</v>
      </c>
      <c r="I125" s="173"/>
      <c r="L125" s="169"/>
      <c r="M125" s="174"/>
      <c r="N125" s="175"/>
      <c r="O125" s="175"/>
      <c r="P125" s="175"/>
      <c r="Q125" s="175"/>
      <c r="R125" s="175"/>
      <c r="S125" s="175"/>
      <c r="T125" s="176"/>
      <c r="AT125" s="170" t="s">
        <v>138</v>
      </c>
      <c r="AU125" s="170" t="s">
        <v>85</v>
      </c>
      <c r="AV125" s="13" t="s">
        <v>85</v>
      </c>
      <c r="AW125" s="13" t="s">
        <v>35</v>
      </c>
      <c r="AX125" s="13" t="s">
        <v>75</v>
      </c>
      <c r="AY125" s="170" t="s">
        <v>127</v>
      </c>
    </row>
    <row r="126" spans="1:65" s="14" customFormat="1">
      <c r="B126" s="177"/>
      <c r="D126" s="165" t="s">
        <v>138</v>
      </c>
      <c r="E126" s="178" t="s">
        <v>3</v>
      </c>
      <c r="F126" s="179" t="s">
        <v>215</v>
      </c>
      <c r="H126" s="180">
        <v>483.16</v>
      </c>
      <c r="I126" s="181"/>
      <c r="L126" s="177"/>
      <c r="M126" s="182"/>
      <c r="N126" s="183"/>
      <c r="O126" s="183"/>
      <c r="P126" s="183"/>
      <c r="Q126" s="183"/>
      <c r="R126" s="183"/>
      <c r="S126" s="183"/>
      <c r="T126" s="184"/>
      <c r="AT126" s="178" t="s">
        <v>138</v>
      </c>
      <c r="AU126" s="178" t="s">
        <v>85</v>
      </c>
      <c r="AV126" s="14" t="s">
        <v>134</v>
      </c>
      <c r="AW126" s="14" t="s">
        <v>35</v>
      </c>
      <c r="AX126" s="14" t="s">
        <v>83</v>
      </c>
      <c r="AY126" s="178" t="s">
        <v>127</v>
      </c>
    </row>
    <row r="127" spans="1:65" s="2" customFormat="1" ht="19.95" customHeight="1">
      <c r="A127" s="32"/>
      <c r="B127" s="151"/>
      <c r="C127" s="152" t="s">
        <v>188</v>
      </c>
      <c r="D127" s="152" t="s">
        <v>129</v>
      </c>
      <c r="E127" s="153" t="s">
        <v>221</v>
      </c>
      <c r="F127" s="154" t="s">
        <v>222</v>
      </c>
      <c r="G127" s="155" t="s">
        <v>191</v>
      </c>
      <c r="H127" s="156">
        <v>483.16</v>
      </c>
      <c r="I127" s="157"/>
      <c r="J127" s="158">
        <f>ROUND(I127*H127,2)</f>
        <v>0</v>
      </c>
      <c r="K127" s="154" t="s">
        <v>133</v>
      </c>
      <c r="L127" s="33"/>
      <c r="M127" s="159" t="s">
        <v>3</v>
      </c>
      <c r="N127" s="160" t="s">
        <v>46</v>
      </c>
      <c r="O127" s="53"/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3" t="s">
        <v>134</v>
      </c>
      <c r="AT127" s="163" t="s">
        <v>129</v>
      </c>
      <c r="AU127" s="163" t="s">
        <v>85</v>
      </c>
      <c r="AY127" s="17" t="s">
        <v>127</v>
      </c>
      <c r="BE127" s="164">
        <f>IF(N127="základní",J127,0)</f>
        <v>0</v>
      </c>
      <c r="BF127" s="164">
        <f>IF(N127="snížená",J127,0)</f>
        <v>0</v>
      </c>
      <c r="BG127" s="164">
        <f>IF(N127="zákl. přenesená",J127,0)</f>
        <v>0</v>
      </c>
      <c r="BH127" s="164">
        <f>IF(N127="sníž. přenesená",J127,0)</f>
        <v>0</v>
      </c>
      <c r="BI127" s="164">
        <f>IF(N127="nulová",J127,0)</f>
        <v>0</v>
      </c>
      <c r="BJ127" s="17" t="s">
        <v>83</v>
      </c>
      <c r="BK127" s="164">
        <f>ROUND(I127*H127,2)</f>
        <v>0</v>
      </c>
      <c r="BL127" s="17" t="s">
        <v>134</v>
      </c>
      <c r="BM127" s="163" t="s">
        <v>490</v>
      </c>
    </row>
    <row r="128" spans="1:65" s="2" customFormat="1" ht="38.4">
      <c r="A128" s="32"/>
      <c r="B128" s="33"/>
      <c r="C128" s="32"/>
      <c r="D128" s="165" t="s">
        <v>136</v>
      </c>
      <c r="E128" s="32"/>
      <c r="F128" s="166" t="s">
        <v>224</v>
      </c>
      <c r="G128" s="32"/>
      <c r="H128" s="32"/>
      <c r="I128" s="91"/>
      <c r="J128" s="32"/>
      <c r="K128" s="32"/>
      <c r="L128" s="33"/>
      <c r="M128" s="167"/>
      <c r="N128" s="168"/>
      <c r="O128" s="53"/>
      <c r="P128" s="53"/>
      <c r="Q128" s="53"/>
      <c r="R128" s="53"/>
      <c r="S128" s="53"/>
      <c r="T128" s="54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136</v>
      </c>
      <c r="AU128" s="17" t="s">
        <v>85</v>
      </c>
    </row>
    <row r="129" spans="1:65" s="13" customFormat="1">
      <c r="B129" s="169"/>
      <c r="D129" s="165" t="s">
        <v>138</v>
      </c>
      <c r="E129" s="170" t="s">
        <v>3</v>
      </c>
      <c r="F129" s="171" t="s">
        <v>482</v>
      </c>
      <c r="H129" s="172">
        <v>50.795000000000002</v>
      </c>
      <c r="I129" s="173"/>
      <c r="L129" s="169"/>
      <c r="M129" s="174"/>
      <c r="N129" s="175"/>
      <c r="O129" s="175"/>
      <c r="P129" s="175"/>
      <c r="Q129" s="175"/>
      <c r="R129" s="175"/>
      <c r="S129" s="175"/>
      <c r="T129" s="176"/>
      <c r="AT129" s="170" t="s">
        <v>138</v>
      </c>
      <c r="AU129" s="170" t="s">
        <v>85</v>
      </c>
      <c r="AV129" s="13" t="s">
        <v>85</v>
      </c>
      <c r="AW129" s="13" t="s">
        <v>35</v>
      </c>
      <c r="AX129" s="13" t="s">
        <v>75</v>
      </c>
      <c r="AY129" s="170" t="s">
        <v>127</v>
      </c>
    </row>
    <row r="130" spans="1:65" s="13" customFormat="1">
      <c r="B130" s="169"/>
      <c r="D130" s="165" t="s">
        <v>138</v>
      </c>
      <c r="E130" s="170" t="s">
        <v>3</v>
      </c>
      <c r="F130" s="171" t="s">
        <v>483</v>
      </c>
      <c r="H130" s="172">
        <v>277.95499999999998</v>
      </c>
      <c r="I130" s="173"/>
      <c r="L130" s="169"/>
      <c r="M130" s="174"/>
      <c r="N130" s="175"/>
      <c r="O130" s="175"/>
      <c r="P130" s="175"/>
      <c r="Q130" s="175"/>
      <c r="R130" s="175"/>
      <c r="S130" s="175"/>
      <c r="T130" s="176"/>
      <c r="AT130" s="170" t="s">
        <v>138</v>
      </c>
      <c r="AU130" s="170" t="s">
        <v>85</v>
      </c>
      <c r="AV130" s="13" t="s">
        <v>85</v>
      </c>
      <c r="AW130" s="13" t="s">
        <v>35</v>
      </c>
      <c r="AX130" s="13" t="s">
        <v>75</v>
      </c>
      <c r="AY130" s="170" t="s">
        <v>127</v>
      </c>
    </row>
    <row r="131" spans="1:65" s="13" customFormat="1">
      <c r="B131" s="169"/>
      <c r="D131" s="165" t="s">
        <v>138</v>
      </c>
      <c r="E131" s="170" t="s">
        <v>3</v>
      </c>
      <c r="F131" s="171" t="s">
        <v>484</v>
      </c>
      <c r="H131" s="172">
        <v>0.72</v>
      </c>
      <c r="I131" s="173"/>
      <c r="L131" s="169"/>
      <c r="M131" s="174"/>
      <c r="N131" s="175"/>
      <c r="O131" s="175"/>
      <c r="P131" s="175"/>
      <c r="Q131" s="175"/>
      <c r="R131" s="175"/>
      <c r="S131" s="175"/>
      <c r="T131" s="176"/>
      <c r="AT131" s="170" t="s">
        <v>138</v>
      </c>
      <c r="AU131" s="170" t="s">
        <v>85</v>
      </c>
      <c r="AV131" s="13" t="s">
        <v>85</v>
      </c>
      <c r="AW131" s="13" t="s">
        <v>35</v>
      </c>
      <c r="AX131" s="13" t="s">
        <v>75</v>
      </c>
      <c r="AY131" s="170" t="s">
        <v>127</v>
      </c>
    </row>
    <row r="132" spans="1:65" s="13" customFormat="1">
      <c r="B132" s="169"/>
      <c r="D132" s="165" t="s">
        <v>138</v>
      </c>
      <c r="E132" s="170" t="s">
        <v>3</v>
      </c>
      <c r="F132" s="171" t="s">
        <v>485</v>
      </c>
      <c r="H132" s="172">
        <v>1.823</v>
      </c>
      <c r="I132" s="173"/>
      <c r="L132" s="169"/>
      <c r="M132" s="174"/>
      <c r="N132" s="175"/>
      <c r="O132" s="175"/>
      <c r="P132" s="175"/>
      <c r="Q132" s="175"/>
      <c r="R132" s="175"/>
      <c r="S132" s="175"/>
      <c r="T132" s="176"/>
      <c r="AT132" s="170" t="s">
        <v>138</v>
      </c>
      <c r="AU132" s="170" t="s">
        <v>85</v>
      </c>
      <c r="AV132" s="13" t="s">
        <v>85</v>
      </c>
      <c r="AW132" s="13" t="s">
        <v>35</v>
      </c>
      <c r="AX132" s="13" t="s">
        <v>75</v>
      </c>
      <c r="AY132" s="170" t="s">
        <v>127</v>
      </c>
    </row>
    <row r="133" spans="1:65" s="13" customFormat="1" ht="20.399999999999999">
      <c r="B133" s="169"/>
      <c r="D133" s="165" t="s">
        <v>138</v>
      </c>
      <c r="E133" s="170" t="s">
        <v>3</v>
      </c>
      <c r="F133" s="171" t="s">
        <v>486</v>
      </c>
      <c r="H133" s="172">
        <v>5.367</v>
      </c>
      <c r="I133" s="173"/>
      <c r="L133" s="169"/>
      <c r="M133" s="174"/>
      <c r="N133" s="175"/>
      <c r="O133" s="175"/>
      <c r="P133" s="175"/>
      <c r="Q133" s="175"/>
      <c r="R133" s="175"/>
      <c r="S133" s="175"/>
      <c r="T133" s="176"/>
      <c r="AT133" s="170" t="s">
        <v>138</v>
      </c>
      <c r="AU133" s="170" t="s">
        <v>85</v>
      </c>
      <c r="AV133" s="13" t="s">
        <v>85</v>
      </c>
      <c r="AW133" s="13" t="s">
        <v>35</v>
      </c>
      <c r="AX133" s="13" t="s">
        <v>75</v>
      </c>
      <c r="AY133" s="170" t="s">
        <v>127</v>
      </c>
    </row>
    <row r="134" spans="1:65" s="13" customFormat="1">
      <c r="B134" s="169"/>
      <c r="D134" s="165" t="s">
        <v>138</v>
      </c>
      <c r="E134" s="170" t="s">
        <v>3</v>
      </c>
      <c r="F134" s="171" t="s">
        <v>487</v>
      </c>
      <c r="H134" s="172">
        <v>79.5</v>
      </c>
      <c r="I134" s="173"/>
      <c r="L134" s="169"/>
      <c r="M134" s="174"/>
      <c r="N134" s="175"/>
      <c r="O134" s="175"/>
      <c r="P134" s="175"/>
      <c r="Q134" s="175"/>
      <c r="R134" s="175"/>
      <c r="S134" s="175"/>
      <c r="T134" s="176"/>
      <c r="AT134" s="170" t="s">
        <v>138</v>
      </c>
      <c r="AU134" s="170" t="s">
        <v>85</v>
      </c>
      <c r="AV134" s="13" t="s">
        <v>85</v>
      </c>
      <c r="AW134" s="13" t="s">
        <v>35</v>
      </c>
      <c r="AX134" s="13" t="s">
        <v>75</v>
      </c>
      <c r="AY134" s="170" t="s">
        <v>127</v>
      </c>
    </row>
    <row r="135" spans="1:65" s="13" customFormat="1">
      <c r="B135" s="169"/>
      <c r="D135" s="165" t="s">
        <v>138</v>
      </c>
      <c r="E135" s="170" t="s">
        <v>3</v>
      </c>
      <c r="F135" s="171" t="s">
        <v>488</v>
      </c>
      <c r="H135" s="172">
        <v>67</v>
      </c>
      <c r="I135" s="173"/>
      <c r="L135" s="169"/>
      <c r="M135" s="174"/>
      <c r="N135" s="175"/>
      <c r="O135" s="175"/>
      <c r="P135" s="175"/>
      <c r="Q135" s="175"/>
      <c r="R135" s="175"/>
      <c r="S135" s="175"/>
      <c r="T135" s="176"/>
      <c r="AT135" s="170" t="s">
        <v>138</v>
      </c>
      <c r="AU135" s="170" t="s">
        <v>85</v>
      </c>
      <c r="AV135" s="13" t="s">
        <v>85</v>
      </c>
      <c r="AW135" s="13" t="s">
        <v>35</v>
      </c>
      <c r="AX135" s="13" t="s">
        <v>75</v>
      </c>
      <c r="AY135" s="170" t="s">
        <v>127</v>
      </c>
    </row>
    <row r="136" spans="1:65" s="14" customFormat="1">
      <c r="B136" s="177"/>
      <c r="D136" s="165" t="s">
        <v>138</v>
      </c>
      <c r="E136" s="178" t="s">
        <v>3</v>
      </c>
      <c r="F136" s="179" t="s">
        <v>215</v>
      </c>
      <c r="H136" s="180">
        <v>483.16</v>
      </c>
      <c r="I136" s="181"/>
      <c r="L136" s="177"/>
      <c r="M136" s="182"/>
      <c r="N136" s="183"/>
      <c r="O136" s="183"/>
      <c r="P136" s="183"/>
      <c r="Q136" s="183"/>
      <c r="R136" s="183"/>
      <c r="S136" s="183"/>
      <c r="T136" s="184"/>
      <c r="AT136" s="178" t="s">
        <v>138</v>
      </c>
      <c r="AU136" s="178" t="s">
        <v>85</v>
      </c>
      <c r="AV136" s="14" t="s">
        <v>134</v>
      </c>
      <c r="AW136" s="14" t="s">
        <v>35</v>
      </c>
      <c r="AX136" s="14" t="s">
        <v>83</v>
      </c>
      <c r="AY136" s="178" t="s">
        <v>127</v>
      </c>
    </row>
    <row r="137" spans="1:65" s="2" customFormat="1" ht="30" customHeight="1">
      <c r="A137" s="32"/>
      <c r="B137" s="151"/>
      <c r="C137" s="152" t="s">
        <v>195</v>
      </c>
      <c r="D137" s="152" t="s">
        <v>129</v>
      </c>
      <c r="E137" s="153" t="s">
        <v>226</v>
      </c>
      <c r="F137" s="154" t="s">
        <v>227</v>
      </c>
      <c r="G137" s="155" t="s">
        <v>228</v>
      </c>
      <c r="H137" s="156">
        <v>869.68799999999999</v>
      </c>
      <c r="I137" s="157"/>
      <c r="J137" s="158">
        <f>ROUND(I137*H137,2)</f>
        <v>0</v>
      </c>
      <c r="K137" s="154" t="s">
        <v>133</v>
      </c>
      <c r="L137" s="33"/>
      <c r="M137" s="159" t="s">
        <v>3</v>
      </c>
      <c r="N137" s="160" t="s">
        <v>46</v>
      </c>
      <c r="O137" s="53"/>
      <c r="P137" s="161">
        <f>O137*H137</f>
        <v>0</v>
      </c>
      <c r="Q137" s="161">
        <v>0</v>
      </c>
      <c r="R137" s="161">
        <f>Q137*H137</f>
        <v>0</v>
      </c>
      <c r="S137" s="161">
        <v>0</v>
      </c>
      <c r="T137" s="162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3" t="s">
        <v>134</v>
      </c>
      <c r="AT137" s="163" t="s">
        <v>129</v>
      </c>
      <c r="AU137" s="163" t="s">
        <v>85</v>
      </c>
      <c r="AY137" s="17" t="s">
        <v>127</v>
      </c>
      <c r="BE137" s="164">
        <f>IF(N137="základní",J137,0)</f>
        <v>0</v>
      </c>
      <c r="BF137" s="164">
        <f>IF(N137="snížená",J137,0)</f>
        <v>0</v>
      </c>
      <c r="BG137" s="164">
        <f>IF(N137="zákl. přenesená",J137,0)</f>
        <v>0</v>
      </c>
      <c r="BH137" s="164">
        <f>IF(N137="sníž. přenesená",J137,0)</f>
        <v>0</v>
      </c>
      <c r="BI137" s="164">
        <f>IF(N137="nulová",J137,0)</f>
        <v>0</v>
      </c>
      <c r="BJ137" s="17" t="s">
        <v>83</v>
      </c>
      <c r="BK137" s="164">
        <f>ROUND(I137*H137,2)</f>
        <v>0</v>
      </c>
      <c r="BL137" s="17" t="s">
        <v>134</v>
      </c>
      <c r="BM137" s="163" t="s">
        <v>491</v>
      </c>
    </row>
    <row r="138" spans="1:65" s="2" customFormat="1" ht="28.8">
      <c r="A138" s="32"/>
      <c r="B138" s="33"/>
      <c r="C138" s="32"/>
      <c r="D138" s="165" t="s">
        <v>136</v>
      </c>
      <c r="E138" s="32"/>
      <c r="F138" s="166" t="s">
        <v>230</v>
      </c>
      <c r="G138" s="32"/>
      <c r="H138" s="32"/>
      <c r="I138" s="91"/>
      <c r="J138" s="32"/>
      <c r="K138" s="32"/>
      <c r="L138" s="33"/>
      <c r="M138" s="167"/>
      <c r="N138" s="168"/>
      <c r="O138" s="53"/>
      <c r="P138" s="53"/>
      <c r="Q138" s="53"/>
      <c r="R138" s="53"/>
      <c r="S138" s="53"/>
      <c r="T138" s="54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136</v>
      </c>
      <c r="AU138" s="17" t="s">
        <v>85</v>
      </c>
    </row>
    <row r="139" spans="1:65" s="13" customFormat="1">
      <c r="B139" s="169"/>
      <c r="D139" s="165" t="s">
        <v>138</v>
      </c>
      <c r="E139" s="170" t="s">
        <v>3</v>
      </c>
      <c r="F139" s="171" t="s">
        <v>482</v>
      </c>
      <c r="H139" s="172">
        <v>50.795000000000002</v>
      </c>
      <c r="I139" s="173"/>
      <c r="L139" s="169"/>
      <c r="M139" s="174"/>
      <c r="N139" s="175"/>
      <c r="O139" s="175"/>
      <c r="P139" s="175"/>
      <c r="Q139" s="175"/>
      <c r="R139" s="175"/>
      <c r="S139" s="175"/>
      <c r="T139" s="176"/>
      <c r="AT139" s="170" t="s">
        <v>138</v>
      </c>
      <c r="AU139" s="170" t="s">
        <v>85</v>
      </c>
      <c r="AV139" s="13" t="s">
        <v>85</v>
      </c>
      <c r="AW139" s="13" t="s">
        <v>35</v>
      </c>
      <c r="AX139" s="13" t="s">
        <v>75</v>
      </c>
      <c r="AY139" s="170" t="s">
        <v>127</v>
      </c>
    </row>
    <row r="140" spans="1:65" s="13" customFormat="1">
      <c r="B140" s="169"/>
      <c r="D140" s="165" t="s">
        <v>138</v>
      </c>
      <c r="E140" s="170" t="s">
        <v>3</v>
      </c>
      <c r="F140" s="171" t="s">
        <v>483</v>
      </c>
      <c r="H140" s="172">
        <v>277.95499999999998</v>
      </c>
      <c r="I140" s="173"/>
      <c r="L140" s="169"/>
      <c r="M140" s="174"/>
      <c r="N140" s="175"/>
      <c r="O140" s="175"/>
      <c r="P140" s="175"/>
      <c r="Q140" s="175"/>
      <c r="R140" s="175"/>
      <c r="S140" s="175"/>
      <c r="T140" s="176"/>
      <c r="AT140" s="170" t="s">
        <v>138</v>
      </c>
      <c r="AU140" s="170" t="s">
        <v>85</v>
      </c>
      <c r="AV140" s="13" t="s">
        <v>85</v>
      </c>
      <c r="AW140" s="13" t="s">
        <v>35</v>
      </c>
      <c r="AX140" s="13" t="s">
        <v>75</v>
      </c>
      <c r="AY140" s="170" t="s">
        <v>127</v>
      </c>
    </row>
    <row r="141" spans="1:65" s="13" customFormat="1">
      <c r="B141" s="169"/>
      <c r="D141" s="165" t="s">
        <v>138</v>
      </c>
      <c r="E141" s="170" t="s">
        <v>3</v>
      </c>
      <c r="F141" s="171" t="s">
        <v>484</v>
      </c>
      <c r="H141" s="172">
        <v>0.72</v>
      </c>
      <c r="I141" s="173"/>
      <c r="L141" s="169"/>
      <c r="M141" s="174"/>
      <c r="N141" s="175"/>
      <c r="O141" s="175"/>
      <c r="P141" s="175"/>
      <c r="Q141" s="175"/>
      <c r="R141" s="175"/>
      <c r="S141" s="175"/>
      <c r="T141" s="176"/>
      <c r="AT141" s="170" t="s">
        <v>138</v>
      </c>
      <c r="AU141" s="170" t="s">
        <v>85</v>
      </c>
      <c r="AV141" s="13" t="s">
        <v>85</v>
      </c>
      <c r="AW141" s="13" t="s">
        <v>35</v>
      </c>
      <c r="AX141" s="13" t="s">
        <v>75</v>
      </c>
      <c r="AY141" s="170" t="s">
        <v>127</v>
      </c>
    </row>
    <row r="142" spans="1:65" s="13" customFormat="1">
      <c r="B142" s="169"/>
      <c r="D142" s="165" t="s">
        <v>138</v>
      </c>
      <c r="E142" s="170" t="s">
        <v>3</v>
      </c>
      <c r="F142" s="171" t="s">
        <v>485</v>
      </c>
      <c r="H142" s="172">
        <v>1.823</v>
      </c>
      <c r="I142" s="173"/>
      <c r="L142" s="169"/>
      <c r="M142" s="174"/>
      <c r="N142" s="175"/>
      <c r="O142" s="175"/>
      <c r="P142" s="175"/>
      <c r="Q142" s="175"/>
      <c r="R142" s="175"/>
      <c r="S142" s="175"/>
      <c r="T142" s="176"/>
      <c r="AT142" s="170" t="s">
        <v>138</v>
      </c>
      <c r="AU142" s="170" t="s">
        <v>85</v>
      </c>
      <c r="AV142" s="13" t="s">
        <v>85</v>
      </c>
      <c r="AW142" s="13" t="s">
        <v>35</v>
      </c>
      <c r="AX142" s="13" t="s">
        <v>75</v>
      </c>
      <c r="AY142" s="170" t="s">
        <v>127</v>
      </c>
    </row>
    <row r="143" spans="1:65" s="13" customFormat="1" ht="20.399999999999999">
      <c r="B143" s="169"/>
      <c r="D143" s="165" t="s">
        <v>138</v>
      </c>
      <c r="E143" s="170" t="s">
        <v>3</v>
      </c>
      <c r="F143" s="171" t="s">
        <v>486</v>
      </c>
      <c r="H143" s="172">
        <v>5.367</v>
      </c>
      <c r="I143" s="173"/>
      <c r="L143" s="169"/>
      <c r="M143" s="174"/>
      <c r="N143" s="175"/>
      <c r="O143" s="175"/>
      <c r="P143" s="175"/>
      <c r="Q143" s="175"/>
      <c r="R143" s="175"/>
      <c r="S143" s="175"/>
      <c r="T143" s="176"/>
      <c r="AT143" s="170" t="s">
        <v>138</v>
      </c>
      <c r="AU143" s="170" t="s">
        <v>85</v>
      </c>
      <c r="AV143" s="13" t="s">
        <v>85</v>
      </c>
      <c r="AW143" s="13" t="s">
        <v>35</v>
      </c>
      <c r="AX143" s="13" t="s">
        <v>75</v>
      </c>
      <c r="AY143" s="170" t="s">
        <v>127</v>
      </c>
    </row>
    <row r="144" spans="1:65" s="13" customFormat="1">
      <c r="B144" s="169"/>
      <c r="D144" s="165" t="s">
        <v>138</v>
      </c>
      <c r="E144" s="170" t="s">
        <v>3</v>
      </c>
      <c r="F144" s="171" t="s">
        <v>487</v>
      </c>
      <c r="H144" s="172">
        <v>79.5</v>
      </c>
      <c r="I144" s="173"/>
      <c r="L144" s="169"/>
      <c r="M144" s="174"/>
      <c r="N144" s="175"/>
      <c r="O144" s="175"/>
      <c r="P144" s="175"/>
      <c r="Q144" s="175"/>
      <c r="R144" s="175"/>
      <c r="S144" s="175"/>
      <c r="T144" s="176"/>
      <c r="AT144" s="170" t="s">
        <v>138</v>
      </c>
      <c r="AU144" s="170" t="s">
        <v>85</v>
      </c>
      <c r="AV144" s="13" t="s">
        <v>85</v>
      </c>
      <c r="AW144" s="13" t="s">
        <v>35</v>
      </c>
      <c r="AX144" s="13" t="s">
        <v>75</v>
      </c>
      <c r="AY144" s="170" t="s">
        <v>127</v>
      </c>
    </row>
    <row r="145" spans="1:65" s="13" customFormat="1">
      <c r="B145" s="169"/>
      <c r="D145" s="165" t="s">
        <v>138</v>
      </c>
      <c r="E145" s="170" t="s">
        <v>3</v>
      </c>
      <c r="F145" s="171" t="s">
        <v>488</v>
      </c>
      <c r="H145" s="172">
        <v>67</v>
      </c>
      <c r="I145" s="173"/>
      <c r="L145" s="169"/>
      <c r="M145" s="174"/>
      <c r="N145" s="175"/>
      <c r="O145" s="175"/>
      <c r="P145" s="175"/>
      <c r="Q145" s="175"/>
      <c r="R145" s="175"/>
      <c r="S145" s="175"/>
      <c r="T145" s="176"/>
      <c r="AT145" s="170" t="s">
        <v>138</v>
      </c>
      <c r="AU145" s="170" t="s">
        <v>85</v>
      </c>
      <c r="AV145" s="13" t="s">
        <v>85</v>
      </c>
      <c r="AW145" s="13" t="s">
        <v>35</v>
      </c>
      <c r="AX145" s="13" t="s">
        <v>75</v>
      </c>
      <c r="AY145" s="170" t="s">
        <v>127</v>
      </c>
    </row>
    <row r="146" spans="1:65" s="14" customFormat="1">
      <c r="B146" s="177"/>
      <c r="D146" s="165" t="s">
        <v>138</v>
      </c>
      <c r="E146" s="178" t="s">
        <v>3</v>
      </c>
      <c r="F146" s="179" t="s">
        <v>215</v>
      </c>
      <c r="H146" s="180">
        <v>483.16</v>
      </c>
      <c r="I146" s="181"/>
      <c r="L146" s="177"/>
      <c r="M146" s="182"/>
      <c r="N146" s="183"/>
      <c r="O146" s="183"/>
      <c r="P146" s="183"/>
      <c r="Q146" s="183"/>
      <c r="R146" s="183"/>
      <c r="S146" s="183"/>
      <c r="T146" s="184"/>
      <c r="AT146" s="178" t="s">
        <v>138</v>
      </c>
      <c r="AU146" s="178" t="s">
        <v>85</v>
      </c>
      <c r="AV146" s="14" t="s">
        <v>134</v>
      </c>
      <c r="AW146" s="14" t="s">
        <v>35</v>
      </c>
      <c r="AX146" s="14" t="s">
        <v>83</v>
      </c>
      <c r="AY146" s="178" t="s">
        <v>127</v>
      </c>
    </row>
    <row r="147" spans="1:65" s="13" customFormat="1">
      <c r="B147" s="169"/>
      <c r="D147" s="165" t="s">
        <v>138</v>
      </c>
      <c r="F147" s="171" t="s">
        <v>492</v>
      </c>
      <c r="H147" s="172">
        <v>869.68799999999999</v>
      </c>
      <c r="I147" s="173"/>
      <c r="L147" s="169"/>
      <c r="M147" s="174"/>
      <c r="N147" s="175"/>
      <c r="O147" s="175"/>
      <c r="P147" s="175"/>
      <c r="Q147" s="175"/>
      <c r="R147" s="175"/>
      <c r="S147" s="175"/>
      <c r="T147" s="176"/>
      <c r="AT147" s="170" t="s">
        <v>138</v>
      </c>
      <c r="AU147" s="170" t="s">
        <v>85</v>
      </c>
      <c r="AV147" s="13" t="s">
        <v>85</v>
      </c>
      <c r="AW147" s="13" t="s">
        <v>4</v>
      </c>
      <c r="AX147" s="13" t="s">
        <v>83</v>
      </c>
      <c r="AY147" s="170" t="s">
        <v>127</v>
      </c>
    </row>
    <row r="148" spans="1:65" s="2" customFormat="1" ht="19.95" customHeight="1">
      <c r="A148" s="32"/>
      <c r="B148" s="151"/>
      <c r="C148" s="152" t="s">
        <v>201</v>
      </c>
      <c r="D148" s="152" t="s">
        <v>129</v>
      </c>
      <c r="E148" s="153" t="s">
        <v>233</v>
      </c>
      <c r="F148" s="154" t="s">
        <v>234</v>
      </c>
      <c r="G148" s="155" t="s">
        <v>191</v>
      </c>
      <c r="H148" s="156">
        <v>483.16</v>
      </c>
      <c r="I148" s="157"/>
      <c r="J148" s="158">
        <f>ROUND(I148*H148,2)</f>
        <v>0</v>
      </c>
      <c r="K148" s="154" t="s">
        <v>133</v>
      </c>
      <c r="L148" s="33"/>
      <c r="M148" s="159" t="s">
        <v>3</v>
      </c>
      <c r="N148" s="160" t="s">
        <v>46</v>
      </c>
      <c r="O148" s="53"/>
      <c r="P148" s="161">
        <f>O148*H148</f>
        <v>0</v>
      </c>
      <c r="Q148" s="161">
        <v>0</v>
      </c>
      <c r="R148" s="161">
        <f>Q148*H148</f>
        <v>0</v>
      </c>
      <c r="S148" s="161">
        <v>0</v>
      </c>
      <c r="T148" s="162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3" t="s">
        <v>134</v>
      </c>
      <c r="AT148" s="163" t="s">
        <v>129</v>
      </c>
      <c r="AU148" s="163" t="s">
        <v>85</v>
      </c>
      <c r="AY148" s="17" t="s">
        <v>127</v>
      </c>
      <c r="BE148" s="164">
        <f>IF(N148="základní",J148,0)</f>
        <v>0</v>
      </c>
      <c r="BF148" s="164">
        <f>IF(N148="snížená",J148,0)</f>
        <v>0</v>
      </c>
      <c r="BG148" s="164">
        <f>IF(N148="zákl. přenesená",J148,0)</f>
        <v>0</v>
      </c>
      <c r="BH148" s="164">
        <f>IF(N148="sníž. přenesená",J148,0)</f>
        <v>0</v>
      </c>
      <c r="BI148" s="164">
        <f>IF(N148="nulová",J148,0)</f>
        <v>0</v>
      </c>
      <c r="BJ148" s="17" t="s">
        <v>83</v>
      </c>
      <c r="BK148" s="164">
        <f>ROUND(I148*H148,2)</f>
        <v>0</v>
      </c>
      <c r="BL148" s="17" t="s">
        <v>134</v>
      </c>
      <c r="BM148" s="163" t="s">
        <v>493</v>
      </c>
    </row>
    <row r="149" spans="1:65" s="2" customFormat="1" ht="28.8">
      <c r="A149" s="32"/>
      <c r="B149" s="33"/>
      <c r="C149" s="32"/>
      <c r="D149" s="165" t="s">
        <v>136</v>
      </c>
      <c r="E149" s="32"/>
      <c r="F149" s="166" t="s">
        <v>236</v>
      </c>
      <c r="G149" s="32"/>
      <c r="H149" s="32"/>
      <c r="I149" s="91"/>
      <c r="J149" s="32"/>
      <c r="K149" s="32"/>
      <c r="L149" s="33"/>
      <c r="M149" s="167"/>
      <c r="N149" s="168"/>
      <c r="O149" s="53"/>
      <c r="P149" s="53"/>
      <c r="Q149" s="53"/>
      <c r="R149" s="53"/>
      <c r="S149" s="53"/>
      <c r="T149" s="54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136</v>
      </c>
      <c r="AU149" s="17" t="s">
        <v>85</v>
      </c>
    </row>
    <row r="150" spans="1:65" s="13" customFormat="1">
      <c r="B150" s="169"/>
      <c r="D150" s="165" t="s">
        <v>138</v>
      </c>
      <c r="E150" s="170" t="s">
        <v>3</v>
      </c>
      <c r="F150" s="171" t="s">
        <v>482</v>
      </c>
      <c r="H150" s="172">
        <v>50.795000000000002</v>
      </c>
      <c r="I150" s="173"/>
      <c r="L150" s="169"/>
      <c r="M150" s="174"/>
      <c r="N150" s="175"/>
      <c r="O150" s="175"/>
      <c r="P150" s="175"/>
      <c r="Q150" s="175"/>
      <c r="R150" s="175"/>
      <c r="S150" s="175"/>
      <c r="T150" s="176"/>
      <c r="AT150" s="170" t="s">
        <v>138</v>
      </c>
      <c r="AU150" s="170" t="s">
        <v>85</v>
      </c>
      <c r="AV150" s="13" t="s">
        <v>85</v>
      </c>
      <c r="AW150" s="13" t="s">
        <v>35</v>
      </c>
      <c r="AX150" s="13" t="s">
        <v>75</v>
      </c>
      <c r="AY150" s="170" t="s">
        <v>127</v>
      </c>
    </row>
    <row r="151" spans="1:65" s="13" customFormat="1">
      <c r="B151" s="169"/>
      <c r="D151" s="165" t="s">
        <v>138</v>
      </c>
      <c r="E151" s="170" t="s">
        <v>3</v>
      </c>
      <c r="F151" s="171" t="s">
        <v>483</v>
      </c>
      <c r="H151" s="172">
        <v>277.95499999999998</v>
      </c>
      <c r="I151" s="173"/>
      <c r="L151" s="169"/>
      <c r="M151" s="174"/>
      <c r="N151" s="175"/>
      <c r="O151" s="175"/>
      <c r="P151" s="175"/>
      <c r="Q151" s="175"/>
      <c r="R151" s="175"/>
      <c r="S151" s="175"/>
      <c r="T151" s="176"/>
      <c r="AT151" s="170" t="s">
        <v>138</v>
      </c>
      <c r="AU151" s="170" t="s">
        <v>85</v>
      </c>
      <c r="AV151" s="13" t="s">
        <v>85</v>
      </c>
      <c r="AW151" s="13" t="s">
        <v>35</v>
      </c>
      <c r="AX151" s="13" t="s">
        <v>75</v>
      </c>
      <c r="AY151" s="170" t="s">
        <v>127</v>
      </c>
    </row>
    <row r="152" spans="1:65" s="13" customFormat="1">
      <c r="B152" s="169"/>
      <c r="D152" s="165" t="s">
        <v>138</v>
      </c>
      <c r="E152" s="170" t="s">
        <v>3</v>
      </c>
      <c r="F152" s="171" t="s">
        <v>484</v>
      </c>
      <c r="H152" s="172">
        <v>0.72</v>
      </c>
      <c r="I152" s="173"/>
      <c r="L152" s="169"/>
      <c r="M152" s="174"/>
      <c r="N152" s="175"/>
      <c r="O152" s="175"/>
      <c r="P152" s="175"/>
      <c r="Q152" s="175"/>
      <c r="R152" s="175"/>
      <c r="S152" s="175"/>
      <c r="T152" s="176"/>
      <c r="AT152" s="170" t="s">
        <v>138</v>
      </c>
      <c r="AU152" s="170" t="s">
        <v>85</v>
      </c>
      <c r="AV152" s="13" t="s">
        <v>85</v>
      </c>
      <c r="AW152" s="13" t="s">
        <v>35</v>
      </c>
      <c r="AX152" s="13" t="s">
        <v>75</v>
      </c>
      <c r="AY152" s="170" t="s">
        <v>127</v>
      </c>
    </row>
    <row r="153" spans="1:65" s="13" customFormat="1">
      <c r="B153" s="169"/>
      <c r="D153" s="165" t="s">
        <v>138</v>
      </c>
      <c r="E153" s="170" t="s">
        <v>3</v>
      </c>
      <c r="F153" s="171" t="s">
        <v>485</v>
      </c>
      <c r="H153" s="172">
        <v>1.823</v>
      </c>
      <c r="I153" s="173"/>
      <c r="L153" s="169"/>
      <c r="M153" s="174"/>
      <c r="N153" s="175"/>
      <c r="O153" s="175"/>
      <c r="P153" s="175"/>
      <c r="Q153" s="175"/>
      <c r="R153" s="175"/>
      <c r="S153" s="175"/>
      <c r="T153" s="176"/>
      <c r="AT153" s="170" t="s">
        <v>138</v>
      </c>
      <c r="AU153" s="170" t="s">
        <v>85</v>
      </c>
      <c r="AV153" s="13" t="s">
        <v>85</v>
      </c>
      <c r="AW153" s="13" t="s">
        <v>35</v>
      </c>
      <c r="AX153" s="13" t="s">
        <v>75</v>
      </c>
      <c r="AY153" s="170" t="s">
        <v>127</v>
      </c>
    </row>
    <row r="154" spans="1:65" s="13" customFormat="1" ht="20.399999999999999">
      <c r="B154" s="169"/>
      <c r="D154" s="165" t="s">
        <v>138</v>
      </c>
      <c r="E154" s="170" t="s">
        <v>3</v>
      </c>
      <c r="F154" s="171" t="s">
        <v>486</v>
      </c>
      <c r="H154" s="172">
        <v>5.367</v>
      </c>
      <c r="I154" s="173"/>
      <c r="L154" s="169"/>
      <c r="M154" s="174"/>
      <c r="N154" s="175"/>
      <c r="O154" s="175"/>
      <c r="P154" s="175"/>
      <c r="Q154" s="175"/>
      <c r="R154" s="175"/>
      <c r="S154" s="175"/>
      <c r="T154" s="176"/>
      <c r="AT154" s="170" t="s">
        <v>138</v>
      </c>
      <c r="AU154" s="170" t="s">
        <v>85</v>
      </c>
      <c r="AV154" s="13" t="s">
        <v>85</v>
      </c>
      <c r="AW154" s="13" t="s">
        <v>35</v>
      </c>
      <c r="AX154" s="13" t="s">
        <v>75</v>
      </c>
      <c r="AY154" s="170" t="s">
        <v>127</v>
      </c>
    </row>
    <row r="155" spans="1:65" s="13" customFormat="1">
      <c r="B155" s="169"/>
      <c r="D155" s="165" t="s">
        <v>138</v>
      </c>
      <c r="E155" s="170" t="s">
        <v>3</v>
      </c>
      <c r="F155" s="171" t="s">
        <v>487</v>
      </c>
      <c r="H155" s="172">
        <v>79.5</v>
      </c>
      <c r="I155" s="173"/>
      <c r="L155" s="169"/>
      <c r="M155" s="174"/>
      <c r="N155" s="175"/>
      <c r="O155" s="175"/>
      <c r="P155" s="175"/>
      <c r="Q155" s="175"/>
      <c r="R155" s="175"/>
      <c r="S155" s="175"/>
      <c r="T155" s="176"/>
      <c r="AT155" s="170" t="s">
        <v>138</v>
      </c>
      <c r="AU155" s="170" t="s">
        <v>85</v>
      </c>
      <c r="AV155" s="13" t="s">
        <v>85</v>
      </c>
      <c r="AW155" s="13" t="s">
        <v>35</v>
      </c>
      <c r="AX155" s="13" t="s">
        <v>75</v>
      </c>
      <c r="AY155" s="170" t="s">
        <v>127</v>
      </c>
    </row>
    <row r="156" spans="1:65" s="13" customFormat="1">
      <c r="B156" s="169"/>
      <c r="D156" s="165" t="s">
        <v>138</v>
      </c>
      <c r="E156" s="170" t="s">
        <v>3</v>
      </c>
      <c r="F156" s="171" t="s">
        <v>488</v>
      </c>
      <c r="H156" s="172">
        <v>67</v>
      </c>
      <c r="I156" s="173"/>
      <c r="L156" s="169"/>
      <c r="M156" s="174"/>
      <c r="N156" s="175"/>
      <c r="O156" s="175"/>
      <c r="P156" s="175"/>
      <c r="Q156" s="175"/>
      <c r="R156" s="175"/>
      <c r="S156" s="175"/>
      <c r="T156" s="176"/>
      <c r="AT156" s="170" t="s">
        <v>138</v>
      </c>
      <c r="AU156" s="170" t="s">
        <v>85</v>
      </c>
      <c r="AV156" s="13" t="s">
        <v>85</v>
      </c>
      <c r="AW156" s="13" t="s">
        <v>35</v>
      </c>
      <c r="AX156" s="13" t="s">
        <v>75</v>
      </c>
      <c r="AY156" s="170" t="s">
        <v>127</v>
      </c>
    </row>
    <row r="157" spans="1:65" s="14" customFormat="1">
      <c r="B157" s="177"/>
      <c r="D157" s="165" t="s">
        <v>138</v>
      </c>
      <c r="E157" s="178" t="s">
        <v>3</v>
      </c>
      <c r="F157" s="179" t="s">
        <v>215</v>
      </c>
      <c r="H157" s="180">
        <v>483.16</v>
      </c>
      <c r="I157" s="181"/>
      <c r="L157" s="177"/>
      <c r="M157" s="182"/>
      <c r="N157" s="183"/>
      <c r="O157" s="183"/>
      <c r="P157" s="183"/>
      <c r="Q157" s="183"/>
      <c r="R157" s="183"/>
      <c r="S157" s="183"/>
      <c r="T157" s="184"/>
      <c r="AT157" s="178" t="s">
        <v>138</v>
      </c>
      <c r="AU157" s="178" t="s">
        <v>85</v>
      </c>
      <c r="AV157" s="14" t="s">
        <v>134</v>
      </c>
      <c r="AW157" s="14" t="s">
        <v>35</v>
      </c>
      <c r="AX157" s="14" t="s">
        <v>83</v>
      </c>
      <c r="AY157" s="178" t="s">
        <v>127</v>
      </c>
    </row>
    <row r="158" spans="1:65" s="2" customFormat="1" ht="19.95" customHeight="1">
      <c r="A158" s="32"/>
      <c r="B158" s="151"/>
      <c r="C158" s="152" t="s">
        <v>206</v>
      </c>
      <c r="D158" s="152" t="s">
        <v>129</v>
      </c>
      <c r="E158" s="153" t="s">
        <v>247</v>
      </c>
      <c r="F158" s="154" t="s">
        <v>248</v>
      </c>
      <c r="G158" s="155" t="s">
        <v>191</v>
      </c>
      <c r="H158" s="156">
        <v>253.321</v>
      </c>
      <c r="I158" s="157"/>
      <c r="J158" s="158">
        <f>ROUND(I158*H158,2)</f>
        <v>0</v>
      </c>
      <c r="K158" s="154" t="s">
        <v>133</v>
      </c>
      <c r="L158" s="33"/>
      <c r="M158" s="159" t="s">
        <v>3</v>
      </c>
      <c r="N158" s="160" t="s">
        <v>46</v>
      </c>
      <c r="O158" s="53"/>
      <c r="P158" s="161">
        <f>O158*H158</f>
        <v>0</v>
      </c>
      <c r="Q158" s="161">
        <v>0</v>
      </c>
      <c r="R158" s="161">
        <f>Q158*H158</f>
        <v>0</v>
      </c>
      <c r="S158" s="161">
        <v>0</v>
      </c>
      <c r="T158" s="162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3" t="s">
        <v>134</v>
      </c>
      <c r="AT158" s="163" t="s">
        <v>129</v>
      </c>
      <c r="AU158" s="163" t="s">
        <v>85</v>
      </c>
      <c r="AY158" s="17" t="s">
        <v>127</v>
      </c>
      <c r="BE158" s="164">
        <f>IF(N158="základní",J158,0)</f>
        <v>0</v>
      </c>
      <c r="BF158" s="164">
        <f>IF(N158="snížená",J158,0)</f>
        <v>0</v>
      </c>
      <c r="BG158" s="164">
        <f>IF(N158="zákl. přenesená",J158,0)</f>
        <v>0</v>
      </c>
      <c r="BH158" s="164">
        <f>IF(N158="sníž. přenesená",J158,0)</f>
        <v>0</v>
      </c>
      <c r="BI158" s="164">
        <f>IF(N158="nulová",J158,0)</f>
        <v>0</v>
      </c>
      <c r="BJ158" s="17" t="s">
        <v>83</v>
      </c>
      <c r="BK158" s="164">
        <f>ROUND(I158*H158,2)</f>
        <v>0</v>
      </c>
      <c r="BL158" s="17" t="s">
        <v>134</v>
      </c>
      <c r="BM158" s="163" t="s">
        <v>494</v>
      </c>
    </row>
    <row r="159" spans="1:65" s="2" customFormat="1" ht="48">
      <c r="A159" s="32"/>
      <c r="B159" s="33"/>
      <c r="C159" s="32"/>
      <c r="D159" s="165" t="s">
        <v>136</v>
      </c>
      <c r="E159" s="32"/>
      <c r="F159" s="166" t="s">
        <v>250</v>
      </c>
      <c r="G159" s="32"/>
      <c r="H159" s="32"/>
      <c r="I159" s="91"/>
      <c r="J159" s="32"/>
      <c r="K159" s="32"/>
      <c r="L159" s="33"/>
      <c r="M159" s="167"/>
      <c r="N159" s="168"/>
      <c r="O159" s="53"/>
      <c r="P159" s="53"/>
      <c r="Q159" s="53"/>
      <c r="R159" s="53"/>
      <c r="S159" s="53"/>
      <c r="T159" s="54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136</v>
      </c>
      <c r="AU159" s="17" t="s">
        <v>85</v>
      </c>
    </row>
    <row r="160" spans="1:65" s="13" customFormat="1">
      <c r="B160" s="169"/>
      <c r="D160" s="165" t="s">
        <v>138</v>
      </c>
      <c r="E160" s="170" t="s">
        <v>3</v>
      </c>
      <c r="F160" s="171" t="s">
        <v>495</v>
      </c>
      <c r="H160" s="172">
        <v>253.321</v>
      </c>
      <c r="I160" s="173"/>
      <c r="L160" s="169"/>
      <c r="M160" s="174"/>
      <c r="N160" s="175"/>
      <c r="O160" s="175"/>
      <c r="P160" s="175"/>
      <c r="Q160" s="175"/>
      <c r="R160" s="175"/>
      <c r="S160" s="175"/>
      <c r="T160" s="176"/>
      <c r="AT160" s="170" t="s">
        <v>138</v>
      </c>
      <c r="AU160" s="170" t="s">
        <v>85</v>
      </c>
      <c r="AV160" s="13" t="s">
        <v>85</v>
      </c>
      <c r="AW160" s="13" t="s">
        <v>35</v>
      </c>
      <c r="AX160" s="13" t="s">
        <v>83</v>
      </c>
      <c r="AY160" s="170" t="s">
        <v>127</v>
      </c>
    </row>
    <row r="161" spans="1:65" s="2" customFormat="1" ht="14.4" customHeight="1">
      <c r="A161" s="32"/>
      <c r="B161" s="151"/>
      <c r="C161" s="185" t="s">
        <v>9</v>
      </c>
      <c r="D161" s="185" t="s">
        <v>252</v>
      </c>
      <c r="E161" s="186" t="s">
        <v>253</v>
      </c>
      <c r="F161" s="187" t="s">
        <v>254</v>
      </c>
      <c r="G161" s="188" t="s">
        <v>228</v>
      </c>
      <c r="H161" s="189">
        <v>423.04599999999999</v>
      </c>
      <c r="I161" s="190"/>
      <c r="J161" s="191">
        <f>ROUND(I161*H161,2)</f>
        <v>0</v>
      </c>
      <c r="K161" s="187" t="s">
        <v>133</v>
      </c>
      <c r="L161" s="192"/>
      <c r="M161" s="193" t="s">
        <v>3</v>
      </c>
      <c r="N161" s="194" t="s">
        <v>46</v>
      </c>
      <c r="O161" s="53"/>
      <c r="P161" s="161">
        <f>O161*H161</f>
        <v>0</v>
      </c>
      <c r="Q161" s="161">
        <v>0</v>
      </c>
      <c r="R161" s="161">
        <f>Q161*H161</f>
        <v>0</v>
      </c>
      <c r="S161" s="161">
        <v>0</v>
      </c>
      <c r="T161" s="162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3" t="s">
        <v>172</v>
      </c>
      <c r="AT161" s="163" t="s">
        <v>252</v>
      </c>
      <c r="AU161" s="163" t="s">
        <v>85</v>
      </c>
      <c r="AY161" s="17" t="s">
        <v>127</v>
      </c>
      <c r="BE161" s="164">
        <f>IF(N161="základní",J161,0)</f>
        <v>0</v>
      </c>
      <c r="BF161" s="164">
        <f>IF(N161="snížená",J161,0)</f>
        <v>0</v>
      </c>
      <c r="BG161" s="164">
        <f>IF(N161="zákl. přenesená",J161,0)</f>
        <v>0</v>
      </c>
      <c r="BH161" s="164">
        <f>IF(N161="sníž. přenesená",J161,0)</f>
        <v>0</v>
      </c>
      <c r="BI161" s="164">
        <f>IF(N161="nulová",J161,0)</f>
        <v>0</v>
      </c>
      <c r="BJ161" s="17" t="s">
        <v>83</v>
      </c>
      <c r="BK161" s="164">
        <f>ROUND(I161*H161,2)</f>
        <v>0</v>
      </c>
      <c r="BL161" s="17" t="s">
        <v>134</v>
      </c>
      <c r="BM161" s="163" t="s">
        <v>496</v>
      </c>
    </row>
    <row r="162" spans="1:65" s="2" customFormat="1">
      <c r="A162" s="32"/>
      <c r="B162" s="33"/>
      <c r="C162" s="32"/>
      <c r="D162" s="165" t="s">
        <v>136</v>
      </c>
      <c r="E162" s="32"/>
      <c r="F162" s="166" t="s">
        <v>254</v>
      </c>
      <c r="G162" s="32"/>
      <c r="H162" s="32"/>
      <c r="I162" s="91"/>
      <c r="J162" s="32"/>
      <c r="K162" s="32"/>
      <c r="L162" s="33"/>
      <c r="M162" s="167"/>
      <c r="N162" s="168"/>
      <c r="O162" s="53"/>
      <c r="P162" s="53"/>
      <c r="Q162" s="53"/>
      <c r="R162" s="53"/>
      <c r="S162" s="53"/>
      <c r="T162" s="54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136</v>
      </c>
      <c r="AU162" s="17" t="s">
        <v>85</v>
      </c>
    </row>
    <row r="163" spans="1:65" s="13" customFormat="1">
      <c r="B163" s="169"/>
      <c r="D163" s="165" t="s">
        <v>138</v>
      </c>
      <c r="E163" s="170" t="s">
        <v>3</v>
      </c>
      <c r="F163" s="171" t="s">
        <v>495</v>
      </c>
      <c r="H163" s="172">
        <v>253.321</v>
      </c>
      <c r="I163" s="173"/>
      <c r="L163" s="169"/>
      <c r="M163" s="174"/>
      <c r="N163" s="175"/>
      <c r="O163" s="175"/>
      <c r="P163" s="175"/>
      <c r="Q163" s="175"/>
      <c r="R163" s="175"/>
      <c r="S163" s="175"/>
      <c r="T163" s="176"/>
      <c r="AT163" s="170" t="s">
        <v>138</v>
      </c>
      <c r="AU163" s="170" t="s">
        <v>85</v>
      </c>
      <c r="AV163" s="13" t="s">
        <v>85</v>
      </c>
      <c r="AW163" s="13" t="s">
        <v>35</v>
      </c>
      <c r="AX163" s="13" t="s">
        <v>83</v>
      </c>
      <c r="AY163" s="170" t="s">
        <v>127</v>
      </c>
    </row>
    <row r="164" spans="1:65" s="13" customFormat="1">
      <c r="B164" s="169"/>
      <c r="D164" s="165" t="s">
        <v>138</v>
      </c>
      <c r="F164" s="171" t="s">
        <v>497</v>
      </c>
      <c r="H164" s="172">
        <v>423.04599999999999</v>
      </c>
      <c r="I164" s="173"/>
      <c r="L164" s="169"/>
      <c r="M164" s="174"/>
      <c r="N164" s="175"/>
      <c r="O164" s="175"/>
      <c r="P164" s="175"/>
      <c r="Q164" s="175"/>
      <c r="R164" s="175"/>
      <c r="S164" s="175"/>
      <c r="T164" s="176"/>
      <c r="AT164" s="170" t="s">
        <v>138</v>
      </c>
      <c r="AU164" s="170" t="s">
        <v>85</v>
      </c>
      <c r="AV164" s="13" t="s">
        <v>85</v>
      </c>
      <c r="AW164" s="13" t="s">
        <v>4</v>
      </c>
      <c r="AX164" s="13" t="s">
        <v>83</v>
      </c>
      <c r="AY164" s="170" t="s">
        <v>127</v>
      </c>
    </row>
    <row r="165" spans="1:65" s="2" customFormat="1" ht="19.95" customHeight="1">
      <c r="A165" s="32"/>
      <c r="B165" s="151"/>
      <c r="C165" s="152" t="s">
        <v>220</v>
      </c>
      <c r="D165" s="152" t="s">
        <v>129</v>
      </c>
      <c r="E165" s="153" t="s">
        <v>258</v>
      </c>
      <c r="F165" s="154" t="s">
        <v>259</v>
      </c>
      <c r="G165" s="155" t="s">
        <v>132</v>
      </c>
      <c r="H165" s="156">
        <v>533.39</v>
      </c>
      <c r="I165" s="157"/>
      <c r="J165" s="158">
        <f>ROUND(I165*H165,2)</f>
        <v>0</v>
      </c>
      <c r="K165" s="154" t="s">
        <v>133</v>
      </c>
      <c r="L165" s="33"/>
      <c r="M165" s="159" t="s">
        <v>3</v>
      </c>
      <c r="N165" s="160" t="s">
        <v>46</v>
      </c>
      <c r="O165" s="53"/>
      <c r="P165" s="161">
        <f>O165*H165</f>
        <v>0</v>
      </c>
      <c r="Q165" s="161">
        <v>0</v>
      </c>
      <c r="R165" s="161">
        <f>Q165*H165</f>
        <v>0</v>
      </c>
      <c r="S165" s="161">
        <v>0</v>
      </c>
      <c r="T165" s="162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3" t="s">
        <v>134</v>
      </c>
      <c r="AT165" s="163" t="s">
        <v>129</v>
      </c>
      <c r="AU165" s="163" t="s">
        <v>85</v>
      </c>
      <c r="AY165" s="17" t="s">
        <v>127</v>
      </c>
      <c r="BE165" s="164">
        <f>IF(N165="základní",J165,0)</f>
        <v>0</v>
      </c>
      <c r="BF165" s="164">
        <f>IF(N165="snížená",J165,0)</f>
        <v>0</v>
      </c>
      <c r="BG165" s="164">
        <f>IF(N165="zákl. přenesená",J165,0)</f>
        <v>0</v>
      </c>
      <c r="BH165" s="164">
        <f>IF(N165="sníž. přenesená",J165,0)</f>
        <v>0</v>
      </c>
      <c r="BI165" s="164">
        <f>IF(N165="nulová",J165,0)</f>
        <v>0</v>
      </c>
      <c r="BJ165" s="17" t="s">
        <v>83</v>
      </c>
      <c r="BK165" s="164">
        <f>ROUND(I165*H165,2)</f>
        <v>0</v>
      </c>
      <c r="BL165" s="17" t="s">
        <v>134</v>
      </c>
      <c r="BM165" s="163" t="s">
        <v>498</v>
      </c>
    </row>
    <row r="166" spans="1:65" s="2" customFormat="1" ht="28.8">
      <c r="A166" s="32"/>
      <c r="B166" s="33"/>
      <c r="C166" s="32"/>
      <c r="D166" s="165" t="s">
        <v>136</v>
      </c>
      <c r="E166" s="32"/>
      <c r="F166" s="166" t="s">
        <v>261</v>
      </c>
      <c r="G166" s="32"/>
      <c r="H166" s="32"/>
      <c r="I166" s="91"/>
      <c r="J166" s="32"/>
      <c r="K166" s="32"/>
      <c r="L166" s="33"/>
      <c r="M166" s="167"/>
      <c r="N166" s="168"/>
      <c r="O166" s="53"/>
      <c r="P166" s="53"/>
      <c r="Q166" s="53"/>
      <c r="R166" s="53"/>
      <c r="S166" s="53"/>
      <c r="T166" s="54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136</v>
      </c>
      <c r="AU166" s="17" t="s">
        <v>85</v>
      </c>
    </row>
    <row r="167" spans="1:65" s="13" customFormat="1" ht="20.399999999999999">
      <c r="B167" s="169"/>
      <c r="D167" s="165" t="s">
        <v>138</v>
      </c>
      <c r="E167" s="170" t="s">
        <v>3</v>
      </c>
      <c r="F167" s="171" t="s">
        <v>478</v>
      </c>
      <c r="H167" s="172">
        <v>533.39</v>
      </c>
      <c r="I167" s="173"/>
      <c r="L167" s="169"/>
      <c r="M167" s="174"/>
      <c r="N167" s="175"/>
      <c r="O167" s="175"/>
      <c r="P167" s="175"/>
      <c r="Q167" s="175"/>
      <c r="R167" s="175"/>
      <c r="S167" s="175"/>
      <c r="T167" s="176"/>
      <c r="AT167" s="170" t="s">
        <v>138</v>
      </c>
      <c r="AU167" s="170" t="s">
        <v>85</v>
      </c>
      <c r="AV167" s="13" t="s">
        <v>85</v>
      </c>
      <c r="AW167" s="13" t="s">
        <v>35</v>
      </c>
      <c r="AX167" s="13" t="s">
        <v>83</v>
      </c>
      <c r="AY167" s="170" t="s">
        <v>127</v>
      </c>
    </row>
    <row r="168" spans="1:65" s="2" customFormat="1" ht="19.95" customHeight="1">
      <c r="A168" s="32"/>
      <c r="B168" s="151"/>
      <c r="C168" s="152" t="s">
        <v>225</v>
      </c>
      <c r="D168" s="152" t="s">
        <v>129</v>
      </c>
      <c r="E168" s="153" t="s">
        <v>263</v>
      </c>
      <c r="F168" s="154" t="s">
        <v>264</v>
      </c>
      <c r="G168" s="155" t="s">
        <v>132</v>
      </c>
      <c r="H168" s="156">
        <v>533.39</v>
      </c>
      <c r="I168" s="157"/>
      <c r="J168" s="158">
        <f>ROUND(I168*H168,2)</f>
        <v>0</v>
      </c>
      <c r="K168" s="154" t="s">
        <v>133</v>
      </c>
      <c r="L168" s="33"/>
      <c r="M168" s="159" t="s">
        <v>3</v>
      </c>
      <c r="N168" s="160" t="s">
        <v>46</v>
      </c>
      <c r="O168" s="53"/>
      <c r="P168" s="161">
        <f>O168*H168</f>
        <v>0</v>
      </c>
      <c r="Q168" s="161">
        <v>0</v>
      </c>
      <c r="R168" s="161">
        <f>Q168*H168</f>
        <v>0</v>
      </c>
      <c r="S168" s="161">
        <v>0</v>
      </c>
      <c r="T168" s="162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3" t="s">
        <v>134</v>
      </c>
      <c r="AT168" s="163" t="s">
        <v>129</v>
      </c>
      <c r="AU168" s="163" t="s">
        <v>85</v>
      </c>
      <c r="AY168" s="17" t="s">
        <v>127</v>
      </c>
      <c r="BE168" s="164">
        <f>IF(N168="základní",J168,0)</f>
        <v>0</v>
      </c>
      <c r="BF168" s="164">
        <f>IF(N168="snížená",J168,0)</f>
        <v>0</v>
      </c>
      <c r="BG168" s="164">
        <f>IF(N168="zákl. přenesená",J168,0)</f>
        <v>0</v>
      </c>
      <c r="BH168" s="164">
        <f>IF(N168="sníž. přenesená",J168,0)</f>
        <v>0</v>
      </c>
      <c r="BI168" s="164">
        <f>IF(N168="nulová",J168,0)</f>
        <v>0</v>
      </c>
      <c r="BJ168" s="17" t="s">
        <v>83</v>
      </c>
      <c r="BK168" s="164">
        <f>ROUND(I168*H168,2)</f>
        <v>0</v>
      </c>
      <c r="BL168" s="17" t="s">
        <v>134</v>
      </c>
      <c r="BM168" s="163" t="s">
        <v>499</v>
      </c>
    </row>
    <row r="169" spans="1:65" s="2" customFormat="1" ht="19.2">
      <c r="A169" s="32"/>
      <c r="B169" s="33"/>
      <c r="C169" s="32"/>
      <c r="D169" s="165" t="s">
        <v>136</v>
      </c>
      <c r="E169" s="32"/>
      <c r="F169" s="166" t="s">
        <v>266</v>
      </c>
      <c r="G169" s="32"/>
      <c r="H169" s="32"/>
      <c r="I169" s="91"/>
      <c r="J169" s="32"/>
      <c r="K169" s="32"/>
      <c r="L169" s="33"/>
      <c r="M169" s="167"/>
      <c r="N169" s="168"/>
      <c r="O169" s="53"/>
      <c r="P169" s="53"/>
      <c r="Q169" s="53"/>
      <c r="R169" s="53"/>
      <c r="S169" s="53"/>
      <c r="T169" s="54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7" t="s">
        <v>136</v>
      </c>
      <c r="AU169" s="17" t="s">
        <v>85</v>
      </c>
    </row>
    <row r="170" spans="1:65" s="13" customFormat="1" ht="20.399999999999999">
      <c r="B170" s="169"/>
      <c r="D170" s="165" t="s">
        <v>138</v>
      </c>
      <c r="E170" s="170" t="s">
        <v>3</v>
      </c>
      <c r="F170" s="171" t="s">
        <v>478</v>
      </c>
      <c r="H170" s="172">
        <v>533.39</v>
      </c>
      <c r="I170" s="173"/>
      <c r="L170" s="169"/>
      <c r="M170" s="174"/>
      <c r="N170" s="175"/>
      <c r="O170" s="175"/>
      <c r="P170" s="175"/>
      <c r="Q170" s="175"/>
      <c r="R170" s="175"/>
      <c r="S170" s="175"/>
      <c r="T170" s="176"/>
      <c r="AT170" s="170" t="s">
        <v>138</v>
      </c>
      <c r="AU170" s="170" t="s">
        <v>85</v>
      </c>
      <c r="AV170" s="13" t="s">
        <v>85</v>
      </c>
      <c r="AW170" s="13" t="s">
        <v>35</v>
      </c>
      <c r="AX170" s="13" t="s">
        <v>83</v>
      </c>
      <c r="AY170" s="170" t="s">
        <v>127</v>
      </c>
    </row>
    <row r="171" spans="1:65" s="12" customFormat="1" ht="22.95" customHeight="1">
      <c r="B171" s="138"/>
      <c r="D171" s="139" t="s">
        <v>74</v>
      </c>
      <c r="E171" s="149" t="s">
        <v>85</v>
      </c>
      <c r="F171" s="149" t="s">
        <v>272</v>
      </c>
      <c r="I171" s="141"/>
      <c r="J171" s="150">
        <f>BK171</f>
        <v>0</v>
      </c>
      <c r="L171" s="138"/>
      <c r="M171" s="143"/>
      <c r="N171" s="144"/>
      <c r="O171" s="144"/>
      <c r="P171" s="145">
        <f>SUM(P172:P174)</f>
        <v>0</v>
      </c>
      <c r="Q171" s="144"/>
      <c r="R171" s="145">
        <f>SUM(R172:R174)</f>
        <v>112.80488100000001</v>
      </c>
      <c r="S171" s="144"/>
      <c r="T171" s="146">
        <f>SUM(T172:T174)</f>
        <v>0</v>
      </c>
      <c r="AR171" s="139" t="s">
        <v>83</v>
      </c>
      <c r="AT171" s="147" t="s">
        <v>74</v>
      </c>
      <c r="AU171" s="147" t="s">
        <v>83</v>
      </c>
      <c r="AY171" s="139" t="s">
        <v>127</v>
      </c>
      <c r="BK171" s="148">
        <f>SUM(BK172:BK174)</f>
        <v>0</v>
      </c>
    </row>
    <row r="172" spans="1:65" s="2" customFormat="1" ht="30" customHeight="1">
      <c r="A172" s="32"/>
      <c r="B172" s="151"/>
      <c r="C172" s="152" t="s">
        <v>232</v>
      </c>
      <c r="D172" s="152" t="s">
        <v>129</v>
      </c>
      <c r="E172" s="153" t="s">
        <v>500</v>
      </c>
      <c r="F172" s="154" t="s">
        <v>501</v>
      </c>
      <c r="G172" s="155" t="s">
        <v>163</v>
      </c>
      <c r="H172" s="156">
        <v>357.77</v>
      </c>
      <c r="I172" s="157"/>
      <c r="J172" s="158">
        <f>ROUND(I172*H172,2)</f>
        <v>0</v>
      </c>
      <c r="K172" s="154" t="s">
        <v>133</v>
      </c>
      <c r="L172" s="33"/>
      <c r="M172" s="159" t="s">
        <v>3</v>
      </c>
      <c r="N172" s="160" t="s">
        <v>46</v>
      </c>
      <c r="O172" s="53"/>
      <c r="P172" s="161">
        <f>O172*H172</f>
        <v>0</v>
      </c>
      <c r="Q172" s="161">
        <v>0.31530000000000002</v>
      </c>
      <c r="R172" s="161">
        <f>Q172*H172</f>
        <v>112.80488100000001</v>
      </c>
      <c r="S172" s="161">
        <v>0</v>
      </c>
      <c r="T172" s="162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3" t="s">
        <v>134</v>
      </c>
      <c r="AT172" s="163" t="s">
        <v>129</v>
      </c>
      <c r="AU172" s="163" t="s">
        <v>85</v>
      </c>
      <c r="AY172" s="17" t="s">
        <v>127</v>
      </c>
      <c r="BE172" s="164">
        <f>IF(N172="základní",J172,0)</f>
        <v>0</v>
      </c>
      <c r="BF172" s="164">
        <f>IF(N172="snížená",J172,0)</f>
        <v>0</v>
      </c>
      <c r="BG172" s="164">
        <f>IF(N172="zákl. přenesená",J172,0)</f>
        <v>0</v>
      </c>
      <c r="BH172" s="164">
        <f>IF(N172="sníž. přenesená",J172,0)</f>
        <v>0</v>
      </c>
      <c r="BI172" s="164">
        <f>IF(N172="nulová",J172,0)</f>
        <v>0</v>
      </c>
      <c r="BJ172" s="17" t="s">
        <v>83</v>
      </c>
      <c r="BK172" s="164">
        <f>ROUND(I172*H172,2)</f>
        <v>0</v>
      </c>
      <c r="BL172" s="17" t="s">
        <v>134</v>
      </c>
      <c r="BM172" s="163" t="s">
        <v>502</v>
      </c>
    </row>
    <row r="173" spans="1:65" s="2" customFormat="1" ht="48">
      <c r="A173" s="32"/>
      <c r="B173" s="33"/>
      <c r="C173" s="32"/>
      <c r="D173" s="165" t="s">
        <v>136</v>
      </c>
      <c r="E173" s="32"/>
      <c r="F173" s="166" t="s">
        <v>503</v>
      </c>
      <c r="G173" s="32"/>
      <c r="H173" s="32"/>
      <c r="I173" s="91"/>
      <c r="J173" s="32"/>
      <c r="K173" s="32"/>
      <c r="L173" s="33"/>
      <c r="M173" s="167"/>
      <c r="N173" s="168"/>
      <c r="O173" s="53"/>
      <c r="P173" s="53"/>
      <c r="Q173" s="53"/>
      <c r="R173" s="53"/>
      <c r="S173" s="53"/>
      <c r="T173" s="54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7" t="s">
        <v>136</v>
      </c>
      <c r="AU173" s="17" t="s">
        <v>85</v>
      </c>
    </row>
    <row r="174" spans="1:65" s="13" customFormat="1">
      <c r="B174" s="169"/>
      <c r="D174" s="165" t="s">
        <v>138</v>
      </c>
      <c r="E174" s="170" t="s">
        <v>3</v>
      </c>
      <c r="F174" s="171" t="s">
        <v>504</v>
      </c>
      <c r="H174" s="172">
        <v>357.77</v>
      </c>
      <c r="I174" s="173"/>
      <c r="L174" s="169"/>
      <c r="M174" s="174"/>
      <c r="N174" s="175"/>
      <c r="O174" s="175"/>
      <c r="P174" s="175"/>
      <c r="Q174" s="175"/>
      <c r="R174" s="175"/>
      <c r="S174" s="175"/>
      <c r="T174" s="176"/>
      <c r="AT174" s="170" t="s">
        <v>138</v>
      </c>
      <c r="AU174" s="170" t="s">
        <v>85</v>
      </c>
      <c r="AV174" s="13" t="s">
        <v>85</v>
      </c>
      <c r="AW174" s="13" t="s">
        <v>35</v>
      </c>
      <c r="AX174" s="13" t="s">
        <v>83</v>
      </c>
      <c r="AY174" s="170" t="s">
        <v>127</v>
      </c>
    </row>
    <row r="175" spans="1:65" s="12" customFormat="1" ht="22.95" customHeight="1">
      <c r="B175" s="138"/>
      <c r="D175" s="139" t="s">
        <v>74</v>
      </c>
      <c r="E175" s="149" t="s">
        <v>134</v>
      </c>
      <c r="F175" s="149" t="s">
        <v>279</v>
      </c>
      <c r="I175" s="141"/>
      <c r="J175" s="150">
        <f>BK175</f>
        <v>0</v>
      </c>
      <c r="L175" s="138"/>
      <c r="M175" s="143"/>
      <c r="N175" s="144"/>
      <c r="O175" s="144"/>
      <c r="P175" s="145">
        <f>SUM(P176:P192)</f>
        <v>0</v>
      </c>
      <c r="Q175" s="144"/>
      <c r="R175" s="145">
        <f>SUM(R176:R192)</f>
        <v>0.51807199999999998</v>
      </c>
      <c r="S175" s="144"/>
      <c r="T175" s="146">
        <f>SUM(T176:T192)</f>
        <v>0</v>
      </c>
      <c r="AR175" s="139" t="s">
        <v>83</v>
      </c>
      <c r="AT175" s="147" t="s">
        <v>74</v>
      </c>
      <c r="AU175" s="147" t="s">
        <v>83</v>
      </c>
      <c r="AY175" s="139" t="s">
        <v>127</v>
      </c>
      <c r="BK175" s="148">
        <f>SUM(BK176:BK192)</f>
        <v>0</v>
      </c>
    </row>
    <row r="176" spans="1:65" s="2" customFormat="1" ht="19.95" customHeight="1">
      <c r="A176" s="32"/>
      <c r="B176" s="151"/>
      <c r="C176" s="152" t="s">
        <v>237</v>
      </c>
      <c r="D176" s="152" t="s">
        <v>129</v>
      </c>
      <c r="E176" s="153" t="s">
        <v>281</v>
      </c>
      <c r="F176" s="154" t="s">
        <v>282</v>
      </c>
      <c r="G176" s="155" t="s">
        <v>191</v>
      </c>
      <c r="H176" s="156">
        <v>50.795000000000002</v>
      </c>
      <c r="I176" s="157"/>
      <c r="J176" s="158">
        <f>ROUND(I176*H176,2)</f>
        <v>0</v>
      </c>
      <c r="K176" s="154" t="s">
        <v>133</v>
      </c>
      <c r="L176" s="33"/>
      <c r="M176" s="159" t="s">
        <v>3</v>
      </c>
      <c r="N176" s="160" t="s">
        <v>46</v>
      </c>
      <c r="O176" s="53"/>
      <c r="P176" s="161">
        <f>O176*H176</f>
        <v>0</v>
      </c>
      <c r="Q176" s="161">
        <v>0</v>
      </c>
      <c r="R176" s="161">
        <f>Q176*H176</f>
        <v>0</v>
      </c>
      <c r="S176" s="161">
        <v>0</v>
      </c>
      <c r="T176" s="162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3" t="s">
        <v>134</v>
      </c>
      <c r="AT176" s="163" t="s">
        <v>129</v>
      </c>
      <c r="AU176" s="163" t="s">
        <v>85</v>
      </c>
      <c r="AY176" s="17" t="s">
        <v>127</v>
      </c>
      <c r="BE176" s="164">
        <f>IF(N176="základní",J176,0)</f>
        <v>0</v>
      </c>
      <c r="BF176" s="164">
        <f>IF(N176="snížená",J176,0)</f>
        <v>0</v>
      </c>
      <c r="BG176" s="164">
        <f>IF(N176="zákl. přenesená",J176,0)</f>
        <v>0</v>
      </c>
      <c r="BH176" s="164">
        <f>IF(N176="sníž. přenesená",J176,0)</f>
        <v>0</v>
      </c>
      <c r="BI176" s="164">
        <f>IF(N176="nulová",J176,0)</f>
        <v>0</v>
      </c>
      <c r="BJ176" s="17" t="s">
        <v>83</v>
      </c>
      <c r="BK176" s="164">
        <f>ROUND(I176*H176,2)</f>
        <v>0</v>
      </c>
      <c r="BL176" s="17" t="s">
        <v>134</v>
      </c>
      <c r="BM176" s="163" t="s">
        <v>505</v>
      </c>
    </row>
    <row r="177" spans="1:65" s="2" customFormat="1" ht="19.2">
      <c r="A177" s="32"/>
      <c r="B177" s="33"/>
      <c r="C177" s="32"/>
      <c r="D177" s="165" t="s">
        <v>136</v>
      </c>
      <c r="E177" s="32"/>
      <c r="F177" s="166" t="s">
        <v>284</v>
      </c>
      <c r="G177" s="32"/>
      <c r="H177" s="32"/>
      <c r="I177" s="91"/>
      <c r="J177" s="32"/>
      <c r="K177" s="32"/>
      <c r="L177" s="33"/>
      <c r="M177" s="167"/>
      <c r="N177" s="168"/>
      <c r="O177" s="53"/>
      <c r="P177" s="53"/>
      <c r="Q177" s="53"/>
      <c r="R177" s="53"/>
      <c r="S177" s="53"/>
      <c r="T177" s="54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7" t="s">
        <v>136</v>
      </c>
      <c r="AU177" s="17" t="s">
        <v>85</v>
      </c>
    </row>
    <row r="178" spans="1:65" s="13" customFormat="1">
      <c r="B178" s="169"/>
      <c r="D178" s="165" t="s">
        <v>138</v>
      </c>
      <c r="E178" s="170" t="s">
        <v>3</v>
      </c>
      <c r="F178" s="171" t="s">
        <v>482</v>
      </c>
      <c r="H178" s="172">
        <v>50.795000000000002</v>
      </c>
      <c r="I178" s="173"/>
      <c r="L178" s="169"/>
      <c r="M178" s="174"/>
      <c r="N178" s="175"/>
      <c r="O178" s="175"/>
      <c r="P178" s="175"/>
      <c r="Q178" s="175"/>
      <c r="R178" s="175"/>
      <c r="S178" s="175"/>
      <c r="T178" s="176"/>
      <c r="AT178" s="170" t="s">
        <v>138</v>
      </c>
      <c r="AU178" s="170" t="s">
        <v>85</v>
      </c>
      <c r="AV178" s="13" t="s">
        <v>85</v>
      </c>
      <c r="AW178" s="13" t="s">
        <v>35</v>
      </c>
      <c r="AX178" s="13" t="s">
        <v>83</v>
      </c>
      <c r="AY178" s="170" t="s">
        <v>127</v>
      </c>
    </row>
    <row r="179" spans="1:65" s="2" customFormat="1" ht="19.95" customHeight="1">
      <c r="A179" s="32"/>
      <c r="B179" s="151"/>
      <c r="C179" s="152" t="s">
        <v>246</v>
      </c>
      <c r="D179" s="152" t="s">
        <v>129</v>
      </c>
      <c r="E179" s="153" t="s">
        <v>286</v>
      </c>
      <c r="F179" s="154" t="s">
        <v>287</v>
      </c>
      <c r="G179" s="155" t="s">
        <v>288</v>
      </c>
      <c r="H179" s="156">
        <v>3</v>
      </c>
      <c r="I179" s="157"/>
      <c r="J179" s="158">
        <f>ROUND(I179*H179,2)</f>
        <v>0</v>
      </c>
      <c r="K179" s="154" t="s">
        <v>133</v>
      </c>
      <c r="L179" s="33"/>
      <c r="M179" s="159" t="s">
        <v>3</v>
      </c>
      <c r="N179" s="160" t="s">
        <v>46</v>
      </c>
      <c r="O179" s="53"/>
      <c r="P179" s="161">
        <f>O179*H179</f>
        <v>0</v>
      </c>
      <c r="Q179" s="161">
        <v>6.6E-3</v>
      </c>
      <c r="R179" s="161">
        <f>Q179*H179</f>
        <v>1.9799999999999998E-2</v>
      </c>
      <c r="S179" s="161">
        <v>0</v>
      </c>
      <c r="T179" s="162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3" t="s">
        <v>134</v>
      </c>
      <c r="AT179" s="163" t="s">
        <v>129</v>
      </c>
      <c r="AU179" s="163" t="s">
        <v>85</v>
      </c>
      <c r="AY179" s="17" t="s">
        <v>127</v>
      </c>
      <c r="BE179" s="164">
        <f>IF(N179="základní",J179,0)</f>
        <v>0</v>
      </c>
      <c r="BF179" s="164">
        <f>IF(N179="snížená",J179,0)</f>
        <v>0</v>
      </c>
      <c r="BG179" s="164">
        <f>IF(N179="zákl. přenesená",J179,0)</f>
        <v>0</v>
      </c>
      <c r="BH179" s="164">
        <f>IF(N179="sníž. přenesená",J179,0)</f>
        <v>0</v>
      </c>
      <c r="BI179" s="164">
        <f>IF(N179="nulová",J179,0)</f>
        <v>0</v>
      </c>
      <c r="BJ179" s="17" t="s">
        <v>83</v>
      </c>
      <c r="BK179" s="164">
        <f>ROUND(I179*H179,2)</f>
        <v>0</v>
      </c>
      <c r="BL179" s="17" t="s">
        <v>134</v>
      </c>
      <c r="BM179" s="163" t="s">
        <v>506</v>
      </c>
    </row>
    <row r="180" spans="1:65" s="2" customFormat="1" ht="19.2">
      <c r="A180" s="32"/>
      <c r="B180" s="33"/>
      <c r="C180" s="32"/>
      <c r="D180" s="165" t="s">
        <v>136</v>
      </c>
      <c r="E180" s="32"/>
      <c r="F180" s="166" t="s">
        <v>290</v>
      </c>
      <c r="G180" s="32"/>
      <c r="H180" s="32"/>
      <c r="I180" s="91"/>
      <c r="J180" s="32"/>
      <c r="K180" s="32"/>
      <c r="L180" s="33"/>
      <c r="M180" s="167"/>
      <c r="N180" s="168"/>
      <c r="O180" s="53"/>
      <c r="P180" s="53"/>
      <c r="Q180" s="53"/>
      <c r="R180" s="53"/>
      <c r="S180" s="53"/>
      <c r="T180" s="54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7" t="s">
        <v>136</v>
      </c>
      <c r="AU180" s="17" t="s">
        <v>85</v>
      </c>
    </row>
    <row r="181" spans="1:65" s="2" customFormat="1" ht="19.95" customHeight="1">
      <c r="A181" s="32"/>
      <c r="B181" s="151"/>
      <c r="C181" s="185" t="s">
        <v>8</v>
      </c>
      <c r="D181" s="185" t="s">
        <v>252</v>
      </c>
      <c r="E181" s="186" t="s">
        <v>507</v>
      </c>
      <c r="F181" s="187" t="s">
        <v>508</v>
      </c>
      <c r="G181" s="188" t="s">
        <v>288</v>
      </c>
      <c r="H181" s="189">
        <v>3</v>
      </c>
      <c r="I181" s="190"/>
      <c r="J181" s="191">
        <f>ROUND(I181*H181,2)</f>
        <v>0</v>
      </c>
      <c r="K181" s="187" t="s">
        <v>133</v>
      </c>
      <c r="L181" s="192"/>
      <c r="M181" s="193" t="s">
        <v>3</v>
      </c>
      <c r="N181" s="194" t="s">
        <v>46</v>
      </c>
      <c r="O181" s="53"/>
      <c r="P181" s="161">
        <f>O181*H181</f>
        <v>0</v>
      </c>
      <c r="Q181" s="161">
        <v>2.7E-2</v>
      </c>
      <c r="R181" s="161">
        <f>Q181*H181</f>
        <v>8.1000000000000003E-2</v>
      </c>
      <c r="S181" s="161">
        <v>0</v>
      </c>
      <c r="T181" s="162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63" t="s">
        <v>172</v>
      </c>
      <c r="AT181" s="163" t="s">
        <v>252</v>
      </c>
      <c r="AU181" s="163" t="s">
        <v>85</v>
      </c>
      <c r="AY181" s="17" t="s">
        <v>127</v>
      </c>
      <c r="BE181" s="164">
        <f>IF(N181="základní",J181,0)</f>
        <v>0</v>
      </c>
      <c r="BF181" s="164">
        <f>IF(N181="snížená",J181,0)</f>
        <v>0</v>
      </c>
      <c r="BG181" s="164">
        <f>IF(N181="zákl. přenesená",J181,0)</f>
        <v>0</v>
      </c>
      <c r="BH181" s="164">
        <f>IF(N181="sníž. přenesená",J181,0)</f>
        <v>0</v>
      </c>
      <c r="BI181" s="164">
        <f>IF(N181="nulová",J181,0)</f>
        <v>0</v>
      </c>
      <c r="BJ181" s="17" t="s">
        <v>83</v>
      </c>
      <c r="BK181" s="164">
        <f>ROUND(I181*H181,2)</f>
        <v>0</v>
      </c>
      <c r="BL181" s="17" t="s">
        <v>134</v>
      </c>
      <c r="BM181" s="163" t="s">
        <v>509</v>
      </c>
    </row>
    <row r="182" spans="1:65" s="2" customFormat="1" ht="19.2">
      <c r="A182" s="32"/>
      <c r="B182" s="33"/>
      <c r="C182" s="32"/>
      <c r="D182" s="165" t="s">
        <v>136</v>
      </c>
      <c r="E182" s="32"/>
      <c r="F182" s="166" t="s">
        <v>508</v>
      </c>
      <c r="G182" s="32"/>
      <c r="H182" s="32"/>
      <c r="I182" s="91"/>
      <c r="J182" s="32"/>
      <c r="K182" s="32"/>
      <c r="L182" s="33"/>
      <c r="M182" s="167"/>
      <c r="N182" s="168"/>
      <c r="O182" s="53"/>
      <c r="P182" s="53"/>
      <c r="Q182" s="53"/>
      <c r="R182" s="53"/>
      <c r="S182" s="53"/>
      <c r="T182" s="54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7" t="s">
        <v>136</v>
      </c>
      <c r="AU182" s="17" t="s">
        <v>85</v>
      </c>
    </row>
    <row r="183" spans="1:65" s="2" customFormat="1" ht="19.95" customHeight="1">
      <c r="A183" s="32"/>
      <c r="B183" s="151"/>
      <c r="C183" s="152" t="s">
        <v>257</v>
      </c>
      <c r="D183" s="152" t="s">
        <v>129</v>
      </c>
      <c r="E183" s="153" t="s">
        <v>510</v>
      </c>
      <c r="F183" s="154" t="s">
        <v>511</v>
      </c>
      <c r="G183" s="155" t="s">
        <v>288</v>
      </c>
      <c r="H183" s="156">
        <v>1</v>
      </c>
      <c r="I183" s="157"/>
      <c r="J183" s="158">
        <f>ROUND(I183*H183,2)</f>
        <v>0</v>
      </c>
      <c r="K183" s="154" t="s">
        <v>133</v>
      </c>
      <c r="L183" s="33"/>
      <c r="M183" s="159" t="s">
        <v>3</v>
      </c>
      <c r="N183" s="160" t="s">
        <v>46</v>
      </c>
      <c r="O183" s="53"/>
      <c r="P183" s="161">
        <f>O183*H183</f>
        <v>0</v>
      </c>
      <c r="Q183" s="161">
        <v>6.6E-3</v>
      </c>
      <c r="R183" s="161">
        <f>Q183*H183</f>
        <v>6.6E-3</v>
      </c>
      <c r="S183" s="161">
        <v>0</v>
      </c>
      <c r="T183" s="162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63" t="s">
        <v>134</v>
      </c>
      <c r="AT183" s="163" t="s">
        <v>129</v>
      </c>
      <c r="AU183" s="163" t="s">
        <v>85</v>
      </c>
      <c r="AY183" s="17" t="s">
        <v>127</v>
      </c>
      <c r="BE183" s="164">
        <f>IF(N183="základní",J183,0)</f>
        <v>0</v>
      </c>
      <c r="BF183" s="164">
        <f>IF(N183="snížená",J183,0)</f>
        <v>0</v>
      </c>
      <c r="BG183" s="164">
        <f>IF(N183="zákl. přenesená",J183,0)</f>
        <v>0</v>
      </c>
      <c r="BH183" s="164">
        <f>IF(N183="sníž. přenesená",J183,0)</f>
        <v>0</v>
      </c>
      <c r="BI183" s="164">
        <f>IF(N183="nulová",J183,0)</f>
        <v>0</v>
      </c>
      <c r="BJ183" s="17" t="s">
        <v>83</v>
      </c>
      <c r="BK183" s="164">
        <f>ROUND(I183*H183,2)</f>
        <v>0</v>
      </c>
      <c r="BL183" s="17" t="s">
        <v>134</v>
      </c>
      <c r="BM183" s="163" t="s">
        <v>512</v>
      </c>
    </row>
    <row r="184" spans="1:65" s="2" customFormat="1" ht="19.2">
      <c r="A184" s="32"/>
      <c r="B184" s="33"/>
      <c r="C184" s="32"/>
      <c r="D184" s="165" t="s">
        <v>136</v>
      </c>
      <c r="E184" s="32"/>
      <c r="F184" s="166" t="s">
        <v>513</v>
      </c>
      <c r="G184" s="32"/>
      <c r="H184" s="32"/>
      <c r="I184" s="91"/>
      <c r="J184" s="32"/>
      <c r="K184" s="32"/>
      <c r="L184" s="33"/>
      <c r="M184" s="167"/>
      <c r="N184" s="168"/>
      <c r="O184" s="53"/>
      <c r="P184" s="53"/>
      <c r="Q184" s="53"/>
      <c r="R184" s="53"/>
      <c r="S184" s="53"/>
      <c r="T184" s="54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7" t="s">
        <v>136</v>
      </c>
      <c r="AU184" s="17" t="s">
        <v>85</v>
      </c>
    </row>
    <row r="185" spans="1:65" s="2" customFormat="1" ht="19.95" customHeight="1">
      <c r="A185" s="32"/>
      <c r="B185" s="151"/>
      <c r="C185" s="185" t="s">
        <v>262</v>
      </c>
      <c r="D185" s="185" t="s">
        <v>252</v>
      </c>
      <c r="E185" s="186" t="s">
        <v>514</v>
      </c>
      <c r="F185" s="187" t="s">
        <v>515</v>
      </c>
      <c r="G185" s="188" t="s">
        <v>288</v>
      </c>
      <c r="H185" s="189">
        <v>1</v>
      </c>
      <c r="I185" s="190"/>
      <c r="J185" s="191">
        <f>ROUND(I185*H185,2)</f>
        <v>0</v>
      </c>
      <c r="K185" s="187" t="s">
        <v>3</v>
      </c>
      <c r="L185" s="192"/>
      <c r="M185" s="193" t="s">
        <v>3</v>
      </c>
      <c r="N185" s="194" t="s">
        <v>46</v>
      </c>
      <c r="O185" s="53"/>
      <c r="P185" s="161">
        <f>O185*H185</f>
        <v>0</v>
      </c>
      <c r="Q185" s="161">
        <v>0.38</v>
      </c>
      <c r="R185" s="161">
        <f>Q185*H185</f>
        <v>0.38</v>
      </c>
      <c r="S185" s="161">
        <v>0</v>
      </c>
      <c r="T185" s="162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3" t="s">
        <v>172</v>
      </c>
      <c r="AT185" s="163" t="s">
        <v>252</v>
      </c>
      <c r="AU185" s="163" t="s">
        <v>85</v>
      </c>
      <c r="AY185" s="17" t="s">
        <v>127</v>
      </c>
      <c r="BE185" s="164">
        <f>IF(N185="základní",J185,0)</f>
        <v>0</v>
      </c>
      <c r="BF185" s="164">
        <f>IF(N185="snížená",J185,0)</f>
        <v>0</v>
      </c>
      <c r="BG185" s="164">
        <f>IF(N185="zákl. přenesená",J185,0)</f>
        <v>0</v>
      </c>
      <c r="BH185" s="164">
        <f>IF(N185="sníž. přenesená",J185,0)</f>
        <v>0</v>
      </c>
      <c r="BI185" s="164">
        <f>IF(N185="nulová",J185,0)</f>
        <v>0</v>
      </c>
      <c r="BJ185" s="17" t="s">
        <v>83</v>
      </c>
      <c r="BK185" s="164">
        <f>ROUND(I185*H185,2)</f>
        <v>0</v>
      </c>
      <c r="BL185" s="17" t="s">
        <v>134</v>
      </c>
      <c r="BM185" s="163" t="s">
        <v>516</v>
      </c>
    </row>
    <row r="186" spans="1:65" s="2" customFormat="1" ht="19.2">
      <c r="A186" s="32"/>
      <c r="B186" s="33"/>
      <c r="C186" s="32"/>
      <c r="D186" s="165" t="s">
        <v>136</v>
      </c>
      <c r="E186" s="32"/>
      <c r="F186" s="166" t="s">
        <v>515</v>
      </c>
      <c r="G186" s="32"/>
      <c r="H186" s="32"/>
      <c r="I186" s="91"/>
      <c r="J186" s="32"/>
      <c r="K186" s="32"/>
      <c r="L186" s="33"/>
      <c r="M186" s="167"/>
      <c r="N186" s="168"/>
      <c r="O186" s="53"/>
      <c r="P186" s="53"/>
      <c r="Q186" s="53"/>
      <c r="R186" s="53"/>
      <c r="S186" s="53"/>
      <c r="T186" s="54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7" t="s">
        <v>136</v>
      </c>
      <c r="AU186" s="17" t="s">
        <v>85</v>
      </c>
    </row>
    <row r="187" spans="1:65" s="2" customFormat="1" ht="19.95" customHeight="1">
      <c r="A187" s="32"/>
      <c r="B187" s="151"/>
      <c r="C187" s="152" t="s">
        <v>267</v>
      </c>
      <c r="D187" s="152" t="s">
        <v>129</v>
      </c>
      <c r="E187" s="153" t="s">
        <v>517</v>
      </c>
      <c r="F187" s="154" t="s">
        <v>518</v>
      </c>
      <c r="G187" s="155" t="s">
        <v>191</v>
      </c>
      <c r="H187" s="156">
        <v>0.72</v>
      </c>
      <c r="I187" s="157"/>
      <c r="J187" s="158">
        <f>ROUND(I187*H187,2)</f>
        <v>0</v>
      </c>
      <c r="K187" s="154" t="s">
        <v>133</v>
      </c>
      <c r="L187" s="33"/>
      <c r="M187" s="159" t="s">
        <v>3</v>
      </c>
      <c r="N187" s="160" t="s">
        <v>46</v>
      </c>
      <c r="O187" s="53"/>
      <c r="P187" s="161">
        <f>O187*H187</f>
        <v>0</v>
      </c>
      <c r="Q187" s="161">
        <v>0</v>
      </c>
      <c r="R187" s="161">
        <f>Q187*H187</f>
        <v>0</v>
      </c>
      <c r="S187" s="161">
        <v>0</v>
      </c>
      <c r="T187" s="162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3" t="s">
        <v>134</v>
      </c>
      <c r="AT187" s="163" t="s">
        <v>129</v>
      </c>
      <c r="AU187" s="163" t="s">
        <v>85</v>
      </c>
      <c r="AY187" s="17" t="s">
        <v>127</v>
      </c>
      <c r="BE187" s="164">
        <f>IF(N187="základní",J187,0)</f>
        <v>0</v>
      </c>
      <c r="BF187" s="164">
        <f>IF(N187="snížená",J187,0)</f>
        <v>0</v>
      </c>
      <c r="BG187" s="164">
        <f>IF(N187="zákl. přenesená",J187,0)</f>
        <v>0</v>
      </c>
      <c r="BH187" s="164">
        <f>IF(N187="sníž. přenesená",J187,0)</f>
        <v>0</v>
      </c>
      <c r="BI187" s="164">
        <f>IF(N187="nulová",J187,0)</f>
        <v>0</v>
      </c>
      <c r="BJ187" s="17" t="s">
        <v>83</v>
      </c>
      <c r="BK187" s="164">
        <f>ROUND(I187*H187,2)</f>
        <v>0</v>
      </c>
      <c r="BL187" s="17" t="s">
        <v>134</v>
      </c>
      <c r="BM187" s="163" t="s">
        <v>519</v>
      </c>
    </row>
    <row r="188" spans="1:65" s="2" customFormat="1" ht="28.8">
      <c r="A188" s="32"/>
      <c r="B188" s="33"/>
      <c r="C188" s="32"/>
      <c r="D188" s="165" t="s">
        <v>136</v>
      </c>
      <c r="E188" s="32"/>
      <c r="F188" s="166" t="s">
        <v>520</v>
      </c>
      <c r="G188" s="32"/>
      <c r="H188" s="32"/>
      <c r="I188" s="91"/>
      <c r="J188" s="32"/>
      <c r="K188" s="32"/>
      <c r="L188" s="33"/>
      <c r="M188" s="167"/>
      <c r="N188" s="168"/>
      <c r="O188" s="53"/>
      <c r="P188" s="53"/>
      <c r="Q188" s="53"/>
      <c r="R188" s="53"/>
      <c r="S188" s="53"/>
      <c r="T188" s="54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7" t="s">
        <v>136</v>
      </c>
      <c r="AU188" s="17" t="s">
        <v>85</v>
      </c>
    </row>
    <row r="189" spans="1:65" s="13" customFormat="1">
      <c r="B189" s="169"/>
      <c r="D189" s="165" t="s">
        <v>138</v>
      </c>
      <c r="E189" s="170" t="s">
        <v>3</v>
      </c>
      <c r="F189" s="171" t="s">
        <v>484</v>
      </c>
      <c r="H189" s="172">
        <v>0.72</v>
      </c>
      <c r="I189" s="173"/>
      <c r="L189" s="169"/>
      <c r="M189" s="174"/>
      <c r="N189" s="175"/>
      <c r="O189" s="175"/>
      <c r="P189" s="175"/>
      <c r="Q189" s="175"/>
      <c r="R189" s="175"/>
      <c r="S189" s="175"/>
      <c r="T189" s="176"/>
      <c r="AT189" s="170" t="s">
        <v>138</v>
      </c>
      <c r="AU189" s="170" t="s">
        <v>85</v>
      </c>
      <c r="AV189" s="13" t="s">
        <v>85</v>
      </c>
      <c r="AW189" s="13" t="s">
        <v>35</v>
      </c>
      <c r="AX189" s="13" t="s">
        <v>83</v>
      </c>
      <c r="AY189" s="170" t="s">
        <v>127</v>
      </c>
    </row>
    <row r="190" spans="1:65" s="2" customFormat="1" ht="14.4" customHeight="1">
      <c r="A190" s="32"/>
      <c r="B190" s="151"/>
      <c r="C190" s="152" t="s">
        <v>273</v>
      </c>
      <c r="D190" s="152" t="s">
        <v>129</v>
      </c>
      <c r="E190" s="153" t="s">
        <v>521</v>
      </c>
      <c r="F190" s="154" t="s">
        <v>522</v>
      </c>
      <c r="G190" s="155" t="s">
        <v>132</v>
      </c>
      <c r="H190" s="156">
        <v>4.8</v>
      </c>
      <c r="I190" s="157"/>
      <c r="J190" s="158">
        <f>ROUND(I190*H190,2)</f>
        <v>0</v>
      </c>
      <c r="K190" s="154" t="s">
        <v>133</v>
      </c>
      <c r="L190" s="33"/>
      <c r="M190" s="159" t="s">
        <v>3</v>
      </c>
      <c r="N190" s="160" t="s">
        <v>46</v>
      </c>
      <c r="O190" s="53"/>
      <c r="P190" s="161">
        <f>O190*H190</f>
        <v>0</v>
      </c>
      <c r="Q190" s="161">
        <v>6.3899999999999998E-3</v>
      </c>
      <c r="R190" s="161">
        <f>Q190*H190</f>
        <v>3.0671999999999998E-2</v>
      </c>
      <c r="S190" s="161">
        <v>0</v>
      </c>
      <c r="T190" s="162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3" t="s">
        <v>134</v>
      </c>
      <c r="AT190" s="163" t="s">
        <v>129</v>
      </c>
      <c r="AU190" s="163" t="s">
        <v>85</v>
      </c>
      <c r="AY190" s="17" t="s">
        <v>127</v>
      </c>
      <c r="BE190" s="164">
        <f>IF(N190="základní",J190,0)</f>
        <v>0</v>
      </c>
      <c r="BF190" s="164">
        <f>IF(N190="snížená",J190,0)</f>
        <v>0</v>
      </c>
      <c r="BG190" s="164">
        <f>IF(N190="zákl. přenesená",J190,0)</f>
        <v>0</v>
      </c>
      <c r="BH190" s="164">
        <f>IF(N190="sníž. přenesená",J190,0)</f>
        <v>0</v>
      </c>
      <c r="BI190" s="164">
        <f>IF(N190="nulová",J190,0)</f>
        <v>0</v>
      </c>
      <c r="BJ190" s="17" t="s">
        <v>83</v>
      </c>
      <c r="BK190" s="164">
        <f>ROUND(I190*H190,2)</f>
        <v>0</v>
      </c>
      <c r="BL190" s="17" t="s">
        <v>134</v>
      </c>
      <c r="BM190" s="163" t="s">
        <v>523</v>
      </c>
    </row>
    <row r="191" spans="1:65" s="2" customFormat="1" ht="19.2">
      <c r="A191" s="32"/>
      <c r="B191" s="33"/>
      <c r="C191" s="32"/>
      <c r="D191" s="165" t="s">
        <v>136</v>
      </c>
      <c r="E191" s="32"/>
      <c r="F191" s="166" t="s">
        <v>524</v>
      </c>
      <c r="G191" s="32"/>
      <c r="H191" s="32"/>
      <c r="I191" s="91"/>
      <c r="J191" s="32"/>
      <c r="K191" s="32"/>
      <c r="L191" s="33"/>
      <c r="M191" s="167"/>
      <c r="N191" s="168"/>
      <c r="O191" s="53"/>
      <c r="P191" s="53"/>
      <c r="Q191" s="53"/>
      <c r="R191" s="53"/>
      <c r="S191" s="53"/>
      <c r="T191" s="54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7" t="s">
        <v>136</v>
      </c>
      <c r="AU191" s="17" t="s">
        <v>85</v>
      </c>
    </row>
    <row r="192" spans="1:65" s="13" customFormat="1">
      <c r="B192" s="169"/>
      <c r="D192" s="165" t="s">
        <v>138</v>
      </c>
      <c r="E192" s="170" t="s">
        <v>3</v>
      </c>
      <c r="F192" s="171" t="s">
        <v>525</v>
      </c>
      <c r="H192" s="172">
        <v>4.8</v>
      </c>
      <c r="I192" s="173"/>
      <c r="L192" s="169"/>
      <c r="M192" s="174"/>
      <c r="N192" s="175"/>
      <c r="O192" s="175"/>
      <c r="P192" s="175"/>
      <c r="Q192" s="175"/>
      <c r="R192" s="175"/>
      <c r="S192" s="175"/>
      <c r="T192" s="176"/>
      <c r="AT192" s="170" t="s">
        <v>138</v>
      </c>
      <c r="AU192" s="170" t="s">
        <v>85</v>
      </c>
      <c r="AV192" s="13" t="s">
        <v>85</v>
      </c>
      <c r="AW192" s="13" t="s">
        <v>35</v>
      </c>
      <c r="AX192" s="13" t="s">
        <v>83</v>
      </c>
      <c r="AY192" s="170" t="s">
        <v>127</v>
      </c>
    </row>
    <row r="193" spans="1:65" s="12" customFormat="1" ht="22.95" customHeight="1">
      <c r="B193" s="138"/>
      <c r="D193" s="139" t="s">
        <v>74</v>
      </c>
      <c r="E193" s="149" t="s">
        <v>172</v>
      </c>
      <c r="F193" s="149" t="s">
        <v>340</v>
      </c>
      <c r="I193" s="141"/>
      <c r="J193" s="150">
        <f>BK193</f>
        <v>0</v>
      </c>
      <c r="L193" s="138"/>
      <c r="M193" s="143"/>
      <c r="N193" s="144"/>
      <c r="O193" s="144"/>
      <c r="P193" s="145">
        <f>SUM(P194:P269)</f>
        <v>0</v>
      </c>
      <c r="Q193" s="144"/>
      <c r="R193" s="145">
        <f>SUM(R194:R269)</f>
        <v>55.6931923</v>
      </c>
      <c r="S193" s="144"/>
      <c r="T193" s="146">
        <f>SUM(T194:T269)</f>
        <v>0</v>
      </c>
      <c r="AR193" s="139" t="s">
        <v>83</v>
      </c>
      <c r="AT193" s="147" t="s">
        <v>74</v>
      </c>
      <c r="AU193" s="147" t="s">
        <v>83</v>
      </c>
      <c r="AY193" s="139" t="s">
        <v>127</v>
      </c>
      <c r="BK193" s="148">
        <f>SUM(BK194:BK269)</f>
        <v>0</v>
      </c>
    </row>
    <row r="194" spans="1:65" s="2" customFormat="1" ht="30" customHeight="1">
      <c r="A194" s="32"/>
      <c r="B194" s="151"/>
      <c r="C194" s="152" t="s">
        <v>280</v>
      </c>
      <c r="D194" s="152" t="s">
        <v>129</v>
      </c>
      <c r="E194" s="153" t="s">
        <v>526</v>
      </c>
      <c r="F194" s="154" t="s">
        <v>527</v>
      </c>
      <c r="G194" s="155" t="s">
        <v>163</v>
      </c>
      <c r="H194" s="156">
        <v>4.5</v>
      </c>
      <c r="I194" s="157"/>
      <c r="J194" s="158">
        <f>ROUND(I194*H194,2)</f>
        <v>0</v>
      </c>
      <c r="K194" s="154" t="s">
        <v>133</v>
      </c>
      <c r="L194" s="33"/>
      <c r="M194" s="159" t="s">
        <v>3</v>
      </c>
      <c r="N194" s="160" t="s">
        <v>46</v>
      </c>
      <c r="O194" s="53"/>
      <c r="P194" s="161">
        <f>O194*H194</f>
        <v>0</v>
      </c>
      <c r="Q194" s="161">
        <v>1.0000000000000001E-5</v>
      </c>
      <c r="R194" s="161">
        <f>Q194*H194</f>
        <v>4.5000000000000003E-5</v>
      </c>
      <c r="S194" s="161">
        <v>0</v>
      </c>
      <c r="T194" s="162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63" t="s">
        <v>134</v>
      </c>
      <c r="AT194" s="163" t="s">
        <v>129</v>
      </c>
      <c r="AU194" s="163" t="s">
        <v>85</v>
      </c>
      <c r="AY194" s="17" t="s">
        <v>127</v>
      </c>
      <c r="BE194" s="164">
        <f>IF(N194="základní",J194,0)</f>
        <v>0</v>
      </c>
      <c r="BF194" s="164">
        <f>IF(N194="snížená",J194,0)</f>
        <v>0</v>
      </c>
      <c r="BG194" s="164">
        <f>IF(N194="zákl. přenesená",J194,0)</f>
        <v>0</v>
      </c>
      <c r="BH194" s="164">
        <f>IF(N194="sníž. přenesená",J194,0)</f>
        <v>0</v>
      </c>
      <c r="BI194" s="164">
        <f>IF(N194="nulová",J194,0)</f>
        <v>0</v>
      </c>
      <c r="BJ194" s="17" t="s">
        <v>83</v>
      </c>
      <c r="BK194" s="164">
        <f>ROUND(I194*H194,2)</f>
        <v>0</v>
      </c>
      <c r="BL194" s="17" t="s">
        <v>134</v>
      </c>
      <c r="BM194" s="163" t="s">
        <v>528</v>
      </c>
    </row>
    <row r="195" spans="1:65" s="2" customFormat="1" ht="28.8">
      <c r="A195" s="32"/>
      <c r="B195" s="33"/>
      <c r="C195" s="32"/>
      <c r="D195" s="165" t="s">
        <v>136</v>
      </c>
      <c r="E195" s="32"/>
      <c r="F195" s="166" t="s">
        <v>529</v>
      </c>
      <c r="G195" s="32"/>
      <c r="H195" s="32"/>
      <c r="I195" s="91"/>
      <c r="J195" s="32"/>
      <c r="K195" s="32"/>
      <c r="L195" s="33"/>
      <c r="M195" s="167"/>
      <c r="N195" s="168"/>
      <c r="O195" s="53"/>
      <c r="P195" s="53"/>
      <c r="Q195" s="53"/>
      <c r="R195" s="53"/>
      <c r="S195" s="53"/>
      <c r="T195" s="54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7" t="s">
        <v>136</v>
      </c>
      <c r="AU195" s="17" t="s">
        <v>85</v>
      </c>
    </row>
    <row r="196" spans="1:65" s="13" customFormat="1">
      <c r="B196" s="169"/>
      <c r="D196" s="165" t="s">
        <v>138</v>
      </c>
      <c r="E196" s="170" t="s">
        <v>3</v>
      </c>
      <c r="F196" s="171" t="s">
        <v>530</v>
      </c>
      <c r="H196" s="172">
        <v>4.5</v>
      </c>
      <c r="I196" s="173"/>
      <c r="L196" s="169"/>
      <c r="M196" s="174"/>
      <c r="N196" s="175"/>
      <c r="O196" s="175"/>
      <c r="P196" s="175"/>
      <c r="Q196" s="175"/>
      <c r="R196" s="175"/>
      <c r="S196" s="175"/>
      <c r="T196" s="176"/>
      <c r="AT196" s="170" t="s">
        <v>138</v>
      </c>
      <c r="AU196" s="170" t="s">
        <v>85</v>
      </c>
      <c r="AV196" s="13" t="s">
        <v>85</v>
      </c>
      <c r="AW196" s="13" t="s">
        <v>35</v>
      </c>
      <c r="AX196" s="13" t="s">
        <v>83</v>
      </c>
      <c r="AY196" s="170" t="s">
        <v>127</v>
      </c>
    </row>
    <row r="197" spans="1:65" s="2" customFormat="1" ht="19.95" customHeight="1">
      <c r="A197" s="32"/>
      <c r="B197" s="151"/>
      <c r="C197" s="185" t="s">
        <v>285</v>
      </c>
      <c r="D197" s="185" t="s">
        <v>252</v>
      </c>
      <c r="E197" s="186" t="s">
        <v>531</v>
      </c>
      <c r="F197" s="187" t="s">
        <v>532</v>
      </c>
      <c r="G197" s="188" t="s">
        <v>163</v>
      </c>
      <c r="H197" s="189">
        <v>3.09</v>
      </c>
      <c r="I197" s="190"/>
      <c r="J197" s="191">
        <f>ROUND(I197*H197,2)</f>
        <v>0</v>
      </c>
      <c r="K197" s="187" t="s">
        <v>133</v>
      </c>
      <c r="L197" s="192"/>
      <c r="M197" s="193" t="s">
        <v>3</v>
      </c>
      <c r="N197" s="194" t="s">
        <v>46</v>
      </c>
      <c r="O197" s="53"/>
      <c r="P197" s="161">
        <f>O197*H197</f>
        <v>0</v>
      </c>
      <c r="Q197" s="161">
        <v>1.5399999999999999E-3</v>
      </c>
      <c r="R197" s="161">
        <f>Q197*H197</f>
        <v>4.7585999999999991E-3</v>
      </c>
      <c r="S197" s="161">
        <v>0</v>
      </c>
      <c r="T197" s="162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63" t="s">
        <v>172</v>
      </c>
      <c r="AT197" s="163" t="s">
        <v>252</v>
      </c>
      <c r="AU197" s="163" t="s">
        <v>85</v>
      </c>
      <c r="AY197" s="17" t="s">
        <v>127</v>
      </c>
      <c r="BE197" s="164">
        <f>IF(N197="základní",J197,0)</f>
        <v>0</v>
      </c>
      <c r="BF197" s="164">
        <f>IF(N197="snížená",J197,0)</f>
        <v>0</v>
      </c>
      <c r="BG197" s="164">
        <f>IF(N197="zákl. přenesená",J197,0)</f>
        <v>0</v>
      </c>
      <c r="BH197" s="164">
        <f>IF(N197="sníž. přenesená",J197,0)</f>
        <v>0</v>
      </c>
      <c r="BI197" s="164">
        <f>IF(N197="nulová",J197,0)</f>
        <v>0</v>
      </c>
      <c r="BJ197" s="17" t="s">
        <v>83</v>
      </c>
      <c r="BK197" s="164">
        <f>ROUND(I197*H197,2)</f>
        <v>0</v>
      </c>
      <c r="BL197" s="17" t="s">
        <v>134</v>
      </c>
      <c r="BM197" s="163" t="s">
        <v>533</v>
      </c>
    </row>
    <row r="198" spans="1:65" s="2" customFormat="1">
      <c r="A198" s="32"/>
      <c r="B198" s="33"/>
      <c r="C198" s="32"/>
      <c r="D198" s="165" t="s">
        <v>136</v>
      </c>
      <c r="E198" s="32"/>
      <c r="F198" s="166" t="s">
        <v>532</v>
      </c>
      <c r="G198" s="32"/>
      <c r="H198" s="32"/>
      <c r="I198" s="91"/>
      <c r="J198" s="32"/>
      <c r="K198" s="32"/>
      <c r="L198" s="33"/>
      <c r="M198" s="167"/>
      <c r="N198" s="168"/>
      <c r="O198" s="53"/>
      <c r="P198" s="53"/>
      <c r="Q198" s="53"/>
      <c r="R198" s="53"/>
      <c r="S198" s="53"/>
      <c r="T198" s="54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7" t="s">
        <v>136</v>
      </c>
      <c r="AU198" s="17" t="s">
        <v>85</v>
      </c>
    </row>
    <row r="199" spans="1:65" s="13" customFormat="1">
      <c r="B199" s="169"/>
      <c r="D199" s="165" t="s">
        <v>138</v>
      </c>
      <c r="F199" s="171" t="s">
        <v>534</v>
      </c>
      <c r="H199" s="172">
        <v>3.09</v>
      </c>
      <c r="I199" s="173"/>
      <c r="L199" s="169"/>
      <c r="M199" s="174"/>
      <c r="N199" s="175"/>
      <c r="O199" s="175"/>
      <c r="P199" s="175"/>
      <c r="Q199" s="175"/>
      <c r="R199" s="175"/>
      <c r="S199" s="175"/>
      <c r="T199" s="176"/>
      <c r="AT199" s="170" t="s">
        <v>138</v>
      </c>
      <c r="AU199" s="170" t="s">
        <v>85</v>
      </c>
      <c r="AV199" s="13" t="s">
        <v>85</v>
      </c>
      <c r="AW199" s="13" t="s">
        <v>4</v>
      </c>
      <c r="AX199" s="13" t="s">
        <v>83</v>
      </c>
      <c r="AY199" s="170" t="s">
        <v>127</v>
      </c>
    </row>
    <row r="200" spans="1:65" s="2" customFormat="1" ht="14.4" customHeight="1">
      <c r="A200" s="32"/>
      <c r="B200" s="151"/>
      <c r="C200" s="185" t="s">
        <v>291</v>
      </c>
      <c r="D200" s="185" t="s">
        <v>252</v>
      </c>
      <c r="E200" s="186" t="s">
        <v>535</v>
      </c>
      <c r="F200" s="187" t="s">
        <v>536</v>
      </c>
      <c r="G200" s="188" t="s">
        <v>163</v>
      </c>
      <c r="H200" s="189">
        <v>1.5449999999999999</v>
      </c>
      <c r="I200" s="190"/>
      <c r="J200" s="191">
        <f>ROUND(I200*H200,2)</f>
        <v>0</v>
      </c>
      <c r="K200" s="187" t="s">
        <v>133</v>
      </c>
      <c r="L200" s="192"/>
      <c r="M200" s="193" t="s">
        <v>3</v>
      </c>
      <c r="N200" s="194" t="s">
        <v>46</v>
      </c>
      <c r="O200" s="53"/>
      <c r="P200" s="161">
        <f>O200*H200</f>
        <v>0</v>
      </c>
      <c r="Q200" s="161">
        <v>2.0400000000000001E-3</v>
      </c>
      <c r="R200" s="161">
        <f>Q200*H200</f>
        <v>3.1518000000000002E-3</v>
      </c>
      <c r="S200" s="161">
        <v>0</v>
      </c>
      <c r="T200" s="162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63" t="s">
        <v>172</v>
      </c>
      <c r="AT200" s="163" t="s">
        <v>252</v>
      </c>
      <c r="AU200" s="163" t="s">
        <v>85</v>
      </c>
      <c r="AY200" s="17" t="s">
        <v>127</v>
      </c>
      <c r="BE200" s="164">
        <f>IF(N200="základní",J200,0)</f>
        <v>0</v>
      </c>
      <c r="BF200" s="164">
        <f>IF(N200="snížená",J200,0)</f>
        <v>0</v>
      </c>
      <c r="BG200" s="164">
        <f>IF(N200="zákl. přenesená",J200,0)</f>
        <v>0</v>
      </c>
      <c r="BH200" s="164">
        <f>IF(N200="sníž. přenesená",J200,0)</f>
        <v>0</v>
      </c>
      <c r="BI200" s="164">
        <f>IF(N200="nulová",J200,0)</f>
        <v>0</v>
      </c>
      <c r="BJ200" s="17" t="s">
        <v>83</v>
      </c>
      <c r="BK200" s="164">
        <f>ROUND(I200*H200,2)</f>
        <v>0</v>
      </c>
      <c r="BL200" s="17" t="s">
        <v>134</v>
      </c>
      <c r="BM200" s="163" t="s">
        <v>537</v>
      </c>
    </row>
    <row r="201" spans="1:65" s="2" customFormat="1">
      <c r="A201" s="32"/>
      <c r="B201" s="33"/>
      <c r="C201" s="32"/>
      <c r="D201" s="165" t="s">
        <v>136</v>
      </c>
      <c r="E201" s="32"/>
      <c r="F201" s="166" t="s">
        <v>536</v>
      </c>
      <c r="G201" s="32"/>
      <c r="H201" s="32"/>
      <c r="I201" s="91"/>
      <c r="J201" s="32"/>
      <c r="K201" s="32"/>
      <c r="L201" s="33"/>
      <c r="M201" s="167"/>
      <c r="N201" s="168"/>
      <c r="O201" s="53"/>
      <c r="P201" s="53"/>
      <c r="Q201" s="53"/>
      <c r="R201" s="53"/>
      <c r="S201" s="53"/>
      <c r="T201" s="54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7" t="s">
        <v>136</v>
      </c>
      <c r="AU201" s="17" t="s">
        <v>85</v>
      </c>
    </row>
    <row r="202" spans="1:65" s="13" customFormat="1">
      <c r="B202" s="169"/>
      <c r="D202" s="165" t="s">
        <v>138</v>
      </c>
      <c r="F202" s="171" t="s">
        <v>538</v>
      </c>
      <c r="H202" s="172">
        <v>1.5449999999999999</v>
      </c>
      <c r="I202" s="173"/>
      <c r="L202" s="169"/>
      <c r="M202" s="174"/>
      <c r="N202" s="175"/>
      <c r="O202" s="175"/>
      <c r="P202" s="175"/>
      <c r="Q202" s="175"/>
      <c r="R202" s="175"/>
      <c r="S202" s="175"/>
      <c r="T202" s="176"/>
      <c r="AT202" s="170" t="s">
        <v>138</v>
      </c>
      <c r="AU202" s="170" t="s">
        <v>85</v>
      </c>
      <c r="AV202" s="13" t="s">
        <v>85</v>
      </c>
      <c r="AW202" s="13" t="s">
        <v>4</v>
      </c>
      <c r="AX202" s="13" t="s">
        <v>83</v>
      </c>
      <c r="AY202" s="170" t="s">
        <v>127</v>
      </c>
    </row>
    <row r="203" spans="1:65" s="2" customFormat="1" ht="19.95" customHeight="1">
      <c r="A203" s="32"/>
      <c r="B203" s="151"/>
      <c r="C203" s="152" t="s">
        <v>295</v>
      </c>
      <c r="D203" s="152" t="s">
        <v>129</v>
      </c>
      <c r="E203" s="153" t="s">
        <v>342</v>
      </c>
      <c r="F203" s="154" t="s">
        <v>343</v>
      </c>
      <c r="G203" s="155" t="s">
        <v>163</v>
      </c>
      <c r="H203" s="156">
        <v>502.09</v>
      </c>
      <c r="I203" s="157"/>
      <c r="J203" s="158">
        <f>ROUND(I203*H203,2)</f>
        <v>0</v>
      </c>
      <c r="K203" s="154" t="s">
        <v>133</v>
      </c>
      <c r="L203" s="33"/>
      <c r="M203" s="159" t="s">
        <v>3</v>
      </c>
      <c r="N203" s="160" t="s">
        <v>46</v>
      </c>
      <c r="O203" s="53"/>
      <c r="P203" s="161">
        <f>O203*H203</f>
        <v>0</v>
      </c>
      <c r="Q203" s="161">
        <v>2.0000000000000002E-5</v>
      </c>
      <c r="R203" s="161">
        <f>Q203*H203</f>
        <v>1.00418E-2</v>
      </c>
      <c r="S203" s="161">
        <v>0</v>
      </c>
      <c r="T203" s="162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63" t="s">
        <v>134</v>
      </c>
      <c r="AT203" s="163" t="s">
        <v>129</v>
      </c>
      <c r="AU203" s="163" t="s">
        <v>85</v>
      </c>
      <c r="AY203" s="17" t="s">
        <v>127</v>
      </c>
      <c r="BE203" s="164">
        <f>IF(N203="základní",J203,0)</f>
        <v>0</v>
      </c>
      <c r="BF203" s="164">
        <f>IF(N203="snížená",J203,0)</f>
        <v>0</v>
      </c>
      <c r="BG203" s="164">
        <f>IF(N203="zákl. přenesená",J203,0)</f>
        <v>0</v>
      </c>
      <c r="BH203" s="164">
        <f>IF(N203="sníž. přenesená",J203,0)</f>
        <v>0</v>
      </c>
      <c r="BI203" s="164">
        <f>IF(N203="nulová",J203,0)</f>
        <v>0</v>
      </c>
      <c r="BJ203" s="17" t="s">
        <v>83</v>
      </c>
      <c r="BK203" s="164">
        <f>ROUND(I203*H203,2)</f>
        <v>0</v>
      </c>
      <c r="BL203" s="17" t="s">
        <v>134</v>
      </c>
      <c r="BM203" s="163" t="s">
        <v>539</v>
      </c>
    </row>
    <row r="204" spans="1:65" s="2" customFormat="1" ht="19.2">
      <c r="A204" s="32"/>
      <c r="B204" s="33"/>
      <c r="C204" s="32"/>
      <c r="D204" s="165" t="s">
        <v>136</v>
      </c>
      <c r="E204" s="32"/>
      <c r="F204" s="166" t="s">
        <v>345</v>
      </c>
      <c r="G204" s="32"/>
      <c r="H204" s="32"/>
      <c r="I204" s="91"/>
      <c r="J204" s="32"/>
      <c r="K204" s="32"/>
      <c r="L204" s="33"/>
      <c r="M204" s="167"/>
      <c r="N204" s="168"/>
      <c r="O204" s="53"/>
      <c r="P204" s="53"/>
      <c r="Q204" s="53"/>
      <c r="R204" s="53"/>
      <c r="S204" s="53"/>
      <c r="T204" s="54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7" t="s">
        <v>136</v>
      </c>
      <c r="AU204" s="17" t="s">
        <v>85</v>
      </c>
    </row>
    <row r="205" spans="1:65" s="13" customFormat="1">
      <c r="B205" s="169"/>
      <c r="D205" s="165" t="s">
        <v>138</v>
      </c>
      <c r="E205" s="170" t="s">
        <v>3</v>
      </c>
      <c r="F205" s="171" t="s">
        <v>540</v>
      </c>
      <c r="H205" s="172">
        <v>502.09</v>
      </c>
      <c r="I205" s="173"/>
      <c r="L205" s="169"/>
      <c r="M205" s="174"/>
      <c r="N205" s="175"/>
      <c r="O205" s="175"/>
      <c r="P205" s="175"/>
      <c r="Q205" s="175"/>
      <c r="R205" s="175"/>
      <c r="S205" s="175"/>
      <c r="T205" s="176"/>
      <c r="AT205" s="170" t="s">
        <v>138</v>
      </c>
      <c r="AU205" s="170" t="s">
        <v>85</v>
      </c>
      <c r="AV205" s="13" t="s">
        <v>85</v>
      </c>
      <c r="AW205" s="13" t="s">
        <v>35</v>
      </c>
      <c r="AX205" s="13" t="s">
        <v>83</v>
      </c>
      <c r="AY205" s="170" t="s">
        <v>127</v>
      </c>
    </row>
    <row r="206" spans="1:65" s="2" customFormat="1" ht="19.95" customHeight="1">
      <c r="A206" s="32"/>
      <c r="B206" s="151"/>
      <c r="C206" s="185" t="s">
        <v>299</v>
      </c>
      <c r="D206" s="185" t="s">
        <v>252</v>
      </c>
      <c r="E206" s="186" t="s">
        <v>347</v>
      </c>
      <c r="F206" s="187" t="s">
        <v>348</v>
      </c>
      <c r="G206" s="188" t="s">
        <v>163</v>
      </c>
      <c r="H206" s="189">
        <v>509.62099999999998</v>
      </c>
      <c r="I206" s="190"/>
      <c r="J206" s="191">
        <f>ROUND(I206*H206,2)</f>
        <v>0</v>
      </c>
      <c r="K206" s="187" t="s">
        <v>133</v>
      </c>
      <c r="L206" s="192"/>
      <c r="M206" s="193" t="s">
        <v>3</v>
      </c>
      <c r="N206" s="194" t="s">
        <v>46</v>
      </c>
      <c r="O206" s="53"/>
      <c r="P206" s="161">
        <f>O206*H206</f>
        <v>0</v>
      </c>
      <c r="Q206" s="161">
        <v>3.0999999999999999E-3</v>
      </c>
      <c r="R206" s="161">
        <f>Q206*H206</f>
        <v>1.5798250999999999</v>
      </c>
      <c r="S206" s="161">
        <v>0</v>
      </c>
      <c r="T206" s="162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63" t="s">
        <v>172</v>
      </c>
      <c r="AT206" s="163" t="s">
        <v>252</v>
      </c>
      <c r="AU206" s="163" t="s">
        <v>85</v>
      </c>
      <c r="AY206" s="17" t="s">
        <v>127</v>
      </c>
      <c r="BE206" s="164">
        <f>IF(N206="základní",J206,0)</f>
        <v>0</v>
      </c>
      <c r="BF206" s="164">
        <f>IF(N206="snížená",J206,0)</f>
        <v>0</v>
      </c>
      <c r="BG206" s="164">
        <f>IF(N206="zákl. přenesená",J206,0)</f>
        <v>0</v>
      </c>
      <c r="BH206" s="164">
        <f>IF(N206="sníž. přenesená",J206,0)</f>
        <v>0</v>
      </c>
      <c r="BI206" s="164">
        <f>IF(N206="nulová",J206,0)</f>
        <v>0</v>
      </c>
      <c r="BJ206" s="17" t="s">
        <v>83</v>
      </c>
      <c r="BK206" s="164">
        <f>ROUND(I206*H206,2)</f>
        <v>0</v>
      </c>
      <c r="BL206" s="17" t="s">
        <v>134</v>
      </c>
      <c r="BM206" s="163" t="s">
        <v>541</v>
      </c>
    </row>
    <row r="207" spans="1:65" s="2" customFormat="1" ht="19.2">
      <c r="A207" s="32"/>
      <c r="B207" s="33"/>
      <c r="C207" s="32"/>
      <c r="D207" s="165" t="s">
        <v>136</v>
      </c>
      <c r="E207" s="32"/>
      <c r="F207" s="166" t="s">
        <v>348</v>
      </c>
      <c r="G207" s="32"/>
      <c r="H207" s="32"/>
      <c r="I207" s="91"/>
      <c r="J207" s="32"/>
      <c r="K207" s="32"/>
      <c r="L207" s="33"/>
      <c r="M207" s="167"/>
      <c r="N207" s="168"/>
      <c r="O207" s="53"/>
      <c r="P207" s="53"/>
      <c r="Q207" s="53"/>
      <c r="R207" s="53"/>
      <c r="S207" s="53"/>
      <c r="T207" s="54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7" t="s">
        <v>136</v>
      </c>
      <c r="AU207" s="17" t="s">
        <v>85</v>
      </c>
    </row>
    <row r="208" spans="1:65" s="13" customFormat="1">
      <c r="B208" s="169"/>
      <c r="D208" s="165" t="s">
        <v>138</v>
      </c>
      <c r="E208" s="170" t="s">
        <v>3</v>
      </c>
      <c r="F208" s="171" t="s">
        <v>540</v>
      </c>
      <c r="H208" s="172">
        <v>502.09</v>
      </c>
      <c r="I208" s="173"/>
      <c r="L208" s="169"/>
      <c r="M208" s="174"/>
      <c r="N208" s="175"/>
      <c r="O208" s="175"/>
      <c r="P208" s="175"/>
      <c r="Q208" s="175"/>
      <c r="R208" s="175"/>
      <c r="S208" s="175"/>
      <c r="T208" s="176"/>
      <c r="AT208" s="170" t="s">
        <v>138</v>
      </c>
      <c r="AU208" s="170" t="s">
        <v>85</v>
      </c>
      <c r="AV208" s="13" t="s">
        <v>85</v>
      </c>
      <c r="AW208" s="13" t="s">
        <v>35</v>
      </c>
      <c r="AX208" s="13" t="s">
        <v>83</v>
      </c>
      <c r="AY208" s="170" t="s">
        <v>127</v>
      </c>
    </row>
    <row r="209" spans="1:65" s="13" customFormat="1">
      <c r="B209" s="169"/>
      <c r="D209" s="165" t="s">
        <v>138</v>
      </c>
      <c r="F209" s="171" t="s">
        <v>542</v>
      </c>
      <c r="H209" s="172">
        <v>509.62099999999998</v>
      </c>
      <c r="I209" s="173"/>
      <c r="L209" s="169"/>
      <c r="M209" s="174"/>
      <c r="N209" s="175"/>
      <c r="O209" s="175"/>
      <c r="P209" s="175"/>
      <c r="Q209" s="175"/>
      <c r="R209" s="175"/>
      <c r="S209" s="175"/>
      <c r="T209" s="176"/>
      <c r="AT209" s="170" t="s">
        <v>138</v>
      </c>
      <c r="AU209" s="170" t="s">
        <v>85</v>
      </c>
      <c r="AV209" s="13" t="s">
        <v>85</v>
      </c>
      <c r="AW209" s="13" t="s">
        <v>4</v>
      </c>
      <c r="AX209" s="13" t="s">
        <v>83</v>
      </c>
      <c r="AY209" s="170" t="s">
        <v>127</v>
      </c>
    </row>
    <row r="210" spans="1:65" s="2" customFormat="1" ht="30" customHeight="1">
      <c r="A210" s="32"/>
      <c r="B210" s="151"/>
      <c r="C210" s="152" t="s">
        <v>304</v>
      </c>
      <c r="D210" s="152" t="s">
        <v>129</v>
      </c>
      <c r="E210" s="153" t="s">
        <v>543</v>
      </c>
      <c r="F210" s="154" t="s">
        <v>544</v>
      </c>
      <c r="G210" s="155" t="s">
        <v>288</v>
      </c>
      <c r="H210" s="156">
        <v>6</v>
      </c>
      <c r="I210" s="157"/>
      <c r="J210" s="158">
        <f>ROUND(I210*H210,2)</f>
        <v>0</v>
      </c>
      <c r="K210" s="154" t="s">
        <v>133</v>
      </c>
      <c r="L210" s="33"/>
      <c r="M210" s="159" t="s">
        <v>3</v>
      </c>
      <c r="N210" s="160" t="s">
        <v>46</v>
      </c>
      <c r="O210" s="53"/>
      <c r="P210" s="161">
        <f>O210*H210</f>
        <v>0</v>
      </c>
      <c r="Q210" s="161">
        <v>0</v>
      </c>
      <c r="R210" s="161">
        <f>Q210*H210</f>
        <v>0</v>
      </c>
      <c r="S210" s="161">
        <v>0</v>
      </c>
      <c r="T210" s="162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3" t="s">
        <v>134</v>
      </c>
      <c r="AT210" s="163" t="s">
        <v>129</v>
      </c>
      <c r="AU210" s="163" t="s">
        <v>85</v>
      </c>
      <c r="AY210" s="17" t="s">
        <v>127</v>
      </c>
      <c r="BE210" s="164">
        <f>IF(N210="základní",J210,0)</f>
        <v>0</v>
      </c>
      <c r="BF210" s="164">
        <f>IF(N210="snížená",J210,0)</f>
        <v>0</v>
      </c>
      <c r="BG210" s="164">
        <f>IF(N210="zákl. přenesená",J210,0)</f>
        <v>0</v>
      </c>
      <c r="BH210" s="164">
        <f>IF(N210="sníž. přenesená",J210,0)</f>
        <v>0</v>
      </c>
      <c r="BI210" s="164">
        <f>IF(N210="nulová",J210,0)</f>
        <v>0</v>
      </c>
      <c r="BJ210" s="17" t="s">
        <v>83</v>
      </c>
      <c r="BK210" s="164">
        <f>ROUND(I210*H210,2)</f>
        <v>0</v>
      </c>
      <c r="BL210" s="17" t="s">
        <v>134</v>
      </c>
      <c r="BM210" s="163" t="s">
        <v>545</v>
      </c>
    </row>
    <row r="211" spans="1:65" s="2" customFormat="1" ht="28.8">
      <c r="A211" s="32"/>
      <c r="B211" s="33"/>
      <c r="C211" s="32"/>
      <c r="D211" s="165" t="s">
        <v>136</v>
      </c>
      <c r="E211" s="32"/>
      <c r="F211" s="166" t="s">
        <v>546</v>
      </c>
      <c r="G211" s="32"/>
      <c r="H211" s="32"/>
      <c r="I211" s="91"/>
      <c r="J211" s="32"/>
      <c r="K211" s="32"/>
      <c r="L211" s="33"/>
      <c r="M211" s="167"/>
      <c r="N211" s="168"/>
      <c r="O211" s="53"/>
      <c r="P211" s="53"/>
      <c r="Q211" s="53"/>
      <c r="R211" s="53"/>
      <c r="S211" s="53"/>
      <c r="T211" s="54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7" t="s">
        <v>136</v>
      </c>
      <c r="AU211" s="17" t="s">
        <v>85</v>
      </c>
    </row>
    <row r="212" spans="1:65" s="2" customFormat="1" ht="14.4" customHeight="1">
      <c r="A212" s="32"/>
      <c r="B212" s="151"/>
      <c r="C212" s="185" t="s">
        <v>308</v>
      </c>
      <c r="D212" s="185" t="s">
        <v>252</v>
      </c>
      <c r="E212" s="186" t="s">
        <v>547</v>
      </c>
      <c r="F212" s="187" t="s">
        <v>548</v>
      </c>
      <c r="G212" s="188" t="s">
        <v>288</v>
      </c>
      <c r="H212" s="189">
        <v>6</v>
      </c>
      <c r="I212" s="190"/>
      <c r="J212" s="191">
        <f>ROUND(I212*H212,2)</f>
        <v>0</v>
      </c>
      <c r="K212" s="187" t="s">
        <v>133</v>
      </c>
      <c r="L212" s="192"/>
      <c r="M212" s="193" t="s">
        <v>3</v>
      </c>
      <c r="N212" s="194" t="s">
        <v>46</v>
      </c>
      <c r="O212" s="53"/>
      <c r="P212" s="161">
        <f>O212*H212</f>
        <v>0</v>
      </c>
      <c r="Q212" s="161">
        <v>3.5E-4</v>
      </c>
      <c r="R212" s="161">
        <f>Q212*H212</f>
        <v>2.0999999999999999E-3</v>
      </c>
      <c r="S212" s="161">
        <v>0</v>
      </c>
      <c r="T212" s="162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63" t="s">
        <v>172</v>
      </c>
      <c r="AT212" s="163" t="s">
        <v>252</v>
      </c>
      <c r="AU212" s="163" t="s">
        <v>85</v>
      </c>
      <c r="AY212" s="17" t="s">
        <v>127</v>
      </c>
      <c r="BE212" s="164">
        <f>IF(N212="základní",J212,0)</f>
        <v>0</v>
      </c>
      <c r="BF212" s="164">
        <f>IF(N212="snížená",J212,0)</f>
        <v>0</v>
      </c>
      <c r="BG212" s="164">
        <f>IF(N212="zákl. přenesená",J212,0)</f>
        <v>0</v>
      </c>
      <c r="BH212" s="164">
        <f>IF(N212="sníž. přenesená",J212,0)</f>
        <v>0</v>
      </c>
      <c r="BI212" s="164">
        <f>IF(N212="nulová",J212,0)</f>
        <v>0</v>
      </c>
      <c r="BJ212" s="17" t="s">
        <v>83</v>
      </c>
      <c r="BK212" s="164">
        <f>ROUND(I212*H212,2)</f>
        <v>0</v>
      </c>
      <c r="BL212" s="17" t="s">
        <v>134</v>
      </c>
      <c r="BM212" s="163" t="s">
        <v>549</v>
      </c>
    </row>
    <row r="213" spans="1:65" s="2" customFormat="1">
      <c r="A213" s="32"/>
      <c r="B213" s="33"/>
      <c r="C213" s="32"/>
      <c r="D213" s="165" t="s">
        <v>136</v>
      </c>
      <c r="E213" s="32"/>
      <c r="F213" s="166" t="s">
        <v>548</v>
      </c>
      <c r="G213" s="32"/>
      <c r="H213" s="32"/>
      <c r="I213" s="91"/>
      <c r="J213" s="32"/>
      <c r="K213" s="32"/>
      <c r="L213" s="33"/>
      <c r="M213" s="167"/>
      <c r="N213" s="168"/>
      <c r="O213" s="53"/>
      <c r="P213" s="53"/>
      <c r="Q213" s="53"/>
      <c r="R213" s="53"/>
      <c r="S213" s="53"/>
      <c r="T213" s="54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7" t="s">
        <v>136</v>
      </c>
      <c r="AU213" s="17" t="s">
        <v>85</v>
      </c>
    </row>
    <row r="214" spans="1:65" s="2" customFormat="1" ht="30" customHeight="1">
      <c r="A214" s="32"/>
      <c r="B214" s="151"/>
      <c r="C214" s="152" t="s">
        <v>314</v>
      </c>
      <c r="D214" s="152" t="s">
        <v>129</v>
      </c>
      <c r="E214" s="153" t="s">
        <v>550</v>
      </c>
      <c r="F214" s="154" t="s">
        <v>551</v>
      </c>
      <c r="G214" s="155" t="s">
        <v>288</v>
      </c>
      <c r="H214" s="156">
        <v>6</v>
      </c>
      <c r="I214" s="157"/>
      <c r="J214" s="158">
        <f>ROUND(I214*H214,2)</f>
        <v>0</v>
      </c>
      <c r="K214" s="154" t="s">
        <v>133</v>
      </c>
      <c r="L214" s="33"/>
      <c r="M214" s="159" t="s">
        <v>3</v>
      </c>
      <c r="N214" s="160" t="s">
        <v>46</v>
      </c>
      <c r="O214" s="53"/>
      <c r="P214" s="161">
        <f>O214*H214</f>
        <v>0</v>
      </c>
      <c r="Q214" s="161">
        <v>0</v>
      </c>
      <c r="R214" s="161">
        <f>Q214*H214</f>
        <v>0</v>
      </c>
      <c r="S214" s="161">
        <v>0</v>
      </c>
      <c r="T214" s="162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3" t="s">
        <v>134</v>
      </c>
      <c r="AT214" s="163" t="s">
        <v>129</v>
      </c>
      <c r="AU214" s="163" t="s">
        <v>85</v>
      </c>
      <c r="AY214" s="17" t="s">
        <v>127</v>
      </c>
      <c r="BE214" s="164">
        <f>IF(N214="základní",J214,0)</f>
        <v>0</v>
      </c>
      <c r="BF214" s="164">
        <f>IF(N214="snížená",J214,0)</f>
        <v>0</v>
      </c>
      <c r="BG214" s="164">
        <f>IF(N214="zákl. přenesená",J214,0)</f>
        <v>0</v>
      </c>
      <c r="BH214" s="164">
        <f>IF(N214="sníž. přenesená",J214,0)</f>
        <v>0</v>
      </c>
      <c r="BI214" s="164">
        <f>IF(N214="nulová",J214,0)</f>
        <v>0</v>
      </c>
      <c r="BJ214" s="17" t="s">
        <v>83</v>
      </c>
      <c r="BK214" s="164">
        <f>ROUND(I214*H214,2)</f>
        <v>0</v>
      </c>
      <c r="BL214" s="17" t="s">
        <v>134</v>
      </c>
      <c r="BM214" s="163" t="s">
        <v>552</v>
      </c>
    </row>
    <row r="215" spans="1:65" s="2" customFormat="1" ht="28.8">
      <c r="A215" s="32"/>
      <c r="B215" s="33"/>
      <c r="C215" s="32"/>
      <c r="D215" s="165" t="s">
        <v>136</v>
      </c>
      <c r="E215" s="32"/>
      <c r="F215" s="166" t="s">
        <v>553</v>
      </c>
      <c r="G215" s="32"/>
      <c r="H215" s="32"/>
      <c r="I215" s="91"/>
      <c r="J215" s="32"/>
      <c r="K215" s="32"/>
      <c r="L215" s="33"/>
      <c r="M215" s="167"/>
      <c r="N215" s="168"/>
      <c r="O215" s="53"/>
      <c r="P215" s="53"/>
      <c r="Q215" s="53"/>
      <c r="R215" s="53"/>
      <c r="S215" s="53"/>
      <c r="T215" s="54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7" t="s">
        <v>136</v>
      </c>
      <c r="AU215" s="17" t="s">
        <v>85</v>
      </c>
    </row>
    <row r="216" spans="1:65" s="2" customFormat="1" ht="14.4" customHeight="1">
      <c r="A216" s="32"/>
      <c r="B216" s="151"/>
      <c r="C216" s="185" t="s">
        <v>319</v>
      </c>
      <c r="D216" s="185" t="s">
        <v>252</v>
      </c>
      <c r="E216" s="186" t="s">
        <v>554</v>
      </c>
      <c r="F216" s="187" t="s">
        <v>555</v>
      </c>
      <c r="G216" s="188" t="s">
        <v>288</v>
      </c>
      <c r="H216" s="189">
        <v>6</v>
      </c>
      <c r="I216" s="190"/>
      <c r="J216" s="191">
        <f>ROUND(I216*H216,2)</f>
        <v>0</v>
      </c>
      <c r="K216" s="187" t="s">
        <v>133</v>
      </c>
      <c r="L216" s="192"/>
      <c r="M216" s="193" t="s">
        <v>3</v>
      </c>
      <c r="N216" s="194" t="s">
        <v>46</v>
      </c>
      <c r="O216" s="53"/>
      <c r="P216" s="161">
        <f>O216*H216</f>
        <v>0</v>
      </c>
      <c r="Q216" s="161">
        <v>4.0999999999999999E-4</v>
      </c>
      <c r="R216" s="161">
        <f>Q216*H216</f>
        <v>2.4599999999999999E-3</v>
      </c>
      <c r="S216" s="161">
        <v>0</v>
      </c>
      <c r="T216" s="162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63" t="s">
        <v>172</v>
      </c>
      <c r="AT216" s="163" t="s">
        <v>252</v>
      </c>
      <c r="AU216" s="163" t="s">
        <v>85</v>
      </c>
      <c r="AY216" s="17" t="s">
        <v>127</v>
      </c>
      <c r="BE216" s="164">
        <f>IF(N216="základní",J216,0)</f>
        <v>0</v>
      </c>
      <c r="BF216" s="164">
        <f>IF(N216="snížená",J216,0)</f>
        <v>0</v>
      </c>
      <c r="BG216" s="164">
        <f>IF(N216="zákl. přenesená",J216,0)</f>
        <v>0</v>
      </c>
      <c r="BH216" s="164">
        <f>IF(N216="sníž. přenesená",J216,0)</f>
        <v>0</v>
      </c>
      <c r="BI216" s="164">
        <f>IF(N216="nulová",J216,0)</f>
        <v>0</v>
      </c>
      <c r="BJ216" s="17" t="s">
        <v>83</v>
      </c>
      <c r="BK216" s="164">
        <f>ROUND(I216*H216,2)</f>
        <v>0</v>
      </c>
      <c r="BL216" s="17" t="s">
        <v>134</v>
      </c>
      <c r="BM216" s="163" t="s">
        <v>556</v>
      </c>
    </row>
    <row r="217" spans="1:65" s="2" customFormat="1">
      <c r="A217" s="32"/>
      <c r="B217" s="33"/>
      <c r="C217" s="32"/>
      <c r="D217" s="165" t="s">
        <v>136</v>
      </c>
      <c r="E217" s="32"/>
      <c r="F217" s="166" t="s">
        <v>555</v>
      </c>
      <c r="G217" s="32"/>
      <c r="H217" s="32"/>
      <c r="I217" s="91"/>
      <c r="J217" s="32"/>
      <c r="K217" s="32"/>
      <c r="L217" s="33"/>
      <c r="M217" s="167"/>
      <c r="N217" s="168"/>
      <c r="O217" s="53"/>
      <c r="P217" s="53"/>
      <c r="Q217" s="53"/>
      <c r="R217" s="53"/>
      <c r="S217" s="53"/>
      <c r="T217" s="54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7" t="s">
        <v>136</v>
      </c>
      <c r="AU217" s="17" t="s">
        <v>85</v>
      </c>
    </row>
    <row r="218" spans="1:65" s="2" customFormat="1" ht="19.95" customHeight="1">
      <c r="A218" s="32"/>
      <c r="B218" s="151"/>
      <c r="C218" s="152" t="s">
        <v>324</v>
      </c>
      <c r="D218" s="152" t="s">
        <v>129</v>
      </c>
      <c r="E218" s="153" t="s">
        <v>557</v>
      </c>
      <c r="F218" s="154" t="s">
        <v>558</v>
      </c>
      <c r="G218" s="155" t="s">
        <v>288</v>
      </c>
      <c r="H218" s="156">
        <v>3</v>
      </c>
      <c r="I218" s="157"/>
      <c r="J218" s="158">
        <f>ROUND(I218*H218,2)</f>
        <v>0</v>
      </c>
      <c r="K218" s="154" t="s">
        <v>133</v>
      </c>
      <c r="L218" s="33"/>
      <c r="M218" s="159" t="s">
        <v>3</v>
      </c>
      <c r="N218" s="160" t="s">
        <v>46</v>
      </c>
      <c r="O218" s="53"/>
      <c r="P218" s="161">
        <f>O218*H218</f>
        <v>0</v>
      </c>
      <c r="Q218" s="161">
        <v>1E-4</v>
      </c>
      <c r="R218" s="161">
        <f>Q218*H218</f>
        <v>3.0000000000000003E-4</v>
      </c>
      <c r="S218" s="161">
        <v>0</v>
      </c>
      <c r="T218" s="162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63" t="s">
        <v>134</v>
      </c>
      <c r="AT218" s="163" t="s">
        <v>129</v>
      </c>
      <c r="AU218" s="163" t="s">
        <v>85</v>
      </c>
      <c r="AY218" s="17" t="s">
        <v>127</v>
      </c>
      <c r="BE218" s="164">
        <f>IF(N218="základní",J218,0)</f>
        <v>0</v>
      </c>
      <c r="BF218" s="164">
        <f>IF(N218="snížená",J218,0)</f>
        <v>0</v>
      </c>
      <c r="BG218" s="164">
        <f>IF(N218="zákl. přenesená",J218,0)</f>
        <v>0</v>
      </c>
      <c r="BH218" s="164">
        <f>IF(N218="sníž. přenesená",J218,0)</f>
        <v>0</v>
      </c>
      <c r="BI218" s="164">
        <f>IF(N218="nulová",J218,0)</f>
        <v>0</v>
      </c>
      <c r="BJ218" s="17" t="s">
        <v>83</v>
      </c>
      <c r="BK218" s="164">
        <f>ROUND(I218*H218,2)</f>
        <v>0</v>
      </c>
      <c r="BL218" s="17" t="s">
        <v>134</v>
      </c>
      <c r="BM218" s="163" t="s">
        <v>559</v>
      </c>
    </row>
    <row r="219" spans="1:65" s="2" customFormat="1" ht="28.8">
      <c r="A219" s="32"/>
      <c r="B219" s="33"/>
      <c r="C219" s="32"/>
      <c r="D219" s="165" t="s">
        <v>136</v>
      </c>
      <c r="E219" s="32"/>
      <c r="F219" s="166" t="s">
        <v>560</v>
      </c>
      <c r="G219" s="32"/>
      <c r="H219" s="32"/>
      <c r="I219" s="91"/>
      <c r="J219" s="32"/>
      <c r="K219" s="32"/>
      <c r="L219" s="33"/>
      <c r="M219" s="167"/>
      <c r="N219" s="168"/>
      <c r="O219" s="53"/>
      <c r="P219" s="53"/>
      <c r="Q219" s="53"/>
      <c r="R219" s="53"/>
      <c r="S219" s="53"/>
      <c r="T219" s="54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7" t="s">
        <v>136</v>
      </c>
      <c r="AU219" s="17" t="s">
        <v>85</v>
      </c>
    </row>
    <row r="220" spans="1:65" s="2" customFormat="1" ht="19.95" customHeight="1">
      <c r="A220" s="32"/>
      <c r="B220" s="151"/>
      <c r="C220" s="185" t="s">
        <v>330</v>
      </c>
      <c r="D220" s="185" t="s">
        <v>252</v>
      </c>
      <c r="E220" s="186" t="s">
        <v>561</v>
      </c>
      <c r="F220" s="187" t="s">
        <v>562</v>
      </c>
      <c r="G220" s="188" t="s">
        <v>288</v>
      </c>
      <c r="H220" s="189">
        <v>3</v>
      </c>
      <c r="I220" s="190"/>
      <c r="J220" s="191">
        <f>ROUND(I220*H220,2)</f>
        <v>0</v>
      </c>
      <c r="K220" s="187" t="s">
        <v>133</v>
      </c>
      <c r="L220" s="192"/>
      <c r="M220" s="193" t="s">
        <v>3</v>
      </c>
      <c r="N220" s="194" t="s">
        <v>46</v>
      </c>
      <c r="O220" s="53"/>
      <c r="P220" s="161">
        <f>O220*H220</f>
        <v>0</v>
      </c>
      <c r="Q220" s="161">
        <v>3.8999999999999998E-3</v>
      </c>
      <c r="R220" s="161">
        <f>Q220*H220</f>
        <v>1.1699999999999999E-2</v>
      </c>
      <c r="S220" s="161">
        <v>0</v>
      </c>
      <c r="T220" s="162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63" t="s">
        <v>172</v>
      </c>
      <c r="AT220" s="163" t="s">
        <v>252</v>
      </c>
      <c r="AU220" s="163" t="s">
        <v>85</v>
      </c>
      <c r="AY220" s="17" t="s">
        <v>127</v>
      </c>
      <c r="BE220" s="164">
        <f>IF(N220="základní",J220,0)</f>
        <v>0</v>
      </c>
      <c r="BF220" s="164">
        <f>IF(N220="snížená",J220,0)</f>
        <v>0</v>
      </c>
      <c r="BG220" s="164">
        <f>IF(N220="zákl. přenesená",J220,0)</f>
        <v>0</v>
      </c>
      <c r="BH220" s="164">
        <f>IF(N220="sníž. přenesená",J220,0)</f>
        <v>0</v>
      </c>
      <c r="BI220" s="164">
        <f>IF(N220="nulová",J220,0)</f>
        <v>0</v>
      </c>
      <c r="BJ220" s="17" t="s">
        <v>83</v>
      </c>
      <c r="BK220" s="164">
        <f>ROUND(I220*H220,2)</f>
        <v>0</v>
      </c>
      <c r="BL220" s="17" t="s">
        <v>134</v>
      </c>
      <c r="BM220" s="163" t="s">
        <v>563</v>
      </c>
    </row>
    <row r="221" spans="1:65" s="2" customFormat="1" ht="19.2">
      <c r="A221" s="32"/>
      <c r="B221" s="33"/>
      <c r="C221" s="32"/>
      <c r="D221" s="165" t="s">
        <v>136</v>
      </c>
      <c r="E221" s="32"/>
      <c r="F221" s="166" t="s">
        <v>562</v>
      </c>
      <c r="G221" s="32"/>
      <c r="H221" s="32"/>
      <c r="I221" s="91"/>
      <c r="J221" s="32"/>
      <c r="K221" s="32"/>
      <c r="L221" s="33"/>
      <c r="M221" s="167"/>
      <c r="N221" s="168"/>
      <c r="O221" s="53"/>
      <c r="P221" s="53"/>
      <c r="Q221" s="53"/>
      <c r="R221" s="53"/>
      <c r="S221" s="53"/>
      <c r="T221" s="54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7" t="s">
        <v>136</v>
      </c>
      <c r="AU221" s="17" t="s">
        <v>85</v>
      </c>
    </row>
    <row r="222" spans="1:65" s="2" customFormat="1" ht="19.95" customHeight="1">
      <c r="A222" s="32"/>
      <c r="B222" s="151"/>
      <c r="C222" s="152" t="s">
        <v>335</v>
      </c>
      <c r="D222" s="152" t="s">
        <v>129</v>
      </c>
      <c r="E222" s="153" t="s">
        <v>352</v>
      </c>
      <c r="F222" s="154" t="s">
        <v>353</v>
      </c>
      <c r="G222" s="155" t="s">
        <v>288</v>
      </c>
      <c r="H222" s="156">
        <v>2</v>
      </c>
      <c r="I222" s="157"/>
      <c r="J222" s="158">
        <f>ROUND(I222*H222,2)</f>
        <v>0</v>
      </c>
      <c r="K222" s="154" t="s">
        <v>133</v>
      </c>
      <c r="L222" s="33"/>
      <c r="M222" s="159" t="s">
        <v>3</v>
      </c>
      <c r="N222" s="160" t="s">
        <v>46</v>
      </c>
      <c r="O222" s="53"/>
      <c r="P222" s="161">
        <f>O222*H222</f>
        <v>0</v>
      </c>
      <c r="Q222" s="161">
        <v>1E-4</v>
      </c>
      <c r="R222" s="161">
        <f>Q222*H222</f>
        <v>2.0000000000000001E-4</v>
      </c>
      <c r="S222" s="161">
        <v>0</v>
      </c>
      <c r="T222" s="162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63" t="s">
        <v>134</v>
      </c>
      <c r="AT222" s="163" t="s">
        <v>129</v>
      </c>
      <c r="AU222" s="163" t="s">
        <v>85</v>
      </c>
      <c r="AY222" s="17" t="s">
        <v>127</v>
      </c>
      <c r="BE222" s="164">
        <f>IF(N222="základní",J222,0)</f>
        <v>0</v>
      </c>
      <c r="BF222" s="164">
        <f>IF(N222="snížená",J222,0)</f>
        <v>0</v>
      </c>
      <c r="BG222" s="164">
        <f>IF(N222="zákl. přenesená",J222,0)</f>
        <v>0</v>
      </c>
      <c r="BH222" s="164">
        <f>IF(N222="sníž. přenesená",J222,0)</f>
        <v>0</v>
      </c>
      <c r="BI222" s="164">
        <f>IF(N222="nulová",J222,0)</f>
        <v>0</v>
      </c>
      <c r="BJ222" s="17" t="s">
        <v>83</v>
      </c>
      <c r="BK222" s="164">
        <f>ROUND(I222*H222,2)</f>
        <v>0</v>
      </c>
      <c r="BL222" s="17" t="s">
        <v>134</v>
      </c>
      <c r="BM222" s="163" t="s">
        <v>564</v>
      </c>
    </row>
    <row r="223" spans="1:65" s="2" customFormat="1" ht="28.8">
      <c r="A223" s="32"/>
      <c r="B223" s="33"/>
      <c r="C223" s="32"/>
      <c r="D223" s="165" t="s">
        <v>136</v>
      </c>
      <c r="E223" s="32"/>
      <c r="F223" s="166" t="s">
        <v>355</v>
      </c>
      <c r="G223" s="32"/>
      <c r="H223" s="32"/>
      <c r="I223" s="91"/>
      <c r="J223" s="32"/>
      <c r="K223" s="32"/>
      <c r="L223" s="33"/>
      <c r="M223" s="167"/>
      <c r="N223" s="168"/>
      <c r="O223" s="53"/>
      <c r="P223" s="53"/>
      <c r="Q223" s="53"/>
      <c r="R223" s="53"/>
      <c r="S223" s="53"/>
      <c r="T223" s="54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7" t="s">
        <v>136</v>
      </c>
      <c r="AU223" s="17" t="s">
        <v>85</v>
      </c>
    </row>
    <row r="224" spans="1:65" s="2" customFormat="1" ht="19.95" customHeight="1">
      <c r="A224" s="32"/>
      <c r="B224" s="151"/>
      <c r="C224" s="185" t="s">
        <v>341</v>
      </c>
      <c r="D224" s="185" t="s">
        <v>252</v>
      </c>
      <c r="E224" s="186" t="s">
        <v>357</v>
      </c>
      <c r="F224" s="187" t="s">
        <v>358</v>
      </c>
      <c r="G224" s="188" t="s">
        <v>288</v>
      </c>
      <c r="H224" s="189">
        <v>2</v>
      </c>
      <c r="I224" s="190"/>
      <c r="J224" s="191">
        <f>ROUND(I224*H224,2)</f>
        <v>0</v>
      </c>
      <c r="K224" s="187" t="s">
        <v>133</v>
      </c>
      <c r="L224" s="192"/>
      <c r="M224" s="193" t="s">
        <v>3</v>
      </c>
      <c r="N224" s="194" t="s">
        <v>46</v>
      </c>
      <c r="O224" s="53"/>
      <c r="P224" s="161">
        <f>O224*H224</f>
        <v>0</v>
      </c>
      <c r="Q224" s="161">
        <v>1.6000000000000001E-3</v>
      </c>
      <c r="R224" s="161">
        <f>Q224*H224</f>
        <v>3.2000000000000002E-3</v>
      </c>
      <c r="S224" s="161">
        <v>0</v>
      </c>
      <c r="T224" s="162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63" t="s">
        <v>172</v>
      </c>
      <c r="AT224" s="163" t="s">
        <v>252</v>
      </c>
      <c r="AU224" s="163" t="s">
        <v>85</v>
      </c>
      <c r="AY224" s="17" t="s">
        <v>127</v>
      </c>
      <c r="BE224" s="164">
        <f>IF(N224="základní",J224,0)</f>
        <v>0</v>
      </c>
      <c r="BF224" s="164">
        <f>IF(N224="snížená",J224,0)</f>
        <v>0</v>
      </c>
      <c r="BG224" s="164">
        <f>IF(N224="zákl. přenesená",J224,0)</f>
        <v>0</v>
      </c>
      <c r="BH224" s="164">
        <f>IF(N224="sníž. přenesená",J224,0)</f>
        <v>0</v>
      </c>
      <c r="BI224" s="164">
        <f>IF(N224="nulová",J224,0)</f>
        <v>0</v>
      </c>
      <c r="BJ224" s="17" t="s">
        <v>83</v>
      </c>
      <c r="BK224" s="164">
        <f>ROUND(I224*H224,2)</f>
        <v>0</v>
      </c>
      <c r="BL224" s="17" t="s">
        <v>134</v>
      </c>
      <c r="BM224" s="163" t="s">
        <v>565</v>
      </c>
    </row>
    <row r="225" spans="1:65" s="2" customFormat="1">
      <c r="A225" s="32"/>
      <c r="B225" s="33"/>
      <c r="C225" s="32"/>
      <c r="D225" s="165" t="s">
        <v>136</v>
      </c>
      <c r="E225" s="32"/>
      <c r="F225" s="166" t="s">
        <v>358</v>
      </c>
      <c r="G225" s="32"/>
      <c r="H225" s="32"/>
      <c r="I225" s="91"/>
      <c r="J225" s="32"/>
      <c r="K225" s="32"/>
      <c r="L225" s="33"/>
      <c r="M225" s="167"/>
      <c r="N225" s="168"/>
      <c r="O225" s="53"/>
      <c r="P225" s="53"/>
      <c r="Q225" s="53"/>
      <c r="R225" s="53"/>
      <c r="S225" s="53"/>
      <c r="T225" s="54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7" t="s">
        <v>136</v>
      </c>
      <c r="AU225" s="17" t="s">
        <v>85</v>
      </c>
    </row>
    <row r="226" spans="1:65" s="2" customFormat="1" ht="19.95" customHeight="1">
      <c r="A226" s="32"/>
      <c r="B226" s="151"/>
      <c r="C226" s="152" t="s">
        <v>346</v>
      </c>
      <c r="D226" s="152" t="s">
        <v>129</v>
      </c>
      <c r="E226" s="153" t="s">
        <v>566</v>
      </c>
      <c r="F226" s="154" t="s">
        <v>567</v>
      </c>
      <c r="G226" s="155" t="s">
        <v>163</v>
      </c>
      <c r="H226" s="156">
        <v>4.5</v>
      </c>
      <c r="I226" s="157"/>
      <c r="J226" s="158">
        <f>ROUND(I226*H226,2)</f>
        <v>0</v>
      </c>
      <c r="K226" s="154" t="s">
        <v>133</v>
      </c>
      <c r="L226" s="33"/>
      <c r="M226" s="159" t="s">
        <v>3</v>
      </c>
      <c r="N226" s="160" t="s">
        <v>46</v>
      </c>
      <c r="O226" s="53"/>
      <c r="P226" s="161">
        <f>O226*H226</f>
        <v>0</v>
      </c>
      <c r="Q226" s="161">
        <v>0</v>
      </c>
      <c r="R226" s="161">
        <f>Q226*H226</f>
        <v>0</v>
      </c>
      <c r="S226" s="161">
        <v>0</v>
      </c>
      <c r="T226" s="162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63" t="s">
        <v>134</v>
      </c>
      <c r="AT226" s="163" t="s">
        <v>129</v>
      </c>
      <c r="AU226" s="163" t="s">
        <v>85</v>
      </c>
      <c r="AY226" s="17" t="s">
        <v>127</v>
      </c>
      <c r="BE226" s="164">
        <f>IF(N226="základní",J226,0)</f>
        <v>0</v>
      </c>
      <c r="BF226" s="164">
        <f>IF(N226="snížená",J226,0)</f>
        <v>0</v>
      </c>
      <c r="BG226" s="164">
        <f>IF(N226="zákl. přenesená",J226,0)</f>
        <v>0</v>
      </c>
      <c r="BH226" s="164">
        <f>IF(N226="sníž. přenesená",J226,0)</f>
        <v>0</v>
      </c>
      <c r="BI226" s="164">
        <f>IF(N226="nulová",J226,0)</f>
        <v>0</v>
      </c>
      <c r="BJ226" s="17" t="s">
        <v>83</v>
      </c>
      <c r="BK226" s="164">
        <f>ROUND(I226*H226,2)</f>
        <v>0</v>
      </c>
      <c r="BL226" s="17" t="s">
        <v>134</v>
      </c>
      <c r="BM226" s="163" t="s">
        <v>568</v>
      </c>
    </row>
    <row r="227" spans="1:65" s="2" customFormat="1">
      <c r="A227" s="32"/>
      <c r="B227" s="33"/>
      <c r="C227" s="32"/>
      <c r="D227" s="165" t="s">
        <v>136</v>
      </c>
      <c r="E227" s="32"/>
      <c r="F227" s="166" t="s">
        <v>569</v>
      </c>
      <c r="G227" s="32"/>
      <c r="H227" s="32"/>
      <c r="I227" s="91"/>
      <c r="J227" s="32"/>
      <c r="K227" s="32"/>
      <c r="L227" s="33"/>
      <c r="M227" s="167"/>
      <c r="N227" s="168"/>
      <c r="O227" s="53"/>
      <c r="P227" s="53"/>
      <c r="Q227" s="53"/>
      <c r="R227" s="53"/>
      <c r="S227" s="53"/>
      <c r="T227" s="54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7" t="s">
        <v>136</v>
      </c>
      <c r="AU227" s="17" t="s">
        <v>85</v>
      </c>
    </row>
    <row r="228" spans="1:65" s="2" customFormat="1" ht="19.95" customHeight="1">
      <c r="A228" s="32"/>
      <c r="B228" s="151"/>
      <c r="C228" s="152" t="s">
        <v>351</v>
      </c>
      <c r="D228" s="152" t="s">
        <v>129</v>
      </c>
      <c r="E228" s="153" t="s">
        <v>361</v>
      </c>
      <c r="F228" s="154" t="s">
        <v>362</v>
      </c>
      <c r="G228" s="155" t="s">
        <v>288</v>
      </c>
      <c r="H228" s="156">
        <v>3</v>
      </c>
      <c r="I228" s="157"/>
      <c r="J228" s="158">
        <f>ROUND(I228*H228,2)</f>
        <v>0</v>
      </c>
      <c r="K228" s="154" t="s">
        <v>133</v>
      </c>
      <c r="L228" s="33"/>
      <c r="M228" s="159" t="s">
        <v>3</v>
      </c>
      <c r="N228" s="160" t="s">
        <v>46</v>
      </c>
      <c r="O228" s="53"/>
      <c r="P228" s="161">
        <f>O228*H228</f>
        <v>0</v>
      </c>
      <c r="Q228" s="161">
        <v>0.45937</v>
      </c>
      <c r="R228" s="161">
        <f>Q228*H228</f>
        <v>1.3781099999999999</v>
      </c>
      <c r="S228" s="161">
        <v>0</v>
      </c>
      <c r="T228" s="162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63" t="s">
        <v>134</v>
      </c>
      <c r="AT228" s="163" t="s">
        <v>129</v>
      </c>
      <c r="AU228" s="163" t="s">
        <v>85</v>
      </c>
      <c r="AY228" s="17" t="s">
        <v>127</v>
      </c>
      <c r="BE228" s="164">
        <f>IF(N228="základní",J228,0)</f>
        <v>0</v>
      </c>
      <c r="BF228" s="164">
        <f>IF(N228="snížená",J228,0)</f>
        <v>0</v>
      </c>
      <c r="BG228" s="164">
        <f>IF(N228="zákl. přenesená",J228,0)</f>
        <v>0</v>
      </c>
      <c r="BH228" s="164">
        <f>IF(N228="sníž. přenesená",J228,0)</f>
        <v>0</v>
      </c>
      <c r="BI228" s="164">
        <f>IF(N228="nulová",J228,0)</f>
        <v>0</v>
      </c>
      <c r="BJ228" s="17" t="s">
        <v>83</v>
      </c>
      <c r="BK228" s="164">
        <f>ROUND(I228*H228,2)</f>
        <v>0</v>
      </c>
      <c r="BL228" s="17" t="s">
        <v>134</v>
      </c>
      <c r="BM228" s="163" t="s">
        <v>570</v>
      </c>
    </row>
    <row r="229" spans="1:65" s="2" customFormat="1" ht="19.2">
      <c r="A229" s="32"/>
      <c r="B229" s="33"/>
      <c r="C229" s="32"/>
      <c r="D229" s="165" t="s">
        <v>136</v>
      </c>
      <c r="E229" s="32"/>
      <c r="F229" s="166" t="s">
        <v>364</v>
      </c>
      <c r="G229" s="32"/>
      <c r="H229" s="32"/>
      <c r="I229" s="91"/>
      <c r="J229" s="32"/>
      <c r="K229" s="32"/>
      <c r="L229" s="33"/>
      <c r="M229" s="167"/>
      <c r="N229" s="168"/>
      <c r="O229" s="53"/>
      <c r="P229" s="53"/>
      <c r="Q229" s="53"/>
      <c r="R229" s="53"/>
      <c r="S229" s="53"/>
      <c r="T229" s="54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7" t="s">
        <v>136</v>
      </c>
      <c r="AU229" s="17" t="s">
        <v>85</v>
      </c>
    </row>
    <row r="230" spans="1:65" s="2" customFormat="1" ht="19.95" customHeight="1">
      <c r="A230" s="32"/>
      <c r="B230" s="151"/>
      <c r="C230" s="152" t="s">
        <v>356</v>
      </c>
      <c r="D230" s="152" t="s">
        <v>129</v>
      </c>
      <c r="E230" s="153" t="s">
        <v>366</v>
      </c>
      <c r="F230" s="154" t="s">
        <v>367</v>
      </c>
      <c r="G230" s="155" t="s">
        <v>163</v>
      </c>
      <c r="H230" s="156">
        <v>502.09</v>
      </c>
      <c r="I230" s="157"/>
      <c r="J230" s="158">
        <f>ROUND(I230*H230,2)</f>
        <v>0</v>
      </c>
      <c r="K230" s="154" t="s">
        <v>133</v>
      </c>
      <c r="L230" s="33"/>
      <c r="M230" s="159" t="s">
        <v>3</v>
      </c>
      <c r="N230" s="160" t="s">
        <v>46</v>
      </c>
      <c r="O230" s="53"/>
      <c r="P230" s="161">
        <f>O230*H230</f>
        <v>0</v>
      </c>
      <c r="Q230" s="161">
        <v>0</v>
      </c>
      <c r="R230" s="161">
        <f>Q230*H230</f>
        <v>0</v>
      </c>
      <c r="S230" s="161">
        <v>0</v>
      </c>
      <c r="T230" s="162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63" t="s">
        <v>134</v>
      </c>
      <c r="AT230" s="163" t="s">
        <v>129</v>
      </c>
      <c r="AU230" s="163" t="s">
        <v>85</v>
      </c>
      <c r="AY230" s="17" t="s">
        <v>127</v>
      </c>
      <c r="BE230" s="164">
        <f>IF(N230="základní",J230,0)</f>
        <v>0</v>
      </c>
      <c r="BF230" s="164">
        <f>IF(N230="snížená",J230,0)</f>
        <v>0</v>
      </c>
      <c r="BG230" s="164">
        <f>IF(N230="zákl. přenesená",J230,0)</f>
        <v>0</v>
      </c>
      <c r="BH230" s="164">
        <f>IF(N230="sníž. přenesená",J230,0)</f>
        <v>0</v>
      </c>
      <c r="BI230" s="164">
        <f>IF(N230="nulová",J230,0)</f>
        <v>0</v>
      </c>
      <c r="BJ230" s="17" t="s">
        <v>83</v>
      </c>
      <c r="BK230" s="164">
        <f>ROUND(I230*H230,2)</f>
        <v>0</v>
      </c>
      <c r="BL230" s="17" t="s">
        <v>134</v>
      </c>
      <c r="BM230" s="163" t="s">
        <v>571</v>
      </c>
    </row>
    <row r="231" spans="1:65" s="2" customFormat="1" ht="19.2">
      <c r="A231" s="32"/>
      <c r="B231" s="33"/>
      <c r="C231" s="32"/>
      <c r="D231" s="165" t="s">
        <v>136</v>
      </c>
      <c r="E231" s="32"/>
      <c r="F231" s="166" t="s">
        <v>369</v>
      </c>
      <c r="G231" s="32"/>
      <c r="H231" s="32"/>
      <c r="I231" s="91"/>
      <c r="J231" s="32"/>
      <c r="K231" s="32"/>
      <c r="L231" s="33"/>
      <c r="M231" s="167"/>
      <c r="N231" s="168"/>
      <c r="O231" s="53"/>
      <c r="P231" s="53"/>
      <c r="Q231" s="53"/>
      <c r="R231" s="53"/>
      <c r="S231" s="53"/>
      <c r="T231" s="54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7" t="s">
        <v>136</v>
      </c>
      <c r="AU231" s="17" t="s">
        <v>85</v>
      </c>
    </row>
    <row r="232" spans="1:65" s="13" customFormat="1">
      <c r="B232" s="169"/>
      <c r="D232" s="165" t="s">
        <v>138</v>
      </c>
      <c r="E232" s="170" t="s">
        <v>3</v>
      </c>
      <c r="F232" s="171" t="s">
        <v>540</v>
      </c>
      <c r="H232" s="172">
        <v>502.09</v>
      </c>
      <c r="I232" s="173"/>
      <c r="L232" s="169"/>
      <c r="M232" s="174"/>
      <c r="N232" s="175"/>
      <c r="O232" s="175"/>
      <c r="P232" s="175"/>
      <c r="Q232" s="175"/>
      <c r="R232" s="175"/>
      <c r="S232" s="175"/>
      <c r="T232" s="176"/>
      <c r="AT232" s="170" t="s">
        <v>138</v>
      </c>
      <c r="AU232" s="170" t="s">
        <v>85</v>
      </c>
      <c r="AV232" s="13" t="s">
        <v>85</v>
      </c>
      <c r="AW232" s="13" t="s">
        <v>35</v>
      </c>
      <c r="AX232" s="13" t="s">
        <v>83</v>
      </c>
      <c r="AY232" s="170" t="s">
        <v>127</v>
      </c>
    </row>
    <row r="233" spans="1:65" s="2" customFormat="1" ht="19.95" customHeight="1">
      <c r="A233" s="32"/>
      <c r="B233" s="151"/>
      <c r="C233" s="152" t="s">
        <v>360</v>
      </c>
      <c r="D233" s="152" t="s">
        <v>129</v>
      </c>
      <c r="E233" s="153" t="s">
        <v>572</v>
      </c>
      <c r="F233" s="154" t="s">
        <v>573</v>
      </c>
      <c r="G233" s="155" t="s">
        <v>288</v>
      </c>
      <c r="H233" s="156">
        <v>9</v>
      </c>
      <c r="I233" s="157"/>
      <c r="J233" s="158">
        <f>ROUND(I233*H233,2)</f>
        <v>0</v>
      </c>
      <c r="K233" s="154" t="s">
        <v>133</v>
      </c>
      <c r="L233" s="33"/>
      <c r="M233" s="159" t="s">
        <v>3</v>
      </c>
      <c r="N233" s="160" t="s">
        <v>46</v>
      </c>
      <c r="O233" s="53"/>
      <c r="P233" s="161">
        <f>O233*H233</f>
        <v>0</v>
      </c>
      <c r="Q233" s="161">
        <v>0.10833</v>
      </c>
      <c r="R233" s="161">
        <f>Q233*H233</f>
        <v>0.97497</v>
      </c>
      <c r="S233" s="161">
        <v>0</v>
      </c>
      <c r="T233" s="162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63" t="s">
        <v>134</v>
      </c>
      <c r="AT233" s="163" t="s">
        <v>129</v>
      </c>
      <c r="AU233" s="163" t="s">
        <v>85</v>
      </c>
      <c r="AY233" s="17" t="s">
        <v>127</v>
      </c>
      <c r="BE233" s="164">
        <f>IF(N233="základní",J233,0)</f>
        <v>0</v>
      </c>
      <c r="BF233" s="164">
        <f>IF(N233="snížená",J233,0)</f>
        <v>0</v>
      </c>
      <c r="BG233" s="164">
        <f>IF(N233="zákl. přenesená",J233,0)</f>
        <v>0</v>
      </c>
      <c r="BH233" s="164">
        <f>IF(N233="sníž. přenesená",J233,0)</f>
        <v>0</v>
      </c>
      <c r="BI233" s="164">
        <f>IF(N233="nulová",J233,0)</f>
        <v>0</v>
      </c>
      <c r="BJ233" s="17" t="s">
        <v>83</v>
      </c>
      <c r="BK233" s="164">
        <f>ROUND(I233*H233,2)</f>
        <v>0</v>
      </c>
      <c r="BL233" s="17" t="s">
        <v>134</v>
      </c>
      <c r="BM233" s="163" t="s">
        <v>574</v>
      </c>
    </row>
    <row r="234" spans="1:65" s="2" customFormat="1" ht="28.8">
      <c r="A234" s="32"/>
      <c r="B234" s="33"/>
      <c r="C234" s="32"/>
      <c r="D234" s="165" t="s">
        <v>136</v>
      </c>
      <c r="E234" s="32"/>
      <c r="F234" s="166" t="s">
        <v>575</v>
      </c>
      <c r="G234" s="32"/>
      <c r="H234" s="32"/>
      <c r="I234" s="91"/>
      <c r="J234" s="32"/>
      <c r="K234" s="32"/>
      <c r="L234" s="33"/>
      <c r="M234" s="167"/>
      <c r="N234" s="168"/>
      <c r="O234" s="53"/>
      <c r="P234" s="53"/>
      <c r="Q234" s="53"/>
      <c r="R234" s="53"/>
      <c r="S234" s="53"/>
      <c r="T234" s="54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7" t="s">
        <v>136</v>
      </c>
      <c r="AU234" s="17" t="s">
        <v>85</v>
      </c>
    </row>
    <row r="235" spans="1:65" s="2" customFormat="1" ht="19.95" customHeight="1">
      <c r="A235" s="32"/>
      <c r="B235" s="151"/>
      <c r="C235" s="152" t="s">
        <v>365</v>
      </c>
      <c r="D235" s="152" t="s">
        <v>129</v>
      </c>
      <c r="E235" s="153" t="s">
        <v>576</v>
      </c>
      <c r="F235" s="154" t="s">
        <v>577</v>
      </c>
      <c r="G235" s="155" t="s">
        <v>288</v>
      </c>
      <c r="H235" s="156">
        <v>2</v>
      </c>
      <c r="I235" s="157"/>
      <c r="J235" s="158">
        <f>ROUND(I235*H235,2)</f>
        <v>0</v>
      </c>
      <c r="K235" s="154" t="s">
        <v>133</v>
      </c>
      <c r="L235" s="33"/>
      <c r="M235" s="159" t="s">
        <v>3</v>
      </c>
      <c r="N235" s="160" t="s">
        <v>46</v>
      </c>
      <c r="O235" s="53"/>
      <c r="P235" s="161">
        <f>O235*H235</f>
        <v>0</v>
      </c>
      <c r="Q235" s="161">
        <v>0.10833</v>
      </c>
      <c r="R235" s="161">
        <f>Q235*H235</f>
        <v>0.21665999999999999</v>
      </c>
      <c r="S235" s="161">
        <v>0</v>
      </c>
      <c r="T235" s="162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63" t="s">
        <v>134</v>
      </c>
      <c r="AT235" s="163" t="s">
        <v>129</v>
      </c>
      <c r="AU235" s="163" t="s">
        <v>85</v>
      </c>
      <c r="AY235" s="17" t="s">
        <v>127</v>
      </c>
      <c r="BE235" s="164">
        <f>IF(N235="základní",J235,0)</f>
        <v>0</v>
      </c>
      <c r="BF235" s="164">
        <f>IF(N235="snížená",J235,0)</f>
        <v>0</v>
      </c>
      <c r="BG235" s="164">
        <f>IF(N235="zákl. přenesená",J235,0)</f>
        <v>0</v>
      </c>
      <c r="BH235" s="164">
        <f>IF(N235="sníž. přenesená",J235,0)</f>
        <v>0</v>
      </c>
      <c r="BI235" s="164">
        <f>IF(N235="nulová",J235,0)</f>
        <v>0</v>
      </c>
      <c r="BJ235" s="17" t="s">
        <v>83</v>
      </c>
      <c r="BK235" s="164">
        <f>ROUND(I235*H235,2)</f>
        <v>0</v>
      </c>
      <c r="BL235" s="17" t="s">
        <v>134</v>
      </c>
      <c r="BM235" s="163" t="s">
        <v>578</v>
      </c>
    </row>
    <row r="236" spans="1:65" s="2" customFormat="1" ht="28.8">
      <c r="A236" s="32"/>
      <c r="B236" s="33"/>
      <c r="C236" s="32"/>
      <c r="D236" s="165" t="s">
        <v>136</v>
      </c>
      <c r="E236" s="32"/>
      <c r="F236" s="166" t="s">
        <v>579</v>
      </c>
      <c r="G236" s="32"/>
      <c r="H236" s="32"/>
      <c r="I236" s="91"/>
      <c r="J236" s="32"/>
      <c r="K236" s="32"/>
      <c r="L236" s="33"/>
      <c r="M236" s="167"/>
      <c r="N236" s="168"/>
      <c r="O236" s="53"/>
      <c r="P236" s="53"/>
      <c r="Q236" s="53"/>
      <c r="R236" s="53"/>
      <c r="S236" s="53"/>
      <c r="T236" s="54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7" t="s">
        <v>136</v>
      </c>
      <c r="AU236" s="17" t="s">
        <v>85</v>
      </c>
    </row>
    <row r="237" spans="1:65" s="2" customFormat="1" ht="19.95" customHeight="1">
      <c r="A237" s="32"/>
      <c r="B237" s="151"/>
      <c r="C237" s="152" t="s">
        <v>370</v>
      </c>
      <c r="D237" s="152" t="s">
        <v>129</v>
      </c>
      <c r="E237" s="153" t="s">
        <v>580</v>
      </c>
      <c r="F237" s="154" t="s">
        <v>581</v>
      </c>
      <c r="G237" s="155" t="s">
        <v>288</v>
      </c>
      <c r="H237" s="156">
        <v>2</v>
      </c>
      <c r="I237" s="157"/>
      <c r="J237" s="158">
        <f>ROUND(I237*H237,2)</f>
        <v>0</v>
      </c>
      <c r="K237" s="154" t="s">
        <v>133</v>
      </c>
      <c r="L237" s="33"/>
      <c r="M237" s="159" t="s">
        <v>3</v>
      </c>
      <c r="N237" s="160" t="s">
        <v>46</v>
      </c>
      <c r="O237" s="53"/>
      <c r="P237" s="161">
        <f>O237*H237</f>
        <v>0</v>
      </c>
      <c r="Q237" s="161">
        <v>0.11217000000000001</v>
      </c>
      <c r="R237" s="161">
        <f>Q237*H237</f>
        <v>0.22434000000000001</v>
      </c>
      <c r="S237" s="161">
        <v>0</v>
      </c>
      <c r="T237" s="162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63" t="s">
        <v>134</v>
      </c>
      <c r="AT237" s="163" t="s">
        <v>129</v>
      </c>
      <c r="AU237" s="163" t="s">
        <v>85</v>
      </c>
      <c r="AY237" s="17" t="s">
        <v>127</v>
      </c>
      <c r="BE237" s="164">
        <f>IF(N237="základní",J237,0)</f>
        <v>0</v>
      </c>
      <c r="BF237" s="164">
        <f>IF(N237="snížená",J237,0)</f>
        <v>0</v>
      </c>
      <c r="BG237" s="164">
        <f>IF(N237="zákl. přenesená",J237,0)</f>
        <v>0</v>
      </c>
      <c r="BH237" s="164">
        <f>IF(N237="sníž. přenesená",J237,0)</f>
        <v>0</v>
      </c>
      <c r="BI237" s="164">
        <f>IF(N237="nulová",J237,0)</f>
        <v>0</v>
      </c>
      <c r="BJ237" s="17" t="s">
        <v>83</v>
      </c>
      <c r="BK237" s="164">
        <f>ROUND(I237*H237,2)</f>
        <v>0</v>
      </c>
      <c r="BL237" s="17" t="s">
        <v>134</v>
      </c>
      <c r="BM237" s="163" t="s">
        <v>582</v>
      </c>
    </row>
    <row r="238" spans="1:65" s="2" customFormat="1" ht="28.8">
      <c r="A238" s="32"/>
      <c r="B238" s="33"/>
      <c r="C238" s="32"/>
      <c r="D238" s="165" t="s">
        <v>136</v>
      </c>
      <c r="E238" s="32"/>
      <c r="F238" s="166" t="s">
        <v>583</v>
      </c>
      <c r="G238" s="32"/>
      <c r="H238" s="32"/>
      <c r="I238" s="91"/>
      <c r="J238" s="32"/>
      <c r="K238" s="32"/>
      <c r="L238" s="33"/>
      <c r="M238" s="167"/>
      <c r="N238" s="168"/>
      <c r="O238" s="53"/>
      <c r="P238" s="53"/>
      <c r="Q238" s="53"/>
      <c r="R238" s="53"/>
      <c r="S238" s="53"/>
      <c r="T238" s="54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T238" s="17" t="s">
        <v>136</v>
      </c>
      <c r="AU238" s="17" t="s">
        <v>85</v>
      </c>
    </row>
    <row r="239" spans="1:65" s="2" customFormat="1" ht="30" customHeight="1">
      <c r="A239" s="32"/>
      <c r="B239" s="151"/>
      <c r="C239" s="152" t="s">
        <v>374</v>
      </c>
      <c r="D239" s="152" t="s">
        <v>129</v>
      </c>
      <c r="E239" s="153" t="s">
        <v>584</v>
      </c>
      <c r="F239" s="154" t="s">
        <v>585</v>
      </c>
      <c r="G239" s="155" t="s">
        <v>288</v>
      </c>
      <c r="H239" s="156">
        <v>3</v>
      </c>
      <c r="I239" s="157"/>
      <c r="J239" s="158">
        <f>ROUND(I239*H239,2)</f>
        <v>0</v>
      </c>
      <c r="K239" s="154" t="s">
        <v>133</v>
      </c>
      <c r="L239" s="33"/>
      <c r="M239" s="159" t="s">
        <v>3</v>
      </c>
      <c r="N239" s="160" t="s">
        <v>46</v>
      </c>
      <c r="O239" s="53"/>
      <c r="P239" s="161">
        <f>O239*H239</f>
        <v>0</v>
      </c>
      <c r="Q239" s="161">
        <v>1.2120000000000001E-2</v>
      </c>
      <c r="R239" s="161">
        <f>Q239*H239</f>
        <v>3.6360000000000003E-2</v>
      </c>
      <c r="S239" s="161">
        <v>0</v>
      </c>
      <c r="T239" s="162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63" t="s">
        <v>134</v>
      </c>
      <c r="AT239" s="163" t="s">
        <v>129</v>
      </c>
      <c r="AU239" s="163" t="s">
        <v>85</v>
      </c>
      <c r="AY239" s="17" t="s">
        <v>127</v>
      </c>
      <c r="BE239" s="164">
        <f>IF(N239="základní",J239,0)</f>
        <v>0</v>
      </c>
      <c r="BF239" s="164">
        <f>IF(N239="snížená",J239,0)</f>
        <v>0</v>
      </c>
      <c r="BG239" s="164">
        <f>IF(N239="zákl. přenesená",J239,0)</f>
        <v>0</v>
      </c>
      <c r="BH239" s="164">
        <f>IF(N239="sníž. přenesená",J239,0)</f>
        <v>0</v>
      </c>
      <c r="BI239" s="164">
        <f>IF(N239="nulová",J239,0)</f>
        <v>0</v>
      </c>
      <c r="BJ239" s="17" t="s">
        <v>83</v>
      </c>
      <c r="BK239" s="164">
        <f>ROUND(I239*H239,2)</f>
        <v>0</v>
      </c>
      <c r="BL239" s="17" t="s">
        <v>134</v>
      </c>
      <c r="BM239" s="163" t="s">
        <v>586</v>
      </c>
    </row>
    <row r="240" spans="1:65" s="2" customFormat="1" ht="28.8">
      <c r="A240" s="32"/>
      <c r="B240" s="33"/>
      <c r="C240" s="32"/>
      <c r="D240" s="165" t="s">
        <v>136</v>
      </c>
      <c r="E240" s="32"/>
      <c r="F240" s="166" t="s">
        <v>587</v>
      </c>
      <c r="G240" s="32"/>
      <c r="H240" s="32"/>
      <c r="I240" s="91"/>
      <c r="J240" s="32"/>
      <c r="K240" s="32"/>
      <c r="L240" s="33"/>
      <c r="M240" s="167"/>
      <c r="N240" s="168"/>
      <c r="O240" s="53"/>
      <c r="P240" s="53"/>
      <c r="Q240" s="53"/>
      <c r="R240" s="53"/>
      <c r="S240" s="53"/>
      <c r="T240" s="54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7" t="s">
        <v>136</v>
      </c>
      <c r="AU240" s="17" t="s">
        <v>85</v>
      </c>
    </row>
    <row r="241" spans="1:65" s="2" customFormat="1" ht="30" customHeight="1">
      <c r="A241" s="32"/>
      <c r="B241" s="151"/>
      <c r="C241" s="152" t="s">
        <v>378</v>
      </c>
      <c r="D241" s="152" t="s">
        <v>129</v>
      </c>
      <c r="E241" s="153" t="s">
        <v>588</v>
      </c>
      <c r="F241" s="154" t="s">
        <v>589</v>
      </c>
      <c r="G241" s="155" t="s">
        <v>288</v>
      </c>
      <c r="H241" s="156">
        <v>10</v>
      </c>
      <c r="I241" s="157"/>
      <c r="J241" s="158">
        <f>ROUND(I241*H241,2)</f>
        <v>0</v>
      </c>
      <c r="K241" s="154" t="s">
        <v>133</v>
      </c>
      <c r="L241" s="33"/>
      <c r="M241" s="159" t="s">
        <v>3</v>
      </c>
      <c r="N241" s="160" t="s">
        <v>46</v>
      </c>
      <c r="O241" s="53"/>
      <c r="P241" s="161">
        <f>O241*H241</f>
        <v>0</v>
      </c>
      <c r="Q241" s="161">
        <v>2.4240000000000001E-2</v>
      </c>
      <c r="R241" s="161">
        <f>Q241*H241</f>
        <v>0.2424</v>
      </c>
      <c r="S241" s="161">
        <v>0</v>
      </c>
      <c r="T241" s="162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63" t="s">
        <v>134</v>
      </c>
      <c r="AT241" s="163" t="s">
        <v>129</v>
      </c>
      <c r="AU241" s="163" t="s">
        <v>85</v>
      </c>
      <c r="AY241" s="17" t="s">
        <v>127</v>
      </c>
      <c r="BE241" s="164">
        <f>IF(N241="základní",J241,0)</f>
        <v>0</v>
      </c>
      <c r="BF241" s="164">
        <f>IF(N241="snížená",J241,0)</f>
        <v>0</v>
      </c>
      <c r="BG241" s="164">
        <f>IF(N241="zákl. přenesená",J241,0)</f>
        <v>0</v>
      </c>
      <c r="BH241" s="164">
        <f>IF(N241="sníž. přenesená",J241,0)</f>
        <v>0</v>
      </c>
      <c r="BI241" s="164">
        <f>IF(N241="nulová",J241,0)</f>
        <v>0</v>
      </c>
      <c r="BJ241" s="17" t="s">
        <v>83</v>
      </c>
      <c r="BK241" s="164">
        <f>ROUND(I241*H241,2)</f>
        <v>0</v>
      </c>
      <c r="BL241" s="17" t="s">
        <v>134</v>
      </c>
      <c r="BM241" s="163" t="s">
        <v>590</v>
      </c>
    </row>
    <row r="242" spans="1:65" s="2" customFormat="1" ht="28.8">
      <c r="A242" s="32"/>
      <c r="B242" s="33"/>
      <c r="C242" s="32"/>
      <c r="D242" s="165" t="s">
        <v>136</v>
      </c>
      <c r="E242" s="32"/>
      <c r="F242" s="166" t="s">
        <v>591</v>
      </c>
      <c r="G242" s="32"/>
      <c r="H242" s="32"/>
      <c r="I242" s="91"/>
      <c r="J242" s="32"/>
      <c r="K242" s="32"/>
      <c r="L242" s="33"/>
      <c r="M242" s="167"/>
      <c r="N242" s="168"/>
      <c r="O242" s="53"/>
      <c r="P242" s="53"/>
      <c r="Q242" s="53"/>
      <c r="R242" s="53"/>
      <c r="S242" s="53"/>
      <c r="T242" s="54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T242" s="17" t="s">
        <v>136</v>
      </c>
      <c r="AU242" s="17" t="s">
        <v>85</v>
      </c>
    </row>
    <row r="243" spans="1:65" s="2" customFormat="1" ht="19.95" customHeight="1">
      <c r="A243" s="32"/>
      <c r="B243" s="151"/>
      <c r="C243" s="152" t="s">
        <v>382</v>
      </c>
      <c r="D243" s="152" t="s">
        <v>129</v>
      </c>
      <c r="E243" s="153" t="s">
        <v>592</v>
      </c>
      <c r="F243" s="154" t="s">
        <v>593</v>
      </c>
      <c r="G243" s="155" t="s">
        <v>288</v>
      </c>
      <c r="H243" s="156">
        <v>13</v>
      </c>
      <c r="I243" s="157"/>
      <c r="J243" s="158">
        <f>ROUND(I243*H243,2)</f>
        <v>0</v>
      </c>
      <c r="K243" s="154" t="s">
        <v>133</v>
      </c>
      <c r="L243" s="33"/>
      <c r="M243" s="159" t="s">
        <v>3</v>
      </c>
      <c r="N243" s="160" t="s">
        <v>46</v>
      </c>
      <c r="O243" s="53"/>
      <c r="P243" s="161">
        <f>O243*H243</f>
        <v>0</v>
      </c>
      <c r="Q243" s="161">
        <v>0</v>
      </c>
      <c r="R243" s="161">
        <f>Q243*H243</f>
        <v>0</v>
      </c>
      <c r="S243" s="161">
        <v>0</v>
      </c>
      <c r="T243" s="162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63" t="s">
        <v>134</v>
      </c>
      <c r="AT243" s="163" t="s">
        <v>129</v>
      </c>
      <c r="AU243" s="163" t="s">
        <v>85</v>
      </c>
      <c r="AY243" s="17" t="s">
        <v>127</v>
      </c>
      <c r="BE243" s="164">
        <f>IF(N243="základní",J243,0)</f>
        <v>0</v>
      </c>
      <c r="BF243" s="164">
        <f>IF(N243="snížená",J243,0)</f>
        <v>0</v>
      </c>
      <c r="BG243" s="164">
        <f>IF(N243="zákl. přenesená",J243,0)</f>
        <v>0</v>
      </c>
      <c r="BH243" s="164">
        <f>IF(N243="sníž. přenesená",J243,0)</f>
        <v>0</v>
      </c>
      <c r="BI243" s="164">
        <f>IF(N243="nulová",J243,0)</f>
        <v>0</v>
      </c>
      <c r="BJ243" s="17" t="s">
        <v>83</v>
      </c>
      <c r="BK243" s="164">
        <f>ROUND(I243*H243,2)</f>
        <v>0</v>
      </c>
      <c r="BL243" s="17" t="s">
        <v>134</v>
      </c>
      <c r="BM243" s="163" t="s">
        <v>594</v>
      </c>
    </row>
    <row r="244" spans="1:65" s="2" customFormat="1" ht="28.8">
      <c r="A244" s="32"/>
      <c r="B244" s="33"/>
      <c r="C244" s="32"/>
      <c r="D244" s="165" t="s">
        <v>136</v>
      </c>
      <c r="E244" s="32"/>
      <c r="F244" s="166" t="s">
        <v>595</v>
      </c>
      <c r="G244" s="32"/>
      <c r="H244" s="32"/>
      <c r="I244" s="91"/>
      <c r="J244" s="32"/>
      <c r="K244" s="32"/>
      <c r="L244" s="33"/>
      <c r="M244" s="167"/>
      <c r="N244" s="168"/>
      <c r="O244" s="53"/>
      <c r="P244" s="53"/>
      <c r="Q244" s="53"/>
      <c r="R244" s="53"/>
      <c r="S244" s="53"/>
      <c r="T244" s="54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7" t="s">
        <v>136</v>
      </c>
      <c r="AU244" s="17" t="s">
        <v>85</v>
      </c>
    </row>
    <row r="245" spans="1:65" s="2" customFormat="1" ht="30" customHeight="1">
      <c r="A245" s="32"/>
      <c r="B245" s="151"/>
      <c r="C245" s="152" t="s">
        <v>386</v>
      </c>
      <c r="D245" s="152" t="s">
        <v>129</v>
      </c>
      <c r="E245" s="153" t="s">
        <v>596</v>
      </c>
      <c r="F245" s="154" t="s">
        <v>597</v>
      </c>
      <c r="G245" s="155" t="s">
        <v>288</v>
      </c>
      <c r="H245" s="156">
        <v>13</v>
      </c>
      <c r="I245" s="157"/>
      <c r="J245" s="158">
        <f>ROUND(I245*H245,2)</f>
        <v>0</v>
      </c>
      <c r="K245" s="154" t="s">
        <v>133</v>
      </c>
      <c r="L245" s="33"/>
      <c r="M245" s="159" t="s">
        <v>3</v>
      </c>
      <c r="N245" s="160" t="s">
        <v>46</v>
      </c>
      <c r="O245" s="53"/>
      <c r="P245" s="161">
        <f>O245*H245</f>
        <v>0</v>
      </c>
      <c r="Q245" s="161">
        <v>0.42115999999999998</v>
      </c>
      <c r="R245" s="161">
        <f>Q245*H245</f>
        <v>5.4750800000000002</v>
      </c>
      <c r="S245" s="161">
        <v>0</v>
      </c>
      <c r="T245" s="162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63" t="s">
        <v>134</v>
      </c>
      <c r="AT245" s="163" t="s">
        <v>129</v>
      </c>
      <c r="AU245" s="163" t="s">
        <v>85</v>
      </c>
      <c r="AY245" s="17" t="s">
        <v>127</v>
      </c>
      <c r="BE245" s="164">
        <f>IF(N245="základní",J245,0)</f>
        <v>0</v>
      </c>
      <c r="BF245" s="164">
        <f>IF(N245="snížená",J245,0)</f>
        <v>0</v>
      </c>
      <c r="BG245" s="164">
        <f>IF(N245="zákl. přenesená",J245,0)</f>
        <v>0</v>
      </c>
      <c r="BH245" s="164">
        <f>IF(N245="sníž. přenesená",J245,0)</f>
        <v>0</v>
      </c>
      <c r="BI245" s="164">
        <f>IF(N245="nulová",J245,0)</f>
        <v>0</v>
      </c>
      <c r="BJ245" s="17" t="s">
        <v>83</v>
      </c>
      <c r="BK245" s="164">
        <f>ROUND(I245*H245,2)</f>
        <v>0</v>
      </c>
      <c r="BL245" s="17" t="s">
        <v>134</v>
      </c>
      <c r="BM245" s="163" t="s">
        <v>598</v>
      </c>
    </row>
    <row r="246" spans="1:65" s="2" customFormat="1" ht="28.8">
      <c r="A246" s="32"/>
      <c r="B246" s="33"/>
      <c r="C246" s="32"/>
      <c r="D246" s="165" t="s">
        <v>136</v>
      </c>
      <c r="E246" s="32"/>
      <c r="F246" s="166" t="s">
        <v>599</v>
      </c>
      <c r="G246" s="32"/>
      <c r="H246" s="32"/>
      <c r="I246" s="91"/>
      <c r="J246" s="32"/>
      <c r="K246" s="32"/>
      <c r="L246" s="33"/>
      <c r="M246" s="167"/>
      <c r="N246" s="168"/>
      <c r="O246" s="53"/>
      <c r="P246" s="53"/>
      <c r="Q246" s="53"/>
      <c r="R246" s="53"/>
      <c r="S246" s="53"/>
      <c r="T246" s="54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7" t="s">
        <v>136</v>
      </c>
      <c r="AU246" s="17" t="s">
        <v>85</v>
      </c>
    </row>
    <row r="247" spans="1:65" s="2" customFormat="1" ht="19.95" customHeight="1">
      <c r="A247" s="32"/>
      <c r="B247" s="151"/>
      <c r="C247" s="152" t="s">
        <v>390</v>
      </c>
      <c r="D247" s="152" t="s">
        <v>129</v>
      </c>
      <c r="E247" s="153" t="s">
        <v>600</v>
      </c>
      <c r="F247" s="154" t="s">
        <v>601</v>
      </c>
      <c r="G247" s="155" t="s">
        <v>288</v>
      </c>
      <c r="H247" s="156">
        <v>1</v>
      </c>
      <c r="I247" s="157"/>
      <c r="J247" s="158">
        <f>ROUND(I247*H247,2)</f>
        <v>0</v>
      </c>
      <c r="K247" s="154" t="s">
        <v>133</v>
      </c>
      <c r="L247" s="33"/>
      <c r="M247" s="159" t="s">
        <v>3</v>
      </c>
      <c r="N247" s="160" t="s">
        <v>46</v>
      </c>
      <c r="O247" s="53"/>
      <c r="P247" s="161">
        <f>O247*H247</f>
        <v>0</v>
      </c>
      <c r="Q247" s="161">
        <v>2.6148799999999999</v>
      </c>
      <c r="R247" s="161">
        <f>Q247*H247</f>
        <v>2.6148799999999999</v>
      </c>
      <c r="S247" s="161">
        <v>0</v>
      </c>
      <c r="T247" s="162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63" t="s">
        <v>134</v>
      </c>
      <c r="AT247" s="163" t="s">
        <v>129</v>
      </c>
      <c r="AU247" s="163" t="s">
        <v>85</v>
      </c>
      <c r="AY247" s="17" t="s">
        <v>127</v>
      </c>
      <c r="BE247" s="164">
        <f>IF(N247="základní",J247,0)</f>
        <v>0</v>
      </c>
      <c r="BF247" s="164">
        <f>IF(N247="snížená",J247,0)</f>
        <v>0</v>
      </c>
      <c r="BG247" s="164">
        <f>IF(N247="zákl. přenesená",J247,0)</f>
        <v>0</v>
      </c>
      <c r="BH247" s="164">
        <f>IF(N247="sníž. přenesená",J247,0)</f>
        <v>0</v>
      </c>
      <c r="BI247" s="164">
        <f>IF(N247="nulová",J247,0)</f>
        <v>0</v>
      </c>
      <c r="BJ247" s="17" t="s">
        <v>83</v>
      </c>
      <c r="BK247" s="164">
        <f>ROUND(I247*H247,2)</f>
        <v>0</v>
      </c>
      <c r="BL247" s="17" t="s">
        <v>134</v>
      </c>
      <c r="BM247" s="163" t="s">
        <v>602</v>
      </c>
    </row>
    <row r="248" spans="1:65" s="2" customFormat="1" ht="19.2">
      <c r="A248" s="32"/>
      <c r="B248" s="33"/>
      <c r="C248" s="32"/>
      <c r="D248" s="165" t="s">
        <v>136</v>
      </c>
      <c r="E248" s="32"/>
      <c r="F248" s="166" t="s">
        <v>603</v>
      </c>
      <c r="G248" s="32"/>
      <c r="H248" s="32"/>
      <c r="I248" s="91"/>
      <c r="J248" s="32"/>
      <c r="K248" s="32"/>
      <c r="L248" s="33"/>
      <c r="M248" s="167"/>
      <c r="N248" s="168"/>
      <c r="O248" s="53"/>
      <c r="P248" s="53"/>
      <c r="Q248" s="53"/>
      <c r="R248" s="53"/>
      <c r="S248" s="53"/>
      <c r="T248" s="54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7" t="s">
        <v>136</v>
      </c>
      <c r="AU248" s="17" t="s">
        <v>85</v>
      </c>
    </row>
    <row r="249" spans="1:65" s="2" customFormat="1" ht="19.95" customHeight="1">
      <c r="A249" s="32"/>
      <c r="B249" s="151"/>
      <c r="C249" s="152" t="s">
        <v>394</v>
      </c>
      <c r="D249" s="152" t="s">
        <v>129</v>
      </c>
      <c r="E249" s="153" t="s">
        <v>604</v>
      </c>
      <c r="F249" s="154" t="s">
        <v>605</v>
      </c>
      <c r="G249" s="155" t="s">
        <v>288</v>
      </c>
      <c r="H249" s="156">
        <v>3</v>
      </c>
      <c r="I249" s="157"/>
      <c r="J249" s="158">
        <f>ROUND(I249*H249,2)</f>
        <v>0</v>
      </c>
      <c r="K249" s="154" t="s">
        <v>133</v>
      </c>
      <c r="L249" s="33"/>
      <c r="M249" s="159" t="s">
        <v>3</v>
      </c>
      <c r="N249" s="160" t="s">
        <v>46</v>
      </c>
      <c r="O249" s="53"/>
      <c r="P249" s="161">
        <f>O249*H249</f>
        <v>0</v>
      </c>
      <c r="Q249" s="161">
        <v>0.14494000000000001</v>
      </c>
      <c r="R249" s="161">
        <f>Q249*H249</f>
        <v>0.43482000000000004</v>
      </c>
      <c r="S249" s="161">
        <v>0</v>
      </c>
      <c r="T249" s="162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63" t="s">
        <v>134</v>
      </c>
      <c r="AT249" s="163" t="s">
        <v>129</v>
      </c>
      <c r="AU249" s="163" t="s">
        <v>85</v>
      </c>
      <c r="AY249" s="17" t="s">
        <v>127</v>
      </c>
      <c r="BE249" s="164">
        <f>IF(N249="základní",J249,0)</f>
        <v>0</v>
      </c>
      <c r="BF249" s="164">
        <f>IF(N249="snížená",J249,0)</f>
        <v>0</v>
      </c>
      <c r="BG249" s="164">
        <f>IF(N249="zákl. přenesená",J249,0)</f>
        <v>0</v>
      </c>
      <c r="BH249" s="164">
        <f>IF(N249="sníž. přenesená",J249,0)</f>
        <v>0</v>
      </c>
      <c r="BI249" s="164">
        <f>IF(N249="nulová",J249,0)</f>
        <v>0</v>
      </c>
      <c r="BJ249" s="17" t="s">
        <v>83</v>
      </c>
      <c r="BK249" s="164">
        <f>ROUND(I249*H249,2)</f>
        <v>0</v>
      </c>
      <c r="BL249" s="17" t="s">
        <v>134</v>
      </c>
      <c r="BM249" s="163" t="s">
        <v>606</v>
      </c>
    </row>
    <row r="250" spans="1:65" s="2" customFormat="1" ht="19.2">
      <c r="A250" s="32"/>
      <c r="B250" s="33"/>
      <c r="C250" s="32"/>
      <c r="D250" s="165" t="s">
        <v>136</v>
      </c>
      <c r="E250" s="32"/>
      <c r="F250" s="166" t="s">
        <v>605</v>
      </c>
      <c r="G250" s="32"/>
      <c r="H250" s="32"/>
      <c r="I250" s="91"/>
      <c r="J250" s="32"/>
      <c r="K250" s="32"/>
      <c r="L250" s="33"/>
      <c r="M250" s="167"/>
      <c r="N250" s="168"/>
      <c r="O250" s="53"/>
      <c r="P250" s="53"/>
      <c r="Q250" s="53"/>
      <c r="R250" s="53"/>
      <c r="S250" s="53"/>
      <c r="T250" s="54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7" t="s">
        <v>136</v>
      </c>
      <c r="AU250" s="17" t="s">
        <v>85</v>
      </c>
    </row>
    <row r="251" spans="1:65" s="2" customFormat="1" ht="19.95" customHeight="1">
      <c r="A251" s="32"/>
      <c r="B251" s="151"/>
      <c r="C251" s="185" t="s">
        <v>398</v>
      </c>
      <c r="D251" s="185" t="s">
        <v>252</v>
      </c>
      <c r="E251" s="186" t="s">
        <v>607</v>
      </c>
      <c r="F251" s="187" t="s">
        <v>608</v>
      </c>
      <c r="G251" s="188" t="s">
        <v>288</v>
      </c>
      <c r="H251" s="189">
        <v>3</v>
      </c>
      <c r="I251" s="190"/>
      <c r="J251" s="191">
        <f>ROUND(I251*H251,2)</f>
        <v>0</v>
      </c>
      <c r="K251" s="187" t="s">
        <v>133</v>
      </c>
      <c r="L251" s="192"/>
      <c r="M251" s="193" t="s">
        <v>3</v>
      </c>
      <c r="N251" s="194" t="s">
        <v>46</v>
      </c>
      <c r="O251" s="53"/>
      <c r="P251" s="161">
        <f>O251*H251</f>
        <v>0</v>
      </c>
      <c r="Q251" s="161">
        <v>9.7000000000000003E-2</v>
      </c>
      <c r="R251" s="161">
        <f>Q251*H251</f>
        <v>0.29100000000000004</v>
      </c>
      <c r="S251" s="161">
        <v>0</v>
      </c>
      <c r="T251" s="162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63" t="s">
        <v>172</v>
      </c>
      <c r="AT251" s="163" t="s">
        <v>252</v>
      </c>
      <c r="AU251" s="163" t="s">
        <v>85</v>
      </c>
      <c r="AY251" s="17" t="s">
        <v>127</v>
      </c>
      <c r="BE251" s="164">
        <f>IF(N251="základní",J251,0)</f>
        <v>0</v>
      </c>
      <c r="BF251" s="164">
        <f>IF(N251="snížená",J251,0)</f>
        <v>0</v>
      </c>
      <c r="BG251" s="164">
        <f>IF(N251="zákl. přenesená",J251,0)</f>
        <v>0</v>
      </c>
      <c r="BH251" s="164">
        <f>IF(N251="sníž. přenesená",J251,0)</f>
        <v>0</v>
      </c>
      <c r="BI251" s="164">
        <f>IF(N251="nulová",J251,0)</f>
        <v>0</v>
      </c>
      <c r="BJ251" s="17" t="s">
        <v>83</v>
      </c>
      <c r="BK251" s="164">
        <f>ROUND(I251*H251,2)</f>
        <v>0</v>
      </c>
      <c r="BL251" s="17" t="s">
        <v>134</v>
      </c>
      <c r="BM251" s="163" t="s">
        <v>609</v>
      </c>
    </row>
    <row r="252" spans="1:65" s="2" customFormat="1" ht="19.2">
      <c r="A252" s="32"/>
      <c r="B252" s="33"/>
      <c r="C252" s="32"/>
      <c r="D252" s="165" t="s">
        <v>136</v>
      </c>
      <c r="E252" s="32"/>
      <c r="F252" s="166" t="s">
        <v>608</v>
      </c>
      <c r="G252" s="32"/>
      <c r="H252" s="32"/>
      <c r="I252" s="91"/>
      <c r="J252" s="32"/>
      <c r="K252" s="32"/>
      <c r="L252" s="33"/>
      <c r="M252" s="167"/>
      <c r="N252" s="168"/>
      <c r="O252" s="53"/>
      <c r="P252" s="53"/>
      <c r="Q252" s="53"/>
      <c r="R252" s="53"/>
      <c r="S252" s="53"/>
      <c r="T252" s="54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T252" s="17" t="s">
        <v>136</v>
      </c>
      <c r="AU252" s="17" t="s">
        <v>85</v>
      </c>
    </row>
    <row r="253" spans="1:65" s="2" customFormat="1" ht="19.95" customHeight="1">
      <c r="A253" s="32"/>
      <c r="B253" s="151"/>
      <c r="C253" s="185" t="s">
        <v>402</v>
      </c>
      <c r="D253" s="185" t="s">
        <v>252</v>
      </c>
      <c r="E253" s="186" t="s">
        <v>610</v>
      </c>
      <c r="F253" s="187" t="s">
        <v>611</v>
      </c>
      <c r="G253" s="188" t="s">
        <v>288</v>
      </c>
      <c r="H253" s="189">
        <v>3</v>
      </c>
      <c r="I253" s="190"/>
      <c r="J253" s="191">
        <f>ROUND(I253*H253,2)</f>
        <v>0</v>
      </c>
      <c r="K253" s="187" t="s">
        <v>133</v>
      </c>
      <c r="L253" s="192"/>
      <c r="M253" s="193" t="s">
        <v>3</v>
      </c>
      <c r="N253" s="194" t="s">
        <v>46</v>
      </c>
      <c r="O253" s="53"/>
      <c r="P253" s="161">
        <f>O253*H253</f>
        <v>0</v>
      </c>
      <c r="Q253" s="161">
        <v>5.8000000000000003E-2</v>
      </c>
      <c r="R253" s="161">
        <f>Q253*H253</f>
        <v>0.17400000000000002</v>
      </c>
      <c r="S253" s="161">
        <v>0</v>
      </c>
      <c r="T253" s="162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63" t="s">
        <v>172</v>
      </c>
      <c r="AT253" s="163" t="s">
        <v>252</v>
      </c>
      <c r="AU253" s="163" t="s">
        <v>85</v>
      </c>
      <c r="AY253" s="17" t="s">
        <v>127</v>
      </c>
      <c r="BE253" s="164">
        <f>IF(N253="základní",J253,0)</f>
        <v>0</v>
      </c>
      <c r="BF253" s="164">
        <f>IF(N253="snížená",J253,0)</f>
        <v>0</v>
      </c>
      <c r="BG253" s="164">
        <f>IF(N253="zákl. přenesená",J253,0)</f>
        <v>0</v>
      </c>
      <c r="BH253" s="164">
        <f>IF(N253="sníž. přenesená",J253,0)</f>
        <v>0</v>
      </c>
      <c r="BI253" s="164">
        <f>IF(N253="nulová",J253,0)</f>
        <v>0</v>
      </c>
      <c r="BJ253" s="17" t="s">
        <v>83</v>
      </c>
      <c r="BK253" s="164">
        <f>ROUND(I253*H253,2)</f>
        <v>0</v>
      </c>
      <c r="BL253" s="17" t="s">
        <v>134</v>
      </c>
      <c r="BM253" s="163" t="s">
        <v>612</v>
      </c>
    </row>
    <row r="254" spans="1:65" s="2" customFormat="1" ht="19.2">
      <c r="A254" s="32"/>
      <c r="B254" s="33"/>
      <c r="C254" s="32"/>
      <c r="D254" s="165" t="s">
        <v>136</v>
      </c>
      <c r="E254" s="32"/>
      <c r="F254" s="166" t="s">
        <v>611</v>
      </c>
      <c r="G254" s="32"/>
      <c r="H254" s="32"/>
      <c r="I254" s="91"/>
      <c r="J254" s="32"/>
      <c r="K254" s="32"/>
      <c r="L254" s="33"/>
      <c r="M254" s="167"/>
      <c r="N254" s="168"/>
      <c r="O254" s="53"/>
      <c r="P254" s="53"/>
      <c r="Q254" s="53"/>
      <c r="R254" s="53"/>
      <c r="S254" s="53"/>
      <c r="T254" s="54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7" t="s">
        <v>136</v>
      </c>
      <c r="AU254" s="17" t="s">
        <v>85</v>
      </c>
    </row>
    <row r="255" spans="1:65" s="2" customFormat="1" ht="19.95" customHeight="1">
      <c r="A255" s="32"/>
      <c r="B255" s="151"/>
      <c r="C255" s="185" t="s">
        <v>407</v>
      </c>
      <c r="D255" s="185" t="s">
        <v>252</v>
      </c>
      <c r="E255" s="186" t="s">
        <v>613</v>
      </c>
      <c r="F255" s="187" t="s">
        <v>614</v>
      </c>
      <c r="G255" s="188" t="s">
        <v>288</v>
      </c>
      <c r="H255" s="189">
        <v>3</v>
      </c>
      <c r="I255" s="190"/>
      <c r="J255" s="191">
        <f>ROUND(I255*H255,2)</f>
        <v>0</v>
      </c>
      <c r="K255" s="187" t="s">
        <v>133</v>
      </c>
      <c r="L255" s="192"/>
      <c r="M255" s="193" t="s">
        <v>3</v>
      </c>
      <c r="N255" s="194" t="s">
        <v>46</v>
      </c>
      <c r="O255" s="53"/>
      <c r="P255" s="161">
        <f>O255*H255</f>
        <v>0</v>
      </c>
      <c r="Q255" s="161">
        <v>6.0999999999999999E-2</v>
      </c>
      <c r="R255" s="161">
        <f>Q255*H255</f>
        <v>0.183</v>
      </c>
      <c r="S255" s="161">
        <v>0</v>
      </c>
      <c r="T255" s="162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63" t="s">
        <v>172</v>
      </c>
      <c r="AT255" s="163" t="s">
        <v>252</v>
      </c>
      <c r="AU255" s="163" t="s">
        <v>85</v>
      </c>
      <c r="AY255" s="17" t="s">
        <v>127</v>
      </c>
      <c r="BE255" s="164">
        <f>IF(N255="základní",J255,0)</f>
        <v>0</v>
      </c>
      <c r="BF255" s="164">
        <f>IF(N255="snížená",J255,0)</f>
        <v>0</v>
      </c>
      <c r="BG255" s="164">
        <f>IF(N255="zákl. přenesená",J255,0)</f>
        <v>0</v>
      </c>
      <c r="BH255" s="164">
        <f>IF(N255="sníž. přenesená",J255,0)</f>
        <v>0</v>
      </c>
      <c r="BI255" s="164">
        <f>IF(N255="nulová",J255,0)</f>
        <v>0</v>
      </c>
      <c r="BJ255" s="17" t="s">
        <v>83</v>
      </c>
      <c r="BK255" s="164">
        <f>ROUND(I255*H255,2)</f>
        <v>0</v>
      </c>
      <c r="BL255" s="17" t="s">
        <v>134</v>
      </c>
      <c r="BM255" s="163" t="s">
        <v>615</v>
      </c>
    </row>
    <row r="256" spans="1:65" s="2" customFormat="1" ht="19.2">
      <c r="A256" s="32"/>
      <c r="B256" s="33"/>
      <c r="C256" s="32"/>
      <c r="D256" s="165" t="s">
        <v>136</v>
      </c>
      <c r="E256" s="32"/>
      <c r="F256" s="166" t="s">
        <v>614</v>
      </c>
      <c r="G256" s="32"/>
      <c r="H256" s="32"/>
      <c r="I256" s="91"/>
      <c r="J256" s="32"/>
      <c r="K256" s="32"/>
      <c r="L256" s="33"/>
      <c r="M256" s="167"/>
      <c r="N256" s="168"/>
      <c r="O256" s="53"/>
      <c r="P256" s="53"/>
      <c r="Q256" s="53"/>
      <c r="R256" s="53"/>
      <c r="S256" s="53"/>
      <c r="T256" s="54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T256" s="17" t="s">
        <v>136</v>
      </c>
      <c r="AU256" s="17" t="s">
        <v>85</v>
      </c>
    </row>
    <row r="257" spans="1:65" s="2" customFormat="1" ht="30" customHeight="1">
      <c r="A257" s="32"/>
      <c r="B257" s="151"/>
      <c r="C257" s="152" t="s">
        <v>411</v>
      </c>
      <c r="D257" s="152" t="s">
        <v>129</v>
      </c>
      <c r="E257" s="153" t="s">
        <v>616</v>
      </c>
      <c r="F257" s="154" t="s">
        <v>617</v>
      </c>
      <c r="G257" s="155" t="s">
        <v>618</v>
      </c>
      <c r="H257" s="156">
        <v>1</v>
      </c>
      <c r="I257" s="157"/>
      <c r="J257" s="158">
        <f>ROUND(I257*H257,2)</f>
        <v>0</v>
      </c>
      <c r="K257" s="154" t="s">
        <v>133</v>
      </c>
      <c r="L257" s="33"/>
      <c r="M257" s="159" t="s">
        <v>3</v>
      </c>
      <c r="N257" s="160" t="s">
        <v>46</v>
      </c>
      <c r="O257" s="53"/>
      <c r="P257" s="161">
        <f>O257*H257</f>
        <v>0</v>
      </c>
      <c r="Q257" s="161">
        <v>40.033990000000003</v>
      </c>
      <c r="R257" s="161">
        <f>Q257*H257</f>
        <v>40.033990000000003</v>
      </c>
      <c r="S257" s="161">
        <v>0</v>
      </c>
      <c r="T257" s="162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63" t="s">
        <v>134</v>
      </c>
      <c r="AT257" s="163" t="s">
        <v>129</v>
      </c>
      <c r="AU257" s="163" t="s">
        <v>85</v>
      </c>
      <c r="AY257" s="17" t="s">
        <v>127</v>
      </c>
      <c r="BE257" s="164">
        <f>IF(N257="základní",J257,0)</f>
        <v>0</v>
      </c>
      <c r="BF257" s="164">
        <f>IF(N257="snížená",J257,0)</f>
        <v>0</v>
      </c>
      <c r="BG257" s="164">
        <f>IF(N257="zákl. přenesená",J257,0)</f>
        <v>0</v>
      </c>
      <c r="BH257" s="164">
        <f>IF(N257="sníž. přenesená",J257,0)</f>
        <v>0</v>
      </c>
      <c r="BI257" s="164">
        <f>IF(N257="nulová",J257,0)</f>
        <v>0</v>
      </c>
      <c r="BJ257" s="17" t="s">
        <v>83</v>
      </c>
      <c r="BK257" s="164">
        <f>ROUND(I257*H257,2)</f>
        <v>0</v>
      </c>
      <c r="BL257" s="17" t="s">
        <v>134</v>
      </c>
      <c r="BM257" s="163" t="s">
        <v>619</v>
      </c>
    </row>
    <row r="258" spans="1:65" s="2" customFormat="1" ht="38.4">
      <c r="A258" s="32"/>
      <c r="B258" s="33"/>
      <c r="C258" s="32"/>
      <c r="D258" s="165" t="s">
        <v>136</v>
      </c>
      <c r="E258" s="32"/>
      <c r="F258" s="166" t="s">
        <v>620</v>
      </c>
      <c r="G258" s="32"/>
      <c r="H258" s="32"/>
      <c r="I258" s="91"/>
      <c r="J258" s="32"/>
      <c r="K258" s="32"/>
      <c r="L258" s="33"/>
      <c r="M258" s="167"/>
      <c r="N258" s="168"/>
      <c r="O258" s="53"/>
      <c r="P258" s="53"/>
      <c r="Q258" s="53"/>
      <c r="R258" s="53"/>
      <c r="S258" s="53"/>
      <c r="T258" s="54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7" t="s">
        <v>136</v>
      </c>
      <c r="AU258" s="17" t="s">
        <v>85</v>
      </c>
    </row>
    <row r="259" spans="1:65" s="2" customFormat="1" ht="19.95" customHeight="1">
      <c r="A259" s="32"/>
      <c r="B259" s="151"/>
      <c r="C259" s="152" t="s">
        <v>416</v>
      </c>
      <c r="D259" s="152" t="s">
        <v>129</v>
      </c>
      <c r="E259" s="153" t="s">
        <v>621</v>
      </c>
      <c r="F259" s="154" t="s">
        <v>622</v>
      </c>
      <c r="G259" s="155" t="s">
        <v>288</v>
      </c>
      <c r="H259" s="156">
        <v>4</v>
      </c>
      <c r="I259" s="157"/>
      <c r="J259" s="158">
        <f>ROUND(I259*H259,2)</f>
        <v>0</v>
      </c>
      <c r="K259" s="154" t="s">
        <v>133</v>
      </c>
      <c r="L259" s="33"/>
      <c r="M259" s="159" t="s">
        <v>3</v>
      </c>
      <c r="N259" s="160" t="s">
        <v>46</v>
      </c>
      <c r="O259" s="53"/>
      <c r="P259" s="161">
        <f>O259*H259</f>
        <v>0</v>
      </c>
      <c r="Q259" s="161">
        <v>0.21734000000000001</v>
      </c>
      <c r="R259" s="161">
        <f>Q259*H259</f>
        <v>0.86936000000000002</v>
      </c>
      <c r="S259" s="161">
        <v>0</v>
      </c>
      <c r="T259" s="162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63" t="s">
        <v>134</v>
      </c>
      <c r="AT259" s="163" t="s">
        <v>129</v>
      </c>
      <c r="AU259" s="163" t="s">
        <v>85</v>
      </c>
      <c r="AY259" s="17" t="s">
        <v>127</v>
      </c>
      <c r="BE259" s="164">
        <f>IF(N259="základní",J259,0)</f>
        <v>0</v>
      </c>
      <c r="BF259" s="164">
        <f>IF(N259="snížená",J259,0)</f>
        <v>0</v>
      </c>
      <c r="BG259" s="164">
        <f>IF(N259="zákl. přenesená",J259,0)</f>
        <v>0</v>
      </c>
      <c r="BH259" s="164">
        <f>IF(N259="sníž. přenesená",J259,0)</f>
        <v>0</v>
      </c>
      <c r="BI259" s="164">
        <f>IF(N259="nulová",J259,0)</f>
        <v>0</v>
      </c>
      <c r="BJ259" s="17" t="s">
        <v>83</v>
      </c>
      <c r="BK259" s="164">
        <f>ROUND(I259*H259,2)</f>
        <v>0</v>
      </c>
      <c r="BL259" s="17" t="s">
        <v>134</v>
      </c>
      <c r="BM259" s="163" t="s">
        <v>623</v>
      </c>
    </row>
    <row r="260" spans="1:65" s="2" customFormat="1" ht="19.2">
      <c r="A260" s="32"/>
      <c r="B260" s="33"/>
      <c r="C260" s="32"/>
      <c r="D260" s="165" t="s">
        <v>136</v>
      </c>
      <c r="E260" s="32"/>
      <c r="F260" s="166" t="s">
        <v>622</v>
      </c>
      <c r="G260" s="32"/>
      <c r="H260" s="32"/>
      <c r="I260" s="91"/>
      <c r="J260" s="32"/>
      <c r="K260" s="32"/>
      <c r="L260" s="33"/>
      <c r="M260" s="167"/>
      <c r="N260" s="168"/>
      <c r="O260" s="53"/>
      <c r="P260" s="53"/>
      <c r="Q260" s="53"/>
      <c r="R260" s="53"/>
      <c r="S260" s="53"/>
      <c r="T260" s="54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T260" s="17" t="s">
        <v>136</v>
      </c>
      <c r="AU260" s="17" t="s">
        <v>85</v>
      </c>
    </row>
    <row r="261" spans="1:65" s="2" customFormat="1" ht="14.4" customHeight="1">
      <c r="A261" s="32"/>
      <c r="B261" s="151"/>
      <c r="C261" s="185" t="s">
        <v>423</v>
      </c>
      <c r="D261" s="185" t="s">
        <v>252</v>
      </c>
      <c r="E261" s="186" t="s">
        <v>624</v>
      </c>
      <c r="F261" s="187" t="s">
        <v>625</v>
      </c>
      <c r="G261" s="188" t="s">
        <v>288</v>
      </c>
      <c r="H261" s="189">
        <v>3</v>
      </c>
      <c r="I261" s="190"/>
      <c r="J261" s="191">
        <f>ROUND(I261*H261,2)</f>
        <v>0</v>
      </c>
      <c r="K261" s="187" t="s">
        <v>133</v>
      </c>
      <c r="L261" s="192"/>
      <c r="M261" s="193" t="s">
        <v>3</v>
      </c>
      <c r="N261" s="194" t="s">
        <v>46</v>
      </c>
      <c r="O261" s="53"/>
      <c r="P261" s="161">
        <f>O261*H261</f>
        <v>0</v>
      </c>
      <c r="Q261" s="161">
        <v>5.0599999999999999E-2</v>
      </c>
      <c r="R261" s="161">
        <f>Q261*H261</f>
        <v>0.15179999999999999</v>
      </c>
      <c r="S261" s="161">
        <v>0</v>
      </c>
      <c r="T261" s="162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63" t="s">
        <v>172</v>
      </c>
      <c r="AT261" s="163" t="s">
        <v>252</v>
      </c>
      <c r="AU261" s="163" t="s">
        <v>85</v>
      </c>
      <c r="AY261" s="17" t="s">
        <v>127</v>
      </c>
      <c r="BE261" s="164">
        <f>IF(N261="základní",J261,0)</f>
        <v>0</v>
      </c>
      <c r="BF261" s="164">
        <f>IF(N261="snížená",J261,0)</f>
        <v>0</v>
      </c>
      <c r="BG261" s="164">
        <f>IF(N261="zákl. přenesená",J261,0)</f>
        <v>0</v>
      </c>
      <c r="BH261" s="164">
        <f>IF(N261="sníž. přenesená",J261,0)</f>
        <v>0</v>
      </c>
      <c r="BI261" s="164">
        <f>IF(N261="nulová",J261,0)</f>
        <v>0</v>
      </c>
      <c r="BJ261" s="17" t="s">
        <v>83</v>
      </c>
      <c r="BK261" s="164">
        <f>ROUND(I261*H261,2)</f>
        <v>0</v>
      </c>
      <c r="BL261" s="17" t="s">
        <v>134</v>
      </c>
      <c r="BM261" s="163" t="s">
        <v>626</v>
      </c>
    </row>
    <row r="262" spans="1:65" s="2" customFormat="1">
      <c r="A262" s="32"/>
      <c r="B262" s="33"/>
      <c r="C262" s="32"/>
      <c r="D262" s="165" t="s">
        <v>136</v>
      </c>
      <c r="E262" s="32"/>
      <c r="F262" s="166" t="s">
        <v>625</v>
      </c>
      <c r="G262" s="32"/>
      <c r="H262" s="32"/>
      <c r="I262" s="91"/>
      <c r="J262" s="32"/>
      <c r="K262" s="32"/>
      <c r="L262" s="33"/>
      <c r="M262" s="167"/>
      <c r="N262" s="168"/>
      <c r="O262" s="53"/>
      <c r="P262" s="53"/>
      <c r="Q262" s="53"/>
      <c r="R262" s="53"/>
      <c r="S262" s="53"/>
      <c r="T262" s="54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7" t="s">
        <v>136</v>
      </c>
      <c r="AU262" s="17" t="s">
        <v>85</v>
      </c>
    </row>
    <row r="263" spans="1:65" s="2" customFormat="1" ht="19.95" customHeight="1">
      <c r="A263" s="32"/>
      <c r="B263" s="151"/>
      <c r="C263" s="185" t="s">
        <v>429</v>
      </c>
      <c r="D263" s="185" t="s">
        <v>252</v>
      </c>
      <c r="E263" s="186" t="s">
        <v>627</v>
      </c>
      <c r="F263" s="187" t="s">
        <v>628</v>
      </c>
      <c r="G263" s="188" t="s">
        <v>288</v>
      </c>
      <c r="H263" s="189">
        <v>1</v>
      </c>
      <c r="I263" s="190"/>
      <c r="J263" s="191">
        <f>ROUND(I263*H263,2)</f>
        <v>0</v>
      </c>
      <c r="K263" s="187" t="s">
        <v>3</v>
      </c>
      <c r="L263" s="192"/>
      <c r="M263" s="193" t="s">
        <v>3</v>
      </c>
      <c r="N263" s="194" t="s">
        <v>46</v>
      </c>
      <c r="O263" s="53"/>
      <c r="P263" s="161">
        <f>O263*H263</f>
        <v>0</v>
      </c>
      <c r="Q263" s="161">
        <v>0.72599999999999998</v>
      </c>
      <c r="R263" s="161">
        <f>Q263*H263</f>
        <v>0.72599999999999998</v>
      </c>
      <c r="S263" s="161">
        <v>0</v>
      </c>
      <c r="T263" s="162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63" t="s">
        <v>172</v>
      </c>
      <c r="AT263" s="163" t="s">
        <v>252</v>
      </c>
      <c r="AU263" s="163" t="s">
        <v>85</v>
      </c>
      <c r="AY263" s="17" t="s">
        <v>127</v>
      </c>
      <c r="BE263" s="164">
        <f>IF(N263="základní",J263,0)</f>
        <v>0</v>
      </c>
      <c r="BF263" s="164">
        <f>IF(N263="snížená",J263,0)</f>
        <v>0</v>
      </c>
      <c r="BG263" s="164">
        <f>IF(N263="zákl. přenesená",J263,0)</f>
        <v>0</v>
      </c>
      <c r="BH263" s="164">
        <f>IF(N263="sníž. přenesená",J263,0)</f>
        <v>0</v>
      </c>
      <c r="BI263" s="164">
        <f>IF(N263="nulová",J263,0)</f>
        <v>0</v>
      </c>
      <c r="BJ263" s="17" t="s">
        <v>83</v>
      </c>
      <c r="BK263" s="164">
        <f>ROUND(I263*H263,2)</f>
        <v>0</v>
      </c>
      <c r="BL263" s="17" t="s">
        <v>134</v>
      </c>
      <c r="BM263" s="163" t="s">
        <v>629</v>
      </c>
    </row>
    <row r="264" spans="1:65" s="2" customFormat="1" ht="19.2">
      <c r="A264" s="32"/>
      <c r="B264" s="33"/>
      <c r="C264" s="32"/>
      <c r="D264" s="165" t="s">
        <v>136</v>
      </c>
      <c r="E264" s="32"/>
      <c r="F264" s="166" t="s">
        <v>628</v>
      </c>
      <c r="G264" s="32"/>
      <c r="H264" s="32"/>
      <c r="I264" s="91"/>
      <c r="J264" s="32"/>
      <c r="K264" s="32"/>
      <c r="L264" s="33"/>
      <c r="M264" s="167"/>
      <c r="N264" s="168"/>
      <c r="O264" s="53"/>
      <c r="P264" s="53"/>
      <c r="Q264" s="53"/>
      <c r="R264" s="53"/>
      <c r="S264" s="53"/>
      <c r="T264" s="54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T264" s="17" t="s">
        <v>136</v>
      </c>
      <c r="AU264" s="17" t="s">
        <v>85</v>
      </c>
    </row>
    <row r="265" spans="1:65" s="2" customFormat="1" ht="14.4" customHeight="1">
      <c r="A265" s="32"/>
      <c r="B265" s="151"/>
      <c r="C265" s="185" t="s">
        <v>436</v>
      </c>
      <c r="D265" s="185" t="s">
        <v>252</v>
      </c>
      <c r="E265" s="186" t="s">
        <v>630</v>
      </c>
      <c r="F265" s="187" t="s">
        <v>631</v>
      </c>
      <c r="G265" s="188" t="s">
        <v>288</v>
      </c>
      <c r="H265" s="189">
        <v>3</v>
      </c>
      <c r="I265" s="190"/>
      <c r="J265" s="191">
        <f>ROUND(I265*H265,2)</f>
        <v>0</v>
      </c>
      <c r="K265" s="187" t="s">
        <v>133</v>
      </c>
      <c r="L265" s="192"/>
      <c r="M265" s="193" t="s">
        <v>3</v>
      </c>
      <c r="N265" s="194" t="s">
        <v>46</v>
      </c>
      <c r="O265" s="53"/>
      <c r="P265" s="161">
        <f>O265*H265</f>
        <v>0</v>
      </c>
      <c r="Q265" s="161">
        <v>7.1999999999999998E-3</v>
      </c>
      <c r="R265" s="161">
        <f>Q265*H265</f>
        <v>2.1600000000000001E-2</v>
      </c>
      <c r="S265" s="161">
        <v>0</v>
      </c>
      <c r="T265" s="162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63" t="s">
        <v>172</v>
      </c>
      <c r="AT265" s="163" t="s">
        <v>252</v>
      </c>
      <c r="AU265" s="163" t="s">
        <v>85</v>
      </c>
      <c r="AY265" s="17" t="s">
        <v>127</v>
      </c>
      <c r="BE265" s="164">
        <f>IF(N265="základní",J265,0)</f>
        <v>0</v>
      </c>
      <c r="BF265" s="164">
        <f>IF(N265="snížená",J265,0)</f>
        <v>0</v>
      </c>
      <c r="BG265" s="164">
        <f>IF(N265="zákl. přenesená",J265,0)</f>
        <v>0</v>
      </c>
      <c r="BH265" s="164">
        <f>IF(N265="sníž. přenesená",J265,0)</f>
        <v>0</v>
      </c>
      <c r="BI265" s="164">
        <f>IF(N265="nulová",J265,0)</f>
        <v>0</v>
      </c>
      <c r="BJ265" s="17" t="s">
        <v>83</v>
      </c>
      <c r="BK265" s="164">
        <f>ROUND(I265*H265,2)</f>
        <v>0</v>
      </c>
      <c r="BL265" s="17" t="s">
        <v>134</v>
      </c>
      <c r="BM265" s="163" t="s">
        <v>632</v>
      </c>
    </row>
    <row r="266" spans="1:65" s="2" customFormat="1">
      <c r="A266" s="32"/>
      <c r="B266" s="33"/>
      <c r="C266" s="32"/>
      <c r="D266" s="165" t="s">
        <v>136</v>
      </c>
      <c r="E266" s="32"/>
      <c r="F266" s="166" t="s">
        <v>631</v>
      </c>
      <c r="G266" s="32"/>
      <c r="H266" s="32"/>
      <c r="I266" s="91"/>
      <c r="J266" s="32"/>
      <c r="K266" s="32"/>
      <c r="L266" s="33"/>
      <c r="M266" s="167"/>
      <c r="N266" s="168"/>
      <c r="O266" s="53"/>
      <c r="P266" s="53"/>
      <c r="Q266" s="53"/>
      <c r="R266" s="53"/>
      <c r="S266" s="53"/>
      <c r="T266" s="54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7" t="s">
        <v>136</v>
      </c>
      <c r="AU266" s="17" t="s">
        <v>85</v>
      </c>
    </row>
    <row r="267" spans="1:65" s="2" customFormat="1" ht="19.95" customHeight="1">
      <c r="A267" s="32"/>
      <c r="B267" s="151"/>
      <c r="C267" s="152" t="s">
        <v>441</v>
      </c>
      <c r="D267" s="152" t="s">
        <v>129</v>
      </c>
      <c r="E267" s="153" t="s">
        <v>417</v>
      </c>
      <c r="F267" s="154" t="s">
        <v>418</v>
      </c>
      <c r="G267" s="155" t="s">
        <v>163</v>
      </c>
      <c r="H267" s="156">
        <v>208</v>
      </c>
      <c r="I267" s="157"/>
      <c r="J267" s="158">
        <f>ROUND(I267*H267,2)</f>
        <v>0</v>
      </c>
      <c r="K267" s="154" t="s">
        <v>133</v>
      </c>
      <c r="L267" s="33"/>
      <c r="M267" s="159" t="s">
        <v>3</v>
      </c>
      <c r="N267" s="160" t="s">
        <v>46</v>
      </c>
      <c r="O267" s="53"/>
      <c r="P267" s="161">
        <f>O267*H267</f>
        <v>0</v>
      </c>
      <c r="Q267" s="161">
        <v>1.2999999999999999E-4</v>
      </c>
      <c r="R267" s="161">
        <f>Q267*H267</f>
        <v>2.7039999999999998E-2</v>
      </c>
      <c r="S267" s="161">
        <v>0</v>
      </c>
      <c r="T267" s="162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63" t="s">
        <v>134</v>
      </c>
      <c r="AT267" s="163" t="s">
        <v>129</v>
      </c>
      <c r="AU267" s="163" t="s">
        <v>85</v>
      </c>
      <c r="AY267" s="17" t="s">
        <v>127</v>
      </c>
      <c r="BE267" s="164">
        <f>IF(N267="základní",J267,0)</f>
        <v>0</v>
      </c>
      <c r="BF267" s="164">
        <f>IF(N267="snížená",J267,0)</f>
        <v>0</v>
      </c>
      <c r="BG267" s="164">
        <f>IF(N267="zákl. přenesená",J267,0)</f>
        <v>0</v>
      </c>
      <c r="BH267" s="164">
        <f>IF(N267="sníž. přenesená",J267,0)</f>
        <v>0</v>
      </c>
      <c r="BI267" s="164">
        <f>IF(N267="nulová",J267,0)</f>
        <v>0</v>
      </c>
      <c r="BJ267" s="17" t="s">
        <v>83</v>
      </c>
      <c r="BK267" s="164">
        <f>ROUND(I267*H267,2)</f>
        <v>0</v>
      </c>
      <c r="BL267" s="17" t="s">
        <v>134</v>
      </c>
      <c r="BM267" s="163" t="s">
        <v>633</v>
      </c>
    </row>
    <row r="268" spans="1:65" s="2" customFormat="1" ht="19.2">
      <c r="A268" s="32"/>
      <c r="B268" s="33"/>
      <c r="C268" s="32"/>
      <c r="D268" s="165" t="s">
        <v>136</v>
      </c>
      <c r="E268" s="32"/>
      <c r="F268" s="166" t="s">
        <v>420</v>
      </c>
      <c r="G268" s="32"/>
      <c r="H268" s="32"/>
      <c r="I268" s="91"/>
      <c r="J268" s="32"/>
      <c r="K268" s="32"/>
      <c r="L268" s="33"/>
      <c r="M268" s="167"/>
      <c r="N268" s="168"/>
      <c r="O268" s="53"/>
      <c r="P268" s="53"/>
      <c r="Q268" s="53"/>
      <c r="R268" s="53"/>
      <c r="S268" s="53"/>
      <c r="T268" s="54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T268" s="17" t="s">
        <v>136</v>
      </c>
      <c r="AU268" s="17" t="s">
        <v>85</v>
      </c>
    </row>
    <row r="269" spans="1:65" s="13" customFormat="1">
      <c r="B269" s="169"/>
      <c r="D269" s="165" t="s">
        <v>138</v>
      </c>
      <c r="E269" s="170" t="s">
        <v>3</v>
      </c>
      <c r="F269" s="171" t="s">
        <v>421</v>
      </c>
      <c r="H269" s="172">
        <v>208</v>
      </c>
      <c r="I269" s="173"/>
      <c r="L269" s="169"/>
      <c r="M269" s="174"/>
      <c r="N269" s="175"/>
      <c r="O269" s="175"/>
      <c r="P269" s="175"/>
      <c r="Q269" s="175"/>
      <c r="R269" s="175"/>
      <c r="S269" s="175"/>
      <c r="T269" s="176"/>
      <c r="AT269" s="170" t="s">
        <v>138</v>
      </c>
      <c r="AU269" s="170" t="s">
        <v>85</v>
      </c>
      <c r="AV269" s="13" t="s">
        <v>85</v>
      </c>
      <c r="AW269" s="13" t="s">
        <v>35</v>
      </c>
      <c r="AX269" s="13" t="s">
        <v>83</v>
      </c>
      <c r="AY269" s="170" t="s">
        <v>127</v>
      </c>
    </row>
    <row r="270" spans="1:65" s="12" customFormat="1" ht="22.95" customHeight="1">
      <c r="B270" s="138"/>
      <c r="D270" s="139" t="s">
        <v>74</v>
      </c>
      <c r="E270" s="149" t="s">
        <v>462</v>
      </c>
      <c r="F270" s="149" t="s">
        <v>463</v>
      </c>
      <c r="I270" s="141"/>
      <c r="J270" s="150">
        <f>BK270</f>
        <v>0</v>
      </c>
      <c r="L270" s="138"/>
      <c r="M270" s="143"/>
      <c r="N270" s="144"/>
      <c r="O270" s="144"/>
      <c r="P270" s="145">
        <f>SUM(P271:P272)</f>
        <v>0</v>
      </c>
      <c r="Q270" s="144"/>
      <c r="R270" s="145">
        <f>SUM(R271:R272)</f>
        <v>0</v>
      </c>
      <c r="S270" s="144"/>
      <c r="T270" s="146">
        <f>SUM(T271:T272)</f>
        <v>0</v>
      </c>
      <c r="AR270" s="139" t="s">
        <v>83</v>
      </c>
      <c r="AT270" s="147" t="s">
        <v>74</v>
      </c>
      <c r="AU270" s="147" t="s">
        <v>83</v>
      </c>
      <c r="AY270" s="139" t="s">
        <v>127</v>
      </c>
      <c r="BK270" s="148">
        <f>SUM(BK271:BK272)</f>
        <v>0</v>
      </c>
    </row>
    <row r="271" spans="1:65" s="2" customFormat="1" ht="19.95" customHeight="1">
      <c r="A271" s="32"/>
      <c r="B271" s="151"/>
      <c r="C271" s="152" t="s">
        <v>447</v>
      </c>
      <c r="D271" s="152" t="s">
        <v>129</v>
      </c>
      <c r="E271" s="153" t="s">
        <v>465</v>
      </c>
      <c r="F271" s="154" t="s">
        <v>466</v>
      </c>
      <c r="G271" s="155" t="s">
        <v>228</v>
      </c>
      <c r="H271" s="156">
        <v>169.726</v>
      </c>
      <c r="I271" s="157"/>
      <c r="J271" s="158">
        <f>ROUND(I271*H271,2)</f>
        <v>0</v>
      </c>
      <c r="K271" s="154" t="s">
        <v>133</v>
      </c>
      <c r="L271" s="33"/>
      <c r="M271" s="159" t="s">
        <v>3</v>
      </c>
      <c r="N271" s="160" t="s">
        <v>46</v>
      </c>
      <c r="O271" s="53"/>
      <c r="P271" s="161">
        <f>O271*H271</f>
        <v>0</v>
      </c>
      <c r="Q271" s="161">
        <v>0</v>
      </c>
      <c r="R271" s="161">
        <f>Q271*H271</f>
        <v>0</v>
      </c>
      <c r="S271" s="161">
        <v>0</v>
      </c>
      <c r="T271" s="162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63" t="s">
        <v>134</v>
      </c>
      <c r="AT271" s="163" t="s">
        <v>129</v>
      </c>
      <c r="AU271" s="163" t="s">
        <v>85</v>
      </c>
      <c r="AY271" s="17" t="s">
        <v>127</v>
      </c>
      <c r="BE271" s="164">
        <f>IF(N271="základní",J271,0)</f>
        <v>0</v>
      </c>
      <c r="BF271" s="164">
        <f>IF(N271="snížená",J271,0)</f>
        <v>0</v>
      </c>
      <c r="BG271" s="164">
        <f>IF(N271="zákl. přenesená",J271,0)</f>
        <v>0</v>
      </c>
      <c r="BH271" s="164">
        <f>IF(N271="sníž. přenesená",J271,0)</f>
        <v>0</v>
      </c>
      <c r="BI271" s="164">
        <f>IF(N271="nulová",J271,0)</f>
        <v>0</v>
      </c>
      <c r="BJ271" s="17" t="s">
        <v>83</v>
      </c>
      <c r="BK271" s="164">
        <f>ROUND(I271*H271,2)</f>
        <v>0</v>
      </c>
      <c r="BL271" s="17" t="s">
        <v>134</v>
      </c>
      <c r="BM271" s="163" t="s">
        <v>634</v>
      </c>
    </row>
    <row r="272" spans="1:65" s="2" customFormat="1" ht="38.4">
      <c r="A272" s="32"/>
      <c r="B272" s="33"/>
      <c r="C272" s="32"/>
      <c r="D272" s="165" t="s">
        <v>136</v>
      </c>
      <c r="E272" s="32"/>
      <c r="F272" s="166" t="s">
        <v>468</v>
      </c>
      <c r="G272" s="32"/>
      <c r="H272" s="32"/>
      <c r="I272" s="91"/>
      <c r="J272" s="32"/>
      <c r="K272" s="32"/>
      <c r="L272" s="33"/>
      <c r="M272" s="195"/>
      <c r="N272" s="196"/>
      <c r="O272" s="197"/>
      <c r="P272" s="197"/>
      <c r="Q272" s="197"/>
      <c r="R272" s="197"/>
      <c r="S272" s="197"/>
      <c r="T272" s="198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T272" s="17" t="s">
        <v>136</v>
      </c>
      <c r="AU272" s="17" t="s">
        <v>85</v>
      </c>
    </row>
    <row r="273" spans="1:31" s="2" customFormat="1" ht="6.9" customHeight="1">
      <c r="A273" s="32"/>
      <c r="B273" s="42"/>
      <c r="C273" s="43"/>
      <c r="D273" s="43"/>
      <c r="E273" s="43"/>
      <c r="F273" s="43"/>
      <c r="G273" s="43"/>
      <c r="H273" s="43"/>
      <c r="I273" s="111"/>
      <c r="J273" s="43"/>
      <c r="K273" s="43"/>
      <c r="L273" s="33"/>
      <c r="M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</row>
  </sheetData>
  <autoFilter ref="C84:K272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10"/>
  <sheetViews>
    <sheetView showGridLines="0" workbookViewId="0"/>
  </sheetViews>
  <sheetFormatPr defaultRowHeight="10.199999999999999"/>
  <cols>
    <col min="1" max="1" width="7.140625" style="1" customWidth="1"/>
    <col min="2" max="2" width="1.42578125" style="1" customWidth="1"/>
    <col min="3" max="3" width="3.42578125" style="1" customWidth="1"/>
    <col min="4" max="4" width="3.7109375" style="1" customWidth="1"/>
    <col min="5" max="5" width="14.7109375" style="1" customWidth="1"/>
    <col min="6" max="6" width="43.42578125" style="1" customWidth="1"/>
    <col min="7" max="7" width="6" style="1" customWidth="1"/>
    <col min="8" max="8" width="9.85546875" style="1" customWidth="1"/>
    <col min="9" max="9" width="17.28515625" style="88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42578125" style="1" customWidth="1"/>
    <col min="23" max="23" width="14" style="1" customWidth="1"/>
    <col min="24" max="24" width="10.42578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88"/>
      <c r="L2" s="277" t="s">
        <v>6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91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8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96</v>
      </c>
      <c r="I4" s="88"/>
      <c r="L4" s="20"/>
      <c r="M4" s="90" t="s">
        <v>11</v>
      </c>
      <c r="AT4" s="17" t="s">
        <v>4</v>
      </c>
    </row>
    <row r="5" spans="1:46" s="1" customFormat="1" ht="6.9" customHeight="1">
      <c r="B5" s="20"/>
      <c r="I5" s="88"/>
      <c r="L5" s="20"/>
    </row>
    <row r="6" spans="1:46" s="1" customFormat="1" ht="12" customHeight="1">
      <c r="B6" s="20"/>
      <c r="D6" s="27" t="s">
        <v>17</v>
      </c>
      <c r="I6" s="88"/>
      <c r="L6" s="20"/>
    </row>
    <row r="7" spans="1:46" s="1" customFormat="1" ht="14.4" customHeight="1">
      <c r="B7" s="20"/>
      <c r="E7" s="316" t="str">
        <f>'Rekapitulace stavby'!K6</f>
        <v>Zasíťování stavebních parcel - 2. etapa</v>
      </c>
      <c r="F7" s="317"/>
      <c r="G7" s="317"/>
      <c r="H7" s="317"/>
      <c r="I7" s="88"/>
      <c r="L7" s="20"/>
    </row>
    <row r="8" spans="1:46" s="2" customFormat="1" ht="12" customHeight="1">
      <c r="A8" s="32"/>
      <c r="B8" s="33"/>
      <c r="C8" s="32"/>
      <c r="D8" s="27" t="s">
        <v>97</v>
      </c>
      <c r="E8" s="32"/>
      <c r="F8" s="32"/>
      <c r="G8" s="32"/>
      <c r="H8" s="32"/>
      <c r="I8" s="91"/>
      <c r="J8" s="32"/>
      <c r="K8" s="32"/>
      <c r="L8" s="9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" customHeight="1">
      <c r="A9" s="32"/>
      <c r="B9" s="33"/>
      <c r="C9" s="32"/>
      <c r="D9" s="32"/>
      <c r="E9" s="306" t="s">
        <v>635</v>
      </c>
      <c r="F9" s="315"/>
      <c r="G9" s="315"/>
      <c r="H9" s="315"/>
      <c r="I9" s="91"/>
      <c r="J9" s="32"/>
      <c r="K9" s="32"/>
      <c r="L9" s="9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1"/>
      <c r="J10" s="32"/>
      <c r="K10" s="32"/>
      <c r="L10" s="9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3</v>
      </c>
      <c r="G11" s="32"/>
      <c r="H11" s="32"/>
      <c r="I11" s="93" t="s">
        <v>20</v>
      </c>
      <c r="J11" s="25" t="s">
        <v>3</v>
      </c>
      <c r="K11" s="32"/>
      <c r="L11" s="9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93" t="s">
        <v>23</v>
      </c>
      <c r="J12" s="50" t="str">
        <f>'Rekapitulace stavby'!AN8</f>
        <v>9. 3. 2020</v>
      </c>
      <c r="K12" s="32"/>
      <c r="L12" s="9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5" customHeight="1">
      <c r="A13" s="32"/>
      <c r="B13" s="33"/>
      <c r="C13" s="32"/>
      <c r="D13" s="32"/>
      <c r="E13" s="32"/>
      <c r="F13" s="32"/>
      <c r="G13" s="32"/>
      <c r="H13" s="32"/>
      <c r="I13" s="91"/>
      <c r="J13" s="32"/>
      <c r="K13" s="32"/>
      <c r="L13" s="9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93" t="s">
        <v>26</v>
      </c>
      <c r="J14" s="25" t="s">
        <v>27</v>
      </c>
      <c r="K14" s="32"/>
      <c r="L14" s="9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28</v>
      </c>
      <c r="F15" s="32"/>
      <c r="G15" s="32"/>
      <c r="H15" s="32"/>
      <c r="I15" s="93" t="s">
        <v>29</v>
      </c>
      <c r="J15" s="25" t="s">
        <v>3</v>
      </c>
      <c r="K15" s="32"/>
      <c r="L15" s="9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1"/>
      <c r="J16" s="32"/>
      <c r="K16" s="32"/>
      <c r="L16" s="9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30</v>
      </c>
      <c r="E17" s="32"/>
      <c r="F17" s="32"/>
      <c r="G17" s="32"/>
      <c r="H17" s="32"/>
      <c r="I17" s="93" t="s">
        <v>26</v>
      </c>
      <c r="J17" s="28" t="str">
        <f>'Rekapitulace stavby'!AN13</f>
        <v>Vyplň údaj</v>
      </c>
      <c r="K17" s="32"/>
      <c r="L17" s="9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318" t="str">
        <f>'Rekapitulace stavby'!E14</f>
        <v>Vyplň údaj</v>
      </c>
      <c r="F18" s="289"/>
      <c r="G18" s="289"/>
      <c r="H18" s="289"/>
      <c r="I18" s="93" t="s">
        <v>29</v>
      </c>
      <c r="J18" s="28" t="str">
        <f>'Rekapitulace stavby'!AN14</f>
        <v>Vyplň údaj</v>
      </c>
      <c r="K18" s="32"/>
      <c r="L18" s="9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1"/>
      <c r="J19" s="32"/>
      <c r="K19" s="32"/>
      <c r="L19" s="9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32</v>
      </c>
      <c r="E20" s="32"/>
      <c r="F20" s="32"/>
      <c r="G20" s="32"/>
      <c r="H20" s="32"/>
      <c r="I20" s="93" t="s">
        <v>26</v>
      </c>
      <c r="J20" s="25" t="s">
        <v>33</v>
      </c>
      <c r="K20" s="32"/>
      <c r="L20" s="9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93" t="s">
        <v>29</v>
      </c>
      <c r="J21" s="25" t="s">
        <v>3</v>
      </c>
      <c r="K21" s="32"/>
      <c r="L21" s="9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1"/>
      <c r="J22" s="32"/>
      <c r="K22" s="32"/>
      <c r="L22" s="9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36</v>
      </c>
      <c r="E23" s="32"/>
      <c r="F23" s="32"/>
      <c r="G23" s="32"/>
      <c r="H23" s="32"/>
      <c r="I23" s="93" t="s">
        <v>26</v>
      </c>
      <c r="J23" s="25" t="s">
        <v>37</v>
      </c>
      <c r="K23" s="32"/>
      <c r="L23" s="9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38</v>
      </c>
      <c r="F24" s="32"/>
      <c r="G24" s="32"/>
      <c r="H24" s="32"/>
      <c r="I24" s="93" t="s">
        <v>29</v>
      </c>
      <c r="J24" s="25" t="s">
        <v>3</v>
      </c>
      <c r="K24" s="32"/>
      <c r="L24" s="9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1"/>
      <c r="J25" s="32"/>
      <c r="K25" s="32"/>
      <c r="L25" s="9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39</v>
      </c>
      <c r="E26" s="32"/>
      <c r="F26" s="32"/>
      <c r="G26" s="32"/>
      <c r="H26" s="32"/>
      <c r="I26" s="91"/>
      <c r="J26" s="32"/>
      <c r="K26" s="32"/>
      <c r="L26" s="9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4"/>
      <c r="B27" s="95"/>
      <c r="C27" s="94"/>
      <c r="D27" s="94"/>
      <c r="E27" s="293" t="s">
        <v>3</v>
      </c>
      <c r="F27" s="293"/>
      <c r="G27" s="293"/>
      <c r="H27" s="293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1"/>
      <c r="J28" s="32"/>
      <c r="K28" s="32"/>
      <c r="L28" s="9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1"/>
      <c r="E29" s="61"/>
      <c r="F29" s="61"/>
      <c r="G29" s="61"/>
      <c r="H29" s="61"/>
      <c r="I29" s="98"/>
      <c r="J29" s="61"/>
      <c r="K29" s="61"/>
      <c r="L29" s="9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41</v>
      </c>
      <c r="E30" s="32"/>
      <c r="F30" s="32"/>
      <c r="G30" s="32"/>
      <c r="H30" s="32"/>
      <c r="I30" s="91"/>
      <c r="J30" s="66">
        <f>ROUND(J84, 2)</f>
        <v>0</v>
      </c>
      <c r="K30" s="32"/>
      <c r="L30" s="9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1"/>
      <c r="E31" s="61"/>
      <c r="F31" s="61"/>
      <c r="G31" s="61"/>
      <c r="H31" s="61"/>
      <c r="I31" s="98"/>
      <c r="J31" s="61"/>
      <c r="K31" s="61"/>
      <c r="L31" s="9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43</v>
      </c>
      <c r="G32" s="32"/>
      <c r="H32" s="32"/>
      <c r="I32" s="100" t="s">
        <v>42</v>
      </c>
      <c r="J32" s="36" t="s">
        <v>44</v>
      </c>
      <c r="K32" s="32"/>
      <c r="L32" s="9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101" t="s">
        <v>45</v>
      </c>
      <c r="E33" s="27" t="s">
        <v>46</v>
      </c>
      <c r="F33" s="102">
        <f>ROUND((SUM(BE84:BE209)),  2)</f>
        <v>0</v>
      </c>
      <c r="G33" s="32"/>
      <c r="H33" s="32"/>
      <c r="I33" s="103">
        <v>0.21</v>
      </c>
      <c r="J33" s="102">
        <f>ROUND(((SUM(BE84:BE209))*I33),  2)</f>
        <v>0</v>
      </c>
      <c r="K33" s="32"/>
      <c r="L33" s="9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47</v>
      </c>
      <c r="F34" s="102">
        <f>ROUND((SUM(BF84:BF209)),  2)</f>
        <v>0</v>
      </c>
      <c r="G34" s="32"/>
      <c r="H34" s="32"/>
      <c r="I34" s="103">
        <v>0.15</v>
      </c>
      <c r="J34" s="102">
        <f>ROUND(((SUM(BF84:BF209))*I34),  2)</f>
        <v>0</v>
      </c>
      <c r="K34" s="32"/>
      <c r="L34" s="9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48</v>
      </c>
      <c r="F35" s="102">
        <f>ROUND((SUM(BG84:BG209)),  2)</f>
        <v>0</v>
      </c>
      <c r="G35" s="32"/>
      <c r="H35" s="32"/>
      <c r="I35" s="103">
        <v>0.21</v>
      </c>
      <c r="J35" s="102">
        <f>0</f>
        <v>0</v>
      </c>
      <c r="K35" s="32"/>
      <c r="L35" s="9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49</v>
      </c>
      <c r="F36" s="102">
        <f>ROUND((SUM(BH84:BH209)),  2)</f>
        <v>0</v>
      </c>
      <c r="G36" s="32"/>
      <c r="H36" s="32"/>
      <c r="I36" s="103">
        <v>0.15</v>
      </c>
      <c r="J36" s="102">
        <f>0</f>
        <v>0</v>
      </c>
      <c r="K36" s="32"/>
      <c r="L36" s="9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50</v>
      </c>
      <c r="F37" s="102">
        <f>ROUND((SUM(BI84:BI209)),  2)</f>
        <v>0</v>
      </c>
      <c r="G37" s="32"/>
      <c r="H37" s="32"/>
      <c r="I37" s="103">
        <v>0</v>
      </c>
      <c r="J37" s="102">
        <f>0</f>
        <v>0</v>
      </c>
      <c r="K37" s="32"/>
      <c r="L37" s="9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91"/>
      <c r="J38" s="32"/>
      <c r="K38" s="32"/>
      <c r="L38" s="9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51</v>
      </c>
      <c r="E39" s="55"/>
      <c r="F39" s="55"/>
      <c r="G39" s="106" t="s">
        <v>52</v>
      </c>
      <c r="H39" s="107" t="s">
        <v>53</v>
      </c>
      <c r="I39" s="108"/>
      <c r="J39" s="109">
        <f>SUM(J30:J37)</f>
        <v>0</v>
      </c>
      <c r="K39" s="110"/>
      <c r="L39" s="9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42"/>
      <c r="C40" s="43"/>
      <c r="D40" s="43"/>
      <c r="E40" s="43"/>
      <c r="F40" s="43"/>
      <c r="G40" s="43"/>
      <c r="H40" s="43"/>
      <c r="I40" s="111"/>
      <c r="J40" s="43"/>
      <c r="K40" s="43"/>
      <c r="L40" s="9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" customHeight="1">
      <c r="A44" s="32"/>
      <c r="B44" s="44"/>
      <c r="C44" s="45"/>
      <c r="D44" s="45"/>
      <c r="E44" s="45"/>
      <c r="F44" s="45"/>
      <c r="G44" s="45"/>
      <c r="H44" s="45"/>
      <c r="I44" s="112"/>
      <c r="J44" s="45"/>
      <c r="K44" s="45"/>
      <c r="L44" s="9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" customHeight="1">
      <c r="A45" s="32"/>
      <c r="B45" s="33"/>
      <c r="C45" s="21" t="s">
        <v>99</v>
      </c>
      <c r="D45" s="32"/>
      <c r="E45" s="32"/>
      <c r="F45" s="32"/>
      <c r="G45" s="32"/>
      <c r="H45" s="32"/>
      <c r="I45" s="91"/>
      <c r="J45" s="32"/>
      <c r="K45" s="32"/>
      <c r="L45" s="9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" customHeight="1">
      <c r="A46" s="32"/>
      <c r="B46" s="33"/>
      <c r="C46" s="32"/>
      <c r="D46" s="32"/>
      <c r="E46" s="32"/>
      <c r="F46" s="32"/>
      <c r="G46" s="32"/>
      <c r="H46" s="32"/>
      <c r="I46" s="91"/>
      <c r="J46" s="32"/>
      <c r="K46" s="32"/>
      <c r="L46" s="9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91"/>
      <c r="J47" s="32"/>
      <c r="K47" s="32"/>
      <c r="L47" s="9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4.4" customHeight="1">
      <c r="A48" s="32"/>
      <c r="B48" s="33"/>
      <c r="C48" s="32"/>
      <c r="D48" s="32"/>
      <c r="E48" s="316" t="str">
        <f>E7</f>
        <v>Zasíťování stavebních parcel - 2. etapa</v>
      </c>
      <c r="F48" s="317"/>
      <c r="G48" s="317"/>
      <c r="H48" s="317"/>
      <c r="I48" s="91"/>
      <c r="J48" s="32"/>
      <c r="K48" s="32"/>
      <c r="L48" s="9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97</v>
      </c>
      <c r="D49" s="32"/>
      <c r="E49" s="32"/>
      <c r="F49" s="32"/>
      <c r="G49" s="32"/>
      <c r="H49" s="32"/>
      <c r="I49" s="91"/>
      <c r="J49" s="32"/>
      <c r="K49" s="32"/>
      <c r="L49" s="9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4.4" customHeight="1">
      <c r="A50" s="32"/>
      <c r="B50" s="33"/>
      <c r="C50" s="32"/>
      <c r="D50" s="32"/>
      <c r="E50" s="306" t="str">
        <f>E9</f>
        <v>SO 303 - Vodovod</v>
      </c>
      <c r="F50" s="315"/>
      <c r="G50" s="315"/>
      <c r="H50" s="315"/>
      <c r="I50" s="91"/>
      <c r="J50" s="32"/>
      <c r="K50" s="32"/>
      <c r="L50" s="9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" customHeight="1">
      <c r="A51" s="32"/>
      <c r="B51" s="33"/>
      <c r="C51" s="32"/>
      <c r="D51" s="32"/>
      <c r="E51" s="32"/>
      <c r="F51" s="32"/>
      <c r="G51" s="32"/>
      <c r="H51" s="32"/>
      <c r="I51" s="91"/>
      <c r="J51" s="32"/>
      <c r="K51" s="32"/>
      <c r="L51" s="9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2"/>
      <c r="E52" s="32"/>
      <c r="F52" s="25" t="str">
        <f>F12</f>
        <v>Merklín</v>
      </c>
      <c r="G52" s="32"/>
      <c r="H52" s="32"/>
      <c r="I52" s="93" t="s">
        <v>23</v>
      </c>
      <c r="J52" s="50" t="str">
        <f>IF(J12="","",J12)</f>
        <v>9. 3. 2020</v>
      </c>
      <c r="K52" s="32"/>
      <c r="L52" s="9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" customHeight="1">
      <c r="A53" s="32"/>
      <c r="B53" s="33"/>
      <c r="C53" s="32"/>
      <c r="D53" s="32"/>
      <c r="E53" s="32"/>
      <c r="F53" s="32"/>
      <c r="G53" s="32"/>
      <c r="H53" s="32"/>
      <c r="I53" s="91"/>
      <c r="J53" s="32"/>
      <c r="K53" s="32"/>
      <c r="L53" s="9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26.4" customHeight="1">
      <c r="A54" s="32"/>
      <c r="B54" s="33"/>
      <c r="C54" s="27" t="s">
        <v>25</v>
      </c>
      <c r="D54" s="32"/>
      <c r="E54" s="32"/>
      <c r="F54" s="25" t="str">
        <f>E15</f>
        <v>Obec Merklín</v>
      </c>
      <c r="G54" s="32"/>
      <c r="H54" s="32"/>
      <c r="I54" s="93" t="s">
        <v>32</v>
      </c>
      <c r="J54" s="30" t="str">
        <f>E21</f>
        <v>Ing. Tomáš Bešta</v>
      </c>
      <c r="K54" s="32"/>
      <c r="L54" s="9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26.4" customHeight="1">
      <c r="A55" s="32"/>
      <c r="B55" s="33"/>
      <c r="C55" s="27" t="s">
        <v>30</v>
      </c>
      <c r="D55" s="32"/>
      <c r="E55" s="32"/>
      <c r="F55" s="25" t="str">
        <f>IF(E18="","",E18)</f>
        <v>Vyplň údaj</v>
      </c>
      <c r="G55" s="32"/>
      <c r="H55" s="32"/>
      <c r="I55" s="93" t="s">
        <v>36</v>
      </c>
      <c r="J55" s="30" t="str">
        <f>E24</f>
        <v>Jitka Heřmanová</v>
      </c>
      <c r="K55" s="32"/>
      <c r="L55" s="9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91"/>
      <c r="J56" s="32"/>
      <c r="K56" s="32"/>
      <c r="L56" s="9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13" t="s">
        <v>100</v>
      </c>
      <c r="D57" s="104"/>
      <c r="E57" s="104"/>
      <c r="F57" s="104"/>
      <c r="G57" s="104"/>
      <c r="H57" s="104"/>
      <c r="I57" s="114"/>
      <c r="J57" s="115" t="s">
        <v>101</v>
      </c>
      <c r="K57" s="104"/>
      <c r="L57" s="9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91"/>
      <c r="J58" s="32"/>
      <c r="K58" s="32"/>
      <c r="L58" s="9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5" customHeight="1">
      <c r="A59" s="32"/>
      <c r="B59" s="33"/>
      <c r="C59" s="116" t="s">
        <v>73</v>
      </c>
      <c r="D59" s="32"/>
      <c r="E59" s="32"/>
      <c r="F59" s="32"/>
      <c r="G59" s="32"/>
      <c r="H59" s="32"/>
      <c r="I59" s="91"/>
      <c r="J59" s="66">
        <f>J84</f>
        <v>0</v>
      </c>
      <c r="K59" s="32"/>
      <c r="L59" s="9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102</v>
      </c>
    </row>
    <row r="60" spans="1:47" s="9" customFormat="1" ht="24.9" customHeight="1">
      <c r="B60" s="117"/>
      <c r="D60" s="118" t="s">
        <v>103</v>
      </c>
      <c r="E60" s="119"/>
      <c r="F60" s="119"/>
      <c r="G60" s="119"/>
      <c r="H60" s="119"/>
      <c r="I60" s="120"/>
      <c r="J60" s="121">
        <f>J85</f>
        <v>0</v>
      </c>
      <c r="L60" s="117"/>
    </row>
    <row r="61" spans="1:47" s="10" customFormat="1" ht="19.95" customHeight="1">
      <c r="B61" s="122"/>
      <c r="D61" s="123" t="s">
        <v>104</v>
      </c>
      <c r="E61" s="124"/>
      <c r="F61" s="124"/>
      <c r="G61" s="124"/>
      <c r="H61" s="124"/>
      <c r="I61" s="125"/>
      <c r="J61" s="126">
        <f>J86</f>
        <v>0</v>
      </c>
      <c r="L61" s="122"/>
    </row>
    <row r="62" spans="1:47" s="10" customFormat="1" ht="19.95" customHeight="1">
      <c r="B62" s="122"/>
      <c r="D62" s="123" t="s">
        <v>106</v>
      </c>
      <c r="E62" s="124"/>
      <c r="F62" s="124"/>
      <c r="G62" s="124"/>
      <c r="H62" s="124"/>
      <c r="I62" s="125"/>
      <c r="J62" s="126">
        <f>J132</f>
        <v>0</v>
      </c>
      <c r="L62" s="122"/>
    </row>
    <row r="63" spans="1:47" s="10" customFormat="1" ht="19.95" customHeight="1">
      <c r="B63" s="122"/>
      <c r="D63" s="123" t="s">
        <v>108</v>
      </c>
      <c r="E63" s="124"/>
      <c r="F63" s="124"/>
      <c r="G63" s="124"/>
      <c r="H63" s="124"/>
      <c r="I63" s="125"/>
      <c r="J63" s="126">
        <f>J145</f>
        <v>0</v>
      </c>
      <c r="L63" s="122"/>
    </row>
    <row r="64" spans="1:47" s="10" customFormat="1" ht="19.95" customHeight="1">
      <c r="B64" s="122"/>
      <c r="D64" s="123" t="s">
        <v>111</v>
      </c>
      <c r="E64" s="124"/>
      <c r="F64" s="124"/>
      <c r="G64" s="124"/>
      <c r="H64" s="124"/>
      <c r="I64" s="125"/>
      <c r="J64" s="126">
        <f>J207</f>
        <v>0</v>
      </c>
      <c r="L64" s="122"/>
    </row>
    <row r="65" spans="1:31" s="2" customFormat="1" ht="21.75" customHeight="1">
      <c r="A65" s="32"/>
      <c r="B65" s="33"/>
      <c r="C65" s="32"/>
      <c r="D65" s="32"/>
      <c r="E65" s="32"/>
      <c r="F65" s="32"/>
      <c r="G65" s="32"/>
      <c r="H65" s="32"/>
      <c r="I65" s="91"/>
      <c r="J65" s="32"/>
      <c r="K65" s="32"/>
      <c r="L65" s="9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s="2" customFormat="1" ht="6.9" customHeight="1">
      <c r="A66" s="32"/>
      <c r="B66" s="42"/>
      <c r="C66" s="43"/>
      <c r="D66" s="43"/>
      <c r="E66" s="43"/>
      <c r="F66" s="43"/>
      <c r="G66" s="43"/>
      <c r="H66" s="43"/>
      <c r="I66" s="111"/>
      <c r="J66" s="43"/>
      <c r="K66" s="43"/>
      <c r="L66" s="9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70" spans="1:31" s="2" customFormat="1" ht="6.9" customHeight="1">
      <c r="A70" s="32"/>
      <c r="B70" s="44"/>
      <c r="C70" s="45"/>
      <c r="D70" s="45"/>
      <c r="E70" s="45"/>
      <c r="F70" s="45"/>
      <c r="G70" s="45"/>
      <c r="H70" s="45"/>
      <c r="I70" s="112"/>
      <c r="J70" s="45"/>
      <c r="K70" s="45"/>
      <c r="L70" s="9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24.9" customHeight="1">
      <c r="A71" s="32"/>
      <c r="B71" s="33"/>
      <c r="C71" s="21" t="s">
        <v>112</v>
      </c>
      <c r="D71" s="32"/>
      <c r="E71" s="32"/>
      <c r="F71" s="32"/>
      <c r="G71" s="32"/>
      <c r="H71" s="32"/>
      <c r="I71" s="91"/>
      <c r="J71" s="32"/>
      <c r="K71" s="32"/>
      <c r="L71" s="9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6.9" customHeight="1">
      <c r="A72" s="32"/>
      <c r="B72" s="33"/>
      <c r="C72" s="32"/>
      <c r="D72" s="32"/>
      <c r="E72" s="32"/>
      <c r="F72" s="32"/>
      <c r="G72" s="32"/>
      <c r="H72" s="32"/>
      <c r="I72" s="91"/>
      <c r="J72" s="32"/>
      <c r="K72" s="32"/>
      <c r="L72" s="9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17</v>
      </c>
      <c r="D73" s="32"/>
      <c r="E73" s="32"/>
      <c r="F73" s="32"/>
      <c r="G73" s="32"/>
      <c r="H73" s="32"/>
      <c r="I73" s="91"/>
      <c r="J73" s="32"/>
      <c r="K73" s="32"/>
      <c r="L73" s="9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4.4" customHeight="1">
      <c r="A74" s="32"/>
      <c r="B74" s="33"/>
      <c r="C74" s="32"/>
      <c r="D74" s="32"/>
      <c r="E74" s="316" t="str">
        <f>E7</f>
        <v>Zasíťování stavebních parcel - 2. etapa</v>
      </c>
      <c r="F74" s="317"/>
      <c r="G74" s="317"/>
      <c r="H74" s="317"/>
      <c r="I74" s="91"/>
      <c r="J74" s="32"/>
      <c r="K74" s="32"/>
      <c r="L74" s="9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97</v>
      </c>
      <c r="D75" s="32"/>
      <c r="E75" s="32"/>
      <c r="F75" s="32"/>
      <c r="G75" s="32"/>
      <c r="H75" s="32"/>
      <c r="I75" s="91"/>
      <c r="J75" s="32"/>
      <c r="K75" s="32"/>
      <c r="L75" s="9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4.4" customHeight="1">
      <c r="A76" s="32"/>
      <c r="B76" s="33"/>
      <c r="C76" s="32"/>
      <c r="D76" s="32"/>
      <c r="E76" s="306" t="str">
        <f>E9</f>
        <v>SO 303 - Vodovod</v>
      </c>
      <c r="F76" s="315"/>
      <c r="G76" s="315"/>
      <c r="H76" s="315"/>
      <c r="I76" s="91"/>
      <c r="J76" s="32"/>
      <c r="K76" s="32"/>
      <c r="L76" s="9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" customHeight="1">
      <c r="A77" s="32"/>
      <c r="B77" s="33"/>
      <c r="C77" s="32"/>
      <c r="D77" s="32"/>
      <c r="E77" s="32"/>
      <c r="F77" s="32"/>
      <c r="G77" s="32"/>
      <c r="H77" s="32"/>
      <c r="I77" s="91"/>
      <c r="J77" s="32"/>
      <c r="K77" s="32"/>
      <c r="L77" s="9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21</v>
      </c>
      <c r="D78" s="32"/>
      <c r="E78" s="32"/>
      <c r="F78" s="25" t="str">
        <f>F12</f>
        <v>Merklín</v>
      </c>
      <c r="G78" s="32"/>
      <c r="H78" s="32"/>
      <c r="I78" s="93" t="s">
        <v>23</v>
      </c>
      <c r="J78" s="50" t="str">
        <f>IF(J12="","",J12)</f>
        <v>9. 3. 2020</v>
      </c>
      <c r="K78" s="32"/>
      <c r="L78" s="9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" customHeight="1">
      <c r="A79" s="32"/>
      <c r="B79" s="33"/>
      <c r="C79" s="32"/>
      <c r="D79" s="32"/>
      <c r="E79" s="32"/>
      <c r="F79" s="32"/>
      <c r="G79" s="32"/>
      <c r="H79" s="32"/>
      <c r="I79" s="91"/>
      <c r="J79" s="32"/>
      <c r="K79" s="32"/>
      <c r="L79" s="9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26.4" customHeight="1">
      <c r="A80" s="32"/>
      <c r="B80" s="33"/>
      <c r="C80" s="27" t="s">
        <v>25</v>
      </c>
      <c r="D80" s="32"/>
      <c r="E80" s="32"/>
      <c r="F80" s="25" t="str">
        <f>E15</f>
        <v>Obec Merklín</v>
      </c>
      <c r="G80" s="32"/>
      <c r="H80" s="32"/>
      <c r="I80" s="93" t="s">
        <v>32</v>
      </c>
      <c r="J80" s="30" t="str">
        <f>E21</f>
        <v>Ing. Tomáš Bešta</v>
      </c>
      <c r="K80" s="32"/>
      <c r="L80" s="9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26.4" customHeight="1">
      <c r="A81" s="32"/>
      <c r="B81" s="33"/>
      <c r="C81" s="27" t="s">
        <v>30</v>
      </c>
      <c r="D81" s="32"/>
      <c r="E81" s="32"/>
      <c r="F81" s="25" t="str">
        <f>IF(E18="","",E18)</f>
        <v>Vyplň údaj</v>
      </c>
      <c r="G81" s="32"/>
      <c r="H81" s="32"/>
      <c r="I81" s="93" t="s">
        <v>36</v>
      </c>
      <c r="J81" s="30" t="str">
        <f>E24</f>
        <v>Jitka Heřmanová</v>
      </c>
      <c r="K81" s="32"/>
      <c r="L81" s="9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0.35" customHeight="1">
      <c r="A82" s="32"/>
      <c r="B82" s="33"/>
      <c r="C82" s="32"/>
      <c r="D82" s="32"/>
      <c r="E82" s="32"/>
      <c r="F82" s="32"/>
      <c r="G82" s="32"/>
      <c r="H82" s="32"/>
      <c r="I82" s="91"/>
      <c r="J82" s="32"/>
      <c r="K82" s="32"/>
      <c r="L82" s="9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11" customFormat="1" ht="29.25" customHeight="1">
      <c r="A83" s="127"/>
      <c r="B83" s="128"/>
      <c r="C83" s="129" t="s">
        <v>113</v>
      </c>
      <c r="D83" s="130" t="s">
        <v>60</v>
      </c>
      <c r="E83" s="130" t="s">
        <v>56</v>
      </c>
      <c r="F83" s="130" t="s">
        <v>57</v>
      </c>
      <c r="G83" s="130" t="s">
        <v>114</v>
      </c>
      <c r="H83" s="130" t="s">
        <v>115</v>
      </c>
      <c r="I83" s="131" t="s">
        <v>116</v>
      </c>
      <c r="J83" s="130" t="s">
        <v>101</v>
      </c>
      <c r="K83" s="132" t="s">
        <v>117</v>
      </c>
      <c r="L83" s="133"/>
      <c r="M83" s="57" t="s">
        <v>3</v>
      </c>
      <c r="N83" s="58" t="s">
        <v>45</v>
      </c>
      <c r="O83" s="58" t="s">
        <v>118</v>
      </c>
      <c r="P83" s="58" t="s">
        <v>119</v>
      </c>
      <c r="Q83" s="58" t="s">
        <v>120</v>
      </c>
      <c r="R83" s="58" t="s">
        <v>121</v>
      </c>
      <c r="S83" s="58" t="s">
        <v>122</v>
      </c>
      <c r="T83" s="59" t="s">
        <v>123</v>
      </c>
      <c r="U83" s="127"/>
      <c r="V83" s="127"/>
      <c r="W83" s="127"/>
      <c r="X83" s="127"/>
      <c r="Y83" s="127"/>
      <c r="Z83" s="127"/>
      <c r="AA83" s="127"/>
      <c r="AB83" s="127"/>
      <c r="AC83" s="127"/>
      <c r="AD83" s="127"/>
      <c r="AE83" s="127"/>
    </row>
    <row r="84" spans="1:65" s="2" customFormat="1" ht="22.95" customHeight="1">
      <c r="A84" s="32"/>
      <c r="B84" s="33"/>
      <c r="C84" s="64" t="s">
        <v>124</v>
      </c>
      <c r="D84" s="32"/>
      <c r="E84" s="32"/>
      <c r="F84" s="32"/>
      <c r="G84" s="32"/>
      <c r="H84" s="32"/>
      <c r="I84" s="91"/>
      <c r="J84" s="134">
        <f>BK84</f>
        <v>0</v>
      </c>
      <c r="K84" s="32"/>
      <c r="L84" s="33"/>
      <c r="M84" s="60"/>
      <c r="N84" s="51"/>
      <c r="O84" s="61"/>
      <c r="P84" s="135">
        <f>P85</f>
        <v>0</v>
      </c>
      <c r="Q84" s="61"/>
      <c r="R84" s="135">
        <f>R85</f>
        <v>1.5311663200000001</v>
      </c>
      <c r="S84" s="61"/>
      <c r="T84" s="136">
        <f>T85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T84" s="17" t="s">
        <v>74</v>
      </c>
      <c r="AU84" s="17" t="s">
        <v>102</v>
      </c>
      <c r="BK84" s="137">
        <f>BK85</f>
        <v>0</v>
      </c>
    </row>
    <row r="85" spans="1:65" s="12" customFormat="1" ht="25.95" customHeight="1">
      <c r="B85" s="138"/>
      <c r="D85" s="139" t="s">
        <v>74</v>
      </c>
      <c r="E85" s="140" t="s">
        <v>125</v>
      </c>
      <c r="F85" s="140" t="s">
        <v>126</v>
      </c>
      <c r="I85" s="141"/>
      <c r="J85" s="142">
        <f>BK85</f>
        <v>0</v>
      </c>
      <c r="L85" s="138"/>
      <c r="M85" s="143"/>
      <c r="N85" s="144"/>
      <c r="O85" s="144"/>
      <c r="P85" s="145">
        <f>P86+P132+P145+P207</f>
        <v>0</v>
      </c>
      <c r="Q85" s="144"/>
      <c r="R85" s="145">
        <f>R86+R132+R145+R207</f>
        <v>1.5311663200000001</v>
      </c>
      <c r="S85" s="144"/>
      <c r="T85" s="146">
        <f>T86+T132+T145+T207</f>
        <v>0</v>
      </c>
      <c r="AR85" s="139" t="s">
        <v>83</v>
      </c>
      <c r="AT85" s="147" t="s">
        <v>74</v>
      </c>
      <c r="AU85" s="147" t="s">
        <v>75</v>
      </c>
      <c r="AY85" s="139" t="s">
        <v>127</v>
      </c>
      <c r="BK85" s="148">
        <f>BK86+BK132+BK145+BK207</f>
        <v>0</v>
      </c>
    </row>
    <row r="86" spans="1:65" s="12" customFormat="1" ht="22.95" customHeight="1">
      <c r="B86" s="138"/>
      <c r="D86" s="139" t="s">
        <v>74</v>
      </c>
      <c r="E86" s="149" t="s">
        <v>83</v>
      </c>
      <c r="F86" s="149" t="s">
        <v>128</v>
      </c>
      <c r="I86" s="141"/>
      <c r="J86" s="150">
        <f>BK86</f>
        <v>0</v>
      </c>
      <c r="L86" s="138"/>
      <c r="M86" s="143"/>
      <c r="N86" s="144"/>
      <c r="O86" s="144"/>
      <c r="P86" s="145">
        <f>SUM(P87:P131)</f>
        <v>0</v>
      </c>
      <c r="Q86" s="144"/>
      <c r="R86" s="145">
        <f>SUM(R87:R131)</f>
        <v>0.30431999999999998</v>
      </c>
      <c r="S86" s="144"/>
      <c r="T86" s="146">
        <f>SUM(T87:T131)</f>
        <v>0</v>
      </c>
      <c r="AR86" s="139" t="s">
        <v>83</v>
      </c>
      <c r="AT86" s="147" t="s">
        <v>74</v>
      </c>
      <c r="AU86" s="147" t="s">
        <v>83</v>
      </c>
      <c r="AY86" s="139" t="s">
        <v>127</v>
      </c>
      <c r="BK86" s="148">
        <f>SUM(BK87:BK131)</f>
        <v>0</v>
      </c>
    </row>
    <row r="87" spans="1:65" s="2" customFormat="1" ht="19.95" customHeight="1">
      <c r="A87" s="32"/>
      <c r="B87" s="151"/>
      <c r="C87" s="152" t="s">
        <v>83</v>
      </c>
      <c r="D87" s="152" t="s">
        <v>129</v>
      </c>
      <c r="E87" s="153" t="s">
        <v>149</v>
      </c>
      <c r="F87" s="154" t="s">
        <v>150</v>
      </c>
      <c r="G87" s="155" t="s">
        <v>151</v>
      </c>
      <c r="H87" s="156">
        <v>64</v>
      </c>
      <c r="I87" s="157"/>
      <c r="J87" s="158">
        <f>ROUND(I87*H87,2)</f>
        <v>0</v>
      </c>
      <c r="K87" s="154" t="s">
        <v>133</v>
      </c>
      <c r="L87" s="33"/>
      <c r="M87" s="159" t="s">
        <v>3</v>
      </c>
      <c r="N87" s="160" t="s">
        <v>46</v>
      </c>
      <c r="O87" s="53"/>
      <c r="P87" s="161">
        <f>O87*H87</f>
        <v>0</v>
      </c>
      <c r="Q87" s="161">
        <v>3.0000000000000001E-5</v>
      </c>
      <c r="R87" s="161">
        <f>Q87*H87</f>
        <v>1.92E-3</v>
      </c>
      <c r="S87" s="161">
        <v>0</v>
      </c>
      <c r="T87" s="162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3" t="s">
        <v>134</v>
      </c>
      <c r="AT87" s="163" t="s">
        <v>129</v>
      </c>
      <c r="AU87" s="163" t="s">
        <v>85</v>
      </c>
      <c r="AY87" s="17" t="s">
        <v>127</v>
      </c>
      <c r="BE87" s="164">
        <f>IF(N87="základní",J87,0)</f>
        <v>0</v>
      </c>
      <c r="BF87" s="164">
        <f>IF(N87="snížená",J87,0)</f>
        <v>0</v>
      </c>
      <c r="BG87" s="164">
        <f>IF(N87="zákl. přenesená",J87,0)</f>
        <v>0</v>
      </c>
      <c r="BH87" s="164">
        <f>IF(N87="sníž. přenesená",J87,0)</f>
        <v>0</v>
      </c>
      <c r="BI87" s="164">
        <f>IF(N87="nulová",J87,0)</f>
        <v>0</v>
      </c>
      <c r="BJ87" s="17" t="s">
        <v>83</v>
      </c>
      <c r="BK87" s="164">
        <f>ROUND(I87*H87,2)</f>
        <v>0</v>
      </c>
      <c r="BL87" s="17" t="s">
        <v>134</v>
      </c>
      <c r="BM87" s="163" t="s">
        <v>636</v>
      </c>
    </row>
    <row r="88" spans="1:65" s="2" customFormat="1" ht="19.2">
      <c r="A88" s="32"/>
      <c r="B88" s="33"/>
      <c r="C88" s="32"/>
      <c r="D88" s="165" t="s">
        <v>136</v>
      </c>
      <c r="E88" s="32"/>
      <c r="F88" s="166" t="s">
        <v>153</v>
      </c>
      <c r="G88" s="32"/>
      <c r="H88" s="32"/>
      <c r="I88" s="91"/>
      <c r="J88" s="32"/>
      <c r="K88" s="32"/>
      <c r="L88" s="33"/>
      <c r="M88" s="167"/>
      <c r="N88" s="168"/>
      <c r="O88" s="53"/>
      <c r="P88" s="53"/>
      <c r="Q88" s="53"/>
      <c r="R88" s="53"/>
      <c r="S88" s="53"/>
      <c r="T88" s="54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7" t="s">
        <v>136</v>
      </c>
      <c r="AU88" s="17" t="s">
        <v>85</v>
      </c>
    </row>
    <row r="89" spans="1:65" s="2" customFormat="1" ht="19.95" customHeight="1">
      <c r="A89" s="32"/>
      <c r="B89" s="151"/>
      <c r="C89" s="152" t="s">
        <v>85</v>
      </c>
      <c r="D89" s="152" t="s">
        <v>129</v>
      </c>
      <c r="E89" s="153" t="s">
        <v>155</v>
      </c>
      <c r="F89" s="154" t="s">
        <v>156</v>
      </c>
      <c r="G89" s="155" t="s">
        <v>157</v>
      </c>
      <c r="H89" s="156">
        <v>8</v>
      </c>
      <c r="I89" s="157"/>
      <c r="J89" s="158">
        <f>ROUND(I89*H89,2)</f>
        <v>0</v>
      </c>
      <c r="K89" s="154" t="s">
        <v>133</v>
      </c>
      <c r="L89" s="33"/>
      <c r="M89" s="159" t="s">
        <v>3</v>
      </c>
      <c r="N89" s="160" t="s">
        <v>46</v>
      </c>
      <c r="O89" s="53"/>
      <c r="P89" s="161">
        <f>O89*H89</f>
        <v>0</v>
      </c>
      <c r="Q89" s="161">
        <v>0</v>
      </c>
      <c r="R89" s="161">
        <f>Q89*H89</f>
        <v>0</v>
      </c>
      <c r="S89" s="161">
        <v>0</v>
      </c>
      <c r="T89" s="162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3" t="s">
        <v>134</v>
      </c>
      <c r="AT89" s="163" t="s">
        <v>129</v>
      </c>
      <c r="AU89" s="163" t="s">
        <v>85</v>
      </c>
      <c r="AY89" s="17" t="s">
        <v>127</v>
      </c>
      <c r="BE89" s="164">
        <f>IF(N89="základní",J89,0)</f>
        <v>0</v>
      </c>
      <c r="BF89" s="164">
        <f>IF(N89="snížená",J89,0)</f>
        <v>0</v>
      </c>
      <c r="BG89" s="164">
        <f>IF(N89="zákl. přenesená",J89,0)</f>
        <v>0</v>
      </c>
      <c r="BH89" s="164">
        <f>IF(N89="sníž. přenesená",J89,0)</f>
        <v>0</v>
      </c>
      <c r="BI89" s="164">
        <f>IF(N89="nulová",J89,0)</f>
        <v>0</v>
      </c>
      <c r="BJ89" s="17" t="s">
        <v>83</v>
      </c>
      <c r="BK89" s="164">
        <f>ROUND(I89*H89,2)</f>
        <v>0</v>
      </c>
      <c r="BL89" s="17" t="s">
        <v>134</v>
      </c>
      <c r="BM89" s="163" t="s">
        <v>637</v>
      </c>
    </row>
    <row r="90" spans="1:65" s="2" customFormat="1" ht="28.8">
      <c r="A90" s="32"/>
      <c r="B90" s="33"/>
      <c r="C90" s="32"/>
      <c r="D90" s="165" t="s">
        <v>136</v>
      </c>
      <c r="E90" s="32"/>
      <c r="F90" s="166" t="s">
        <v>159</v>
      </c>
      <c r="G90" s="32"/>
      <c r="H90" s="32"/>
      <c r="I90" s="91"/>
      <c r="J90" s="32"/>
      <c r="K90" s="32"/>
      <c r="L90" s="33"/>
      <c r="M90" s="167"/>
      <c r="N90" s="168"/>
      <c r="O90" s="53"/>
      <c r="P90" s="53"/>
      <c r="Q90" s="53"/>
      <c r="R90" s="53"/>
      <c r="S90" s="53"/>
      <c r="T90" s="54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7" t="s">
        <v>136</v>
      </c>
      <c r="AU90" s="17" t="s">
        <v>85</v>
      </c>
    </row>
    <row r="91" spans="1:65" s="2" customFormat="1" ht="19.95" customHeight="1">
      <c r="A91" s="32"/>
      <c r="B91" s="151"/>
      <c r="C91" s="152" t="s">
        <v>144</v>
      </c>
      <c r="D91" s="152" t="s">
        <v>129</v>
      </c>
      <c r="E91" s="153" t="s">
        <v>183</v>
      </c>
      <c r="F91" s="154" t="s">
        <v>184</v>
      </c>
      <c r="G91" s="155" t="s">
        <v>132</v>
      </c>
      <c r="H91" s="156">
        <v>213.1</v>
      </c>
      <c r="I91" s="157"/>
      <c r="J91" s="158">
        <f>ROUND(I91*H91,2)</f>
        <v>0</v>
      </c>
      <c r="K91" s="154" t="s">
        <v>133</v>
      </c>
      <c r="L91" s="33"/>
      <c r="M91" s="159" t="s">
        <v>3</v>
      </c>
      <c r="N91" s="160" t="s">
        <v>46</v>
      </c>
      <c r="O91" s="53"/>
      <c r="P91" s="161">
        <f>O91*H91</f>
        <v>0</v>
      </c>
      <c r="Q91" s="161">
        <v>0</v>
      </c>
      <c r="R91" s="161">
        <f>Q91*H91</f>
        <v>0</v>
      </c>
      <c r="S91" s="161">
        <v>0</v>
      </c>
      <c r="T91" s="162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3" t="s">
        <v>134</v>
      </c>
      <c r="AT91" s="163" t="s">
        <v>129</v>
      </c>
      <c r="AU91" s="163" t="s">
        <v>85</v>
      </c>
      <c r="AY91" s="17" t="s">
        <v>127</v>
      </c>
      <c r="BE91" s="164">
        <f>IF(N91="základní",J91,0)</f>
        <v>0</v>
      </c>
      <c r="BF91" s="164">
        <f>IF(N91="snížená",J91,0)</f>
        <v>0</v>
      </c>
      <c r="BG91" s="164">
        <f>IF(N91="zákl. přenesená",J91,0)</f>
        <v>0</v>
      </c>
      <c r="BH91" s="164">
        <f>IF(N91="sníž. přenesená",J91,0)</f>
        <v>0</v>
      </c>
      <c r="BI91" s="164">
        <f>IF(N91="nulová",J91,0)</f>
        <v>0</v>
      </c>
      <c r="BJ91" s="17" t="s">
        <v>83</v>
      </c>
      <c r="BK91" s="164">
        <f>ROUND(I91*H91,2)</f>
        <v>0</v>
      </c>
      <c r="BL91" s="17" t="s">
        <v>134</v>
      </c>
      <c r="BM91" s="163" t="s">
        <v>638</v>
      </c>
    </row>
    <row r="92" spans="1:65" s="2" customFormat="1" ht="19.2">
      <c r="A92" s="32"/>
      <c r="B92" s="33"/>
      <c r="C92" s="32"/>
      <c r="D92" s="165" t="s">
        <v>136</v>
      </c>
      <c r="E92" s="32"/>
      <c r="F92" s="166" t="s">
        <v>186</v>
      </c>
      <c r="G92" s="32"/>
      <c r="H92" s="32"/>
      <c r="I92" s="91"/>
      <c r="J92" s="32"/>
      <c r="K92" s="32"/>
      <c r="L92" s="33"/>
      <c r="M92" s="167"/>
      <c r="N92" s="168"/>
      <c r="O92" s="53"/>
      <c r="P92" s="53"/>
      <c r="Q92" s="53"/>
      <c r="R92" s="53"/>
      <c r="S92" s="53"/>
      <c r="T92" s="54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7" t="s">
        <v>136</v>
      </c>
      <c r="AU92" s="17" t="s">
        <v>85</v>
      </c>
    </row>
    <row r="93" spans="1:65" s="13" customFormat="1">
      <c r="B93" s="169"/>
      <c r="D93" s="165" t="s">
        <v>138</v>
      </c>
      <c r="E93" s="170" t="s">
        <v>3</v>
      </c>
      <c r="F93" s="171" t="s">
        <v>639</v>
      </c>
      <c r="H93" s="172">
        <v>213.1</v>
      </c>
      <c r="I93" s="173"/>
      <c r="L93" s="169"/>
      <c r="M93" s="174"/>
      <c r="N93" s="175"/>
      <c r="O93" s="175"/>
      <c r="P93" s="175"/>
      <c r="Q93" s="175"/>
      <c r="R93" s="175"/>
      <c r="S93" s="175"/>
      <c r="T93" s="176"/>
      <c r="AT93" s="170" t="s">
        <v>138</v>
      </c>
      <c r="AU93" s="170" t="s">
        <v>85</v>
      </c>
      <c r="AV93" s="13" t="s">
        <v>85</v>
      </c>
      <c r="AW93" s="13" t="s">
        <v>35</v>
      </c>
      <c r="AX93" s="13" t="s">
        <v>83</v>
      </c>
      <c r="AY93" s="170" t="s">
        <v>127</v>
      </c>
    </row>
    <row r="94" spans="1:65" s="2" customFormat="1" ht="30" customHeight="1">
      <c r="A94" s="32"/>
      <c r="B94" s="151"/>
      <c r="C94" s="152" t="s">
        <v>134</v>
      </c>
      <c r="D94" s="152" t="s">
        <v>129</v>
      </c>
      <c r="E94" s="153" t="s">
        <v>189</v>
      </c>
      <c r="F94" s="154" t="s">
        <v>190</v>
      </c>
      <c r="G94" s="155" t="s">
        <v>191</v>
      </c>
      <c r="H94" s="156">
        <v>319.64999999999998</v>
      </c>
      <c r="I94" s="157"/>
      <c r="J94" s="158">
        <f>ROUND(I94*H94,2)</f>
        <v>0</v>
      </c>
      <c r="K94" s="154" t="s">
        <v>133</v>
      </c>
      <c r="L94" s="33"/>
      <c r="M94" s="159" t="s">
        <v>3</v>
      </c>
      <c r="N94" s="160" t="s">
        <v>46</v>
      </c>
      <c r="O94" s="53"/>
      <c r="P94" s="161">
        <f>O94*H94</f>
        <v>0</v>
      </c>
      <c r="Q94" s="161">
        <v>0</v>
      </c>
      <c r="R94" s="161">
        <f>Q94*H94</f>
        <v>0</v>
      </c>
      <c r="S94" s="161">
        <v>0</v>
      </c>
      <c r="T94" s="162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3" t="s">
        <v>134</v>
      </c>
      <c r="AT94" s="163" t="s">
        <v>129</v>
      </c>
      <c r="AU94" s="163" t="s">
        <v>85</v>
      </c>
      <c r="AY94" s="17" t="s">
        <v>127</v>
      </c>
      <c r="BE94" s="164">
        <f>IF(N94="základní",J94,0)</f>
        <v>0</v>
      </c>
      <c r="BF94" s="164">
        <f>IF(N94="snížená",J94,0)</f>
        <v>0</v>
      </c>
      <c r="BG94" s="164">
        <f>IF(N94="zákl. přenesená",J94,0)</f>
        <v>0</v>
      </c>
      <c r="BH94" s="164">
        <f>IF(N94="sníž. přenesená",J94,0)</f>
        <v>0</v>
      </c>
      <c r="BI94" s="164">
        <f>IF(N94="nulová",J94,0)</f>
        <v>0</v>
      </c>
      <c r="BJ94" s="17" t="s">
        <v>83</v>
      </c>
      <c r="BK94" s="164">
        <f>ROUND(I94*H94,2)</f>
        <v>0</v>
      </c>
      <c r="BL94" s="17" t="s">
        <v>134</v>
      </c>
      <c r="BM94" s="163" t="s">
        <v>640</v>
      </c>
    </row>
    <row r="95" spans="1:65" s="2" customFormat="1" ht="38.4">
      <c r="A95" s="32"/>
      <c r="B95" s="33"/>
      <c r="C95" s="32"/>
      <c r="D95" s="165" t="s">
        <v>136</v>
      </c>
      <c r="E95" s="32"/>
      <c r="F95" s="166" t="s">
        <v>193</v>
      </c>
      <c r="G95" s="32"/>
      <c r="H95" s="32"/>
      <c r="I95" s="91"/>
      <c r="J95" s="32"/>
      <c r="K95" s="32"/>
      <c r="L95" s="33"/>
      <c r="M95" s="167"/>
      <c r="N95" s="168"/>
      <c r="O95" s="53"/>
      <c r="P95" s="53"/>
      <c r="Q95" s="53"/>
      <c r="R95" s="53"/>
      <c r="S95" s="53"/>
      <c r="T95" s="54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136</v>
      </c>
      <c r="AU95" s="17" t="s">
        <v>85</v>
      </c>
    </row>
    <row r="96" spans="1:65" s="13" customFormat="1">
      <c r="B96" s="169"/>
      <c r="D96" s="165" t="s">
        <v>138</v>
      </c>
      <c r="E96" s="170" t="s">
        <v>3</v>
      </c>
      <c r="F96" s="171" t="s">
        <v>641</v>
      </c>
      <c r="H96" s="172">
        <v>319.64999999999998</v>
      </c>
      <c r="I96" s="173"/>
      <c r="L96" s="169"/>
      <c r="M96" s="174"/>
      <c r="N96" s="175"/>
      <c r="O96" s="175"/>
      <c r="P96" s="175"/>
      <c r="Q96" s="175"/>
      <c r="R96" s="175"/>
      <c r="S96" s="175"/>
      <c r="T96" s="176"/>
      <c r="AT96" s="170" t="s">
        <v>138</v>
      </c>
      <c r="AU96" s="170" t="s">
        <v>85</v>
      </c>
      <c r="AV96" s="13" t="s">
        <v>85</v>
      </c>
      <c r="AW96" s="13" t="s">
        <v>35</v>
      </c>
      <c r="AX96" s="13" t="s">
        <v>83</v>
      </c>
      <c r="AY96" s="170" t="s">
        <v>127</v>
      </c>
    </row>
    <row r="97" spans="1:65" s="2" customFormat="1" ht="19.95" customHeight="1">
      <c r="A97" s="32"/>
      <c r="B97" s="151"/>
      <c r="C97" s="152" t="s">
        <v>154</v>
      </c>
      <c r="D97" s="152" t="s">
        <v>129</v>
      </c>
      <c r="E97" s="153" t="s">
        <v>196</v>
      </c>
      <c r="F97" s="154" t="s">
        <v>197</v>
      </c>
      <c r="G97" s="155" t="s">
        <v>132</v>
      </c>
      <c r="H97" s="156">
        <v>360</v>
      </c>
      <c r="I97" s="157"/>
      <c r="J97" s="158">
        <f>ROUND(I97*H97,2)</f>
        <v>0</v>
      </c>
      <c r="K97" s="154" t="s">
        <v>133</v>
      </c>
      <c r="L97" s="33"/>
      <c r="M97" s="159" t="s">
        <v>3</v>
      </c>
      <c r="N97" s="160" t="s">
        <v>46</v>
      </c>
      <c r="O97" s="53"/>
      <c r="P97" s="161">
        <f>O97*H97</f>
        <v>0</v>
      </c>
      <c r="Q97" s="161">
        <v>8.4000000000000003E-4</v>
      </c>
      <c r="R97" s="161">
        <f>Q97*H97</f>
        <v>0.3024</v>
      </c>
      <c r="S97" s="161">
        <v>0</v>
      </c>
      <c r="T97" s="162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3" t="s">
        <v>134</v>
      </c>
      <c r="AT97" s="163" t="s">
        <v>129</v>
      </c>
      <c r="AU97" s="163" t="s">
        <v>85</v>
      </c>
      <c r="AY97" s="17" t="s">
        <v>127</v>
      </c>
      <c r="BE97" s="164">
        <f>IF(N97="základní",J97,0)</f>
        <v>0</v>
      </c>
      <c r="BF97" s="164">
        <f>IF(N97="snížená",J97,0)</f>
        <v>0</v>
      </c>
      <c r="BG97" s="164">
        <f>IF(N97="zákl. přenesená",J97,0)</f>
        <v>0</v>
      </c>
      <c r="BH97" s="164">
        <f>IF(N97="sníž. přenesená",J97,0)</f>
        <v>0</v>
      </c>
      <c r="BI97" s="164">
        <f>IF(N97="nulová",J97,0)</f>
        <v>0</v>
      </c>
      <c r="BJ97" s="17" t="s">
        <v>83</v>
      </c>
      <c r="BK97" s="164">
        <f>ROUND(I97*H97,2)</f>
        <v>0</v>
      </c>
      <c r="BL97" s="17" t="s">
        <v>134</v>
      </c>
      <c r="BM97" s="163" t="s">
        <v>642</v>
      </c>
    </row>
    <row r="98" spans="1:65" s="2" customFormat="1" ht="28.8">
      <c r="A98" s="32"/>
      <c r="B98" s="33"/>
      <c r="C98" s="32"/>
      <c r="D98" s="165" t="s">
        <v>136</v>
      </c>
      <c r="E98" s="32"/>
      <c r="F98" s="166" t="s">
        <v>199</v>
      </c>
      <c r="G98" s="32"/>
      <c r="H98" s="32"/>
      <c r="I98" s="91"/>
      <c r="J98" s="32"/>
      <c r="K98" s="32"/>
      <c r="L98" s="33"/>
      <c r="M98" s="167"/>
      <c r="N98" s="168"/>
      <c r="O98" s="53"/>
      <c r="P98" s="53"/>
      <c r="Q98" s="53"/>
      <c r="R98" s="53"/>
      <c r="S98" s="53"/>
      <c r="T98" s="54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7" t="s">
        <v>136</v>
      </c>
      <c r="AU98" s="17" t="s">
        <v>85</v>
      </c>
    </row>
    <row r="99" spans="1:65" s="13" customFormat="1">
      <c r="B99" s="169"/>
      <c r="D99" s="165" t="s">
        <v>138</v>
      </c>
      <c r="E99" s="170" t="s">
        <v>3</v>
      </c>
      <c r="F99" s="171" t="s">
        <v>643</v>
      </c>
      <c r="H99" s="172">
        <v>360</v>
      </c>
      <c r="I99" s="173"/>
      <c r="L99" s="169"/>
      <c r="M99" s="174"/>
      <c r="N99" s="175"/>
      <c r="O99" s="175"/>
      <c r="P99" s="175"/>
      <c r="Q99" s="175"/>
      <c r="R99" s="175"/>
      <c r="S99" s="175"/>
      <c r="T99" s="176"/>
      <c r="AT99" s="170" t="s">
        <v>138</v>
      </c>
      <c r="AU99" s="170" t="s">
        <v>85</v>
      </c>
      <c r="AV99" s="13" t="s">
        <v>85</v>
      </c>
      <c r="AW99" s="13" t="s">
        <v>35</v>
      </c>
      <c r="AX99" s="13" t="s">
        <v>83</v>
      </c>
      <c r="AY99" s="170" t="s">
        <v>127</v>
      </c>
    </row>
    <row r="100" spans="1:65" s="2" customFormat="1" ht="19.95" customHeight="1">
      <c r="A100" s="32"/>
      <c r="B100" s="151"/>
      <c r="C100" s="152" t="s">
        <v>160</v>
      </c>
      <c r="D100" s="152" t="s">
        <v>129</v>
      </c>
      <c r="E100" s="153" t="s">
        <v>202</v>
      </c>
      <c r="F100" s="154" t="s">
        <v>203</v>
      </c>
      <c r="G100" s="155" t="s">
        <v>132</v>
      </c>
      <c r="H100" s="156">
        <v>360</v>
      </c>
      <c r="I100" s="157"/>
      <c r="J100" s="158">
        <f>ROUND(I100*H100,2)</f>
        <v>0</v>
      </c>
      <c r="K100" s="154" t="s">
        <v>133</v>
      </c>
      <c r="L100" s="33"/>
      <c r="M100" s="159" t="s">
        <v>3</v>
      </c>
      <c r="N100" s="160" t="s">
        <v>46</v>
      </c>
      <c r="O100" s="53"/>
      <c r="P100" s="161">
        <f>O100*H100</f>
        <v>0</v>
      </c>
      <c r="Q100" s="161">
        <v>0</v>
      </c>
      <c r="R100" s="161">
        <f>Q100*H100</f>
        <v>0</v>
      </c>
      <c r="S100" s="161">
        <v>0</v>
      </c>
      <c r="T100" s="162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3" t="s">
        <v>134</v>
      </c>
      <c r="AT100" s="163" t="s">
        <v>129</v>
      </c>
      <c r="AU100" s="163" t="s">
        <v>85</v>
      </c>
      <c r="AY100" s="17" t="s">
        <v>127</v>
      </c>
      <c r="BE100" s="164">
        <f>IF(N100="základní",J100,0)</f>
        <v>0</v>
      </c>
      <c r="BF100" s="164">
        <f>IF(N100="snížená",J100,0)</f>
        <v>0</v>
      </c>
      <c r="BG100" s="164">
        <f>IF(N100="zákl. přenesená",J100,0)</f>
        <v>0</v>
      </c>
      <c r="BH100" s="164">
        <f>IF(N100="sníž. přenesená",J100,0)</f>
        <v>0</v>
      </c>
      <c r="BI100" s="164">
        <f>IF(N100="nulová",J100,0)</f>
        <v>0</v>
      </c>
      <c r="BJ100" s="17" t="s">
        <v>83</v>
      </c>
      <c r="BK100" s="164">
        <f>ROUND(I100*H100,2)</f>
        <v>0</v>
      </c>
      <c r="BL100" s="17" t="s">
        <v>134</v>
      </c>
      <c r="BM100" s="163" t="s">
        <v>644</v>
      </c>
    </row>
    <row r="101" spans="1:65" s="2" customFormat="1" ht="28.8">
      <c r="A101" s="32"/>
      <c r="B101" s="33"/>
      <c r="C101" s="32"/>
      <c r="D101" s="165" t="s">
        <v>136</v>
      </c>
      <c r="E101" s="32"/>
      <c r="F101" s="166" t="s">
        <v>205</v>
      </c>
      <c r="G101" s="32"/>
      <c r="H101" s="32"/>
      <c r="I101" s="91"/>
      <c r="J101" s="32"/>
      <c r="K101" s="32"/>
      <c r="L101" s="33"/>
      <c r="M101" s="167"/>
      <c r="N101" s="168"/>
      <c r="O101" s="53"/>
      <c r="P101" s="53"/>
      <c r="Q101" s="53"/>
      <c r="R101" s="53"/>
      <c r="S101" s="53"/>
      <c r="T101" s="54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7" t="s">
        <v>136</v>
      </c>
      <c r="AU101" s="17" t="s">
        <v>85</v>
      </c>
    </row>
    <row r="102" spans="1:65" s="2" customFormat="1" ht="30" customHeight="1">
      <c r="A102" s="32"/>
      <c r="B102" s="151"/>
      <c r="C102" s="152" t="s">
        <v>167</v>
      </c>
      <c r="D102" s="152" t="s">
        <v>129</v>
      </c>
      <c r="E102" s="153" t="s">
        <v>207</v>
      </c>
      <c r="F102" s="154" t="s">
        <v>208</v>
      </c>
      <c r="G102" s="155" t="s">
        <v>191</v>
      </c>
      <c r="H102" s="156">
        <v>106.72</v>
      </c>
      <c r="I102" s="157"/>
      <c r="J102" s="158">
        <f>ROUND(I102*H102,2)</f>
        <v>0</v>
      </c>
      <c r="K102" s="154" t="s">
        <v>133</v>
      </c>
      <c r="L102" s="33"/>
      <c r="M102" s="159" t="s">
        <v>3</v>
      </c>
      <c r="N102" s="160" t="s">
        <v>46</v>
      </c>
      <c r="O102" s="53"/>
      <c r="P102" s="161">
        <f>O102*H102</f>
        <v>0</v>
      </c>
      <c r="Q102" s="161">
        <v>0</v>
      </c>
      <c r="R102" s="161">
        <f>Q102*H102</f>
        <v>0</v>
      </c>
      <c r="S102" s="161">
        <v>0</v>
      </c>
      <c r="T102" s="162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3" t="s">
        <v>134</v>
      </c>
      <c r="AT102" s="163" t="s">
        <v>129</v>
      </c>
      <c r="AU102" s="163" t="s">
        <v>85</v>
      </c>
      <c r="AY102" s="17" t="s">
        <v>127</v>
      </c>
      <c r="BE102" s="164">
        <f>IF(N102="základní",J102,0)</f>
        <v>0</v>
      </c>
      <c r="BF102" s="164">
        <f>IF(N102="snížená",J102,0)</f>
        <v>0</v>
      </c>
      <c r="BG102" s="164">
        <f>IF(N102="zákl. přenesená",J102,0)</f>
        <v>0</v>
      </c>
      <c r="BH102" s="164">
        <f>IF(N102="sníž. přenesená",J102,0)</f>
        <v>0</v>
      </c>
      <c r="BI102" s="164">
        <f>IF(N102="nulová",J102,0)</f>
        <v>0</v>
      </c>
      <c r="BJ102" s="17" t="s">
        <v>83</v>
      </c>
      <c r="BK102" s="164">
        <f>ROUND(I102*H102,2)</f>
        <v>0</v>
      </c>
      <c r="BL102" s="17" t="s">
        <v>134</v>
      </c>
      <c r="BM102" s="163" t="s">
        <v>645</v>
      </c>
    </row>
    <row r="103" spans="1:65" s="2" customFormat="1" ht="48">
      <c r="A103" s="32"/>
      <c r="B103" s="33"/>
      <c r="C103" s="32"/>
      <c r="D103" s="165" t="s">
        <v>136</v>
      </c>
      <c r="E103" s="32"/>
      <c r="F103" s="166" t="s">
        <v>210</v>
      </c>
      <c r="G103" s="32"/>
      <c r="H103" s="32"/>
      <c r="I103" s="91"/>
      <c r="J103" s="32"/>
      <c r="K103" s="32"/>
      <c r="L103" s="33"/>
      <c r="M103" s="167"/>
      <c r="N103" s="168"/>
      <c r="O103" s="53"/>
      <c r="P103" s="53"/>
      <c r="Q103" s="53"/>
      <c r="R103" s="53"/>
      <c r="S103" s="53"/>
      <c r="T103" s="54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7" t="s">
        <v>136</v>
      </c>
      <c r="AU103" s="17" t="s">
        <v>85</v>
      </c>
    </row>
    <row r="104" spans="1:65" s="13" customFormat="1">
      <c r="B104" s="169"/>
      <c r="D104" s="165" t="s">
        <v>138</v>
      </c>
      <c r="E104" s="170" t="s">
        <v>3</v>
      </c>
      <c r="F104" s="171" t="s">
        <v>646</v>
      </c>
      <c r="H104" s="172">
        <v>106.72</v>
      </c>
      <c r="I104" s="173"/>
      <c r="L104" s="169"/>
      <c r="M104" s="174"/>
      <c r="N104" s="175"/>
      <c r="O104" s="175"/>
      <c r="P104" s="175"/>
      <c r="Q104" s="175"/>
      <c r="R104" s="175"/>
      <c r="S104" s="175"/>
      <c r="T104" s="176"/>
      <c r="AT104" s="170" t="s">
        <v>138</v>
      </c>
      <c r="AU104" s="170" t="s">
        <v>85</v>
      </c>
      <c r="AV104" s="13" t="s">
        <v>85</v>
      </c>
      <c r="AW104" s="13" t="s">
        <v>35</v>
      </c>
      <c r="AX104" s="13" t="s">
        <v>83</v>
      </c>
      <c r="AY104" s="170" t="s">
        <v>127</v>
      </c>
    </row>
    <row r="105" spans="1:65" s="2" customFormat="1" ht="30" customHeight="1">
      <c r="A105" s="32"/>
      <c r="B105" s="151"/>
      <c r="C105" s="152" t="s">
        <v>172</v>
      </c>
      <c r="D105" s="152" t="s">
        <v>129</v>
      </c>
      <c r="E105" s="153" t="s">
        <v>216</v>
      </c>
      <c r="F105" s="154" t="s">
        <v>217</v>
      </c>
      <c r="G105" s="155" t="s">
        <v>191</v>
      </c>
      <c r="H105" s="156">
        <v>106.72</v>
      </c>
      <c r="I105" s="157"/>
      <c r="J105" s="158">
        <f>ROUND(I105*H105,2)</f>
        <v>0</v>
      </c>
      <c r="K105" s="154" t="s">
        <v>133</v>
      </c>
      <c r="L105" s="33"/>
      <c r="M105" s="159" t="s">
        <v>3</v>
      </c>
      <c r="N105" s="160" t="s">
        <v>46</v>
      </c>
      <c r="O105" s="53"/>
      <c r="P105" s="161">
        <f>O105*H105</f>
        <v>0</v>
      </c>
      <c r="Q105" s="161">
        <v>0</v>
      </c>
      <c r="R105" s="161">
        <f>Q105*H105</f>
        <v>0</v>
      </c>
      <c r="S105" s="161">
        <v>0</v>
      </c>
      <c r="T105" s="162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63" t="s">
        <v>134</v>
      </c>
      <c r="AT105" s="163" t="s">
        <v>129</v>
      </c>
      <c r="AU105" s="163" t="s">
        <v>85</v>
      </c>
      <c r="AY105" s="17" t="s">
        <v>127</v>
      </c>
      <c r="BE105" s="164">
        <f>IF(N105="základní",J105,0)</f>
        <v>0</v>
      </c>
      <c r="BF105" s="164">
        <f>IF(N105="snížená",J105,0)</f>
        <v>0</v>
      </c>
      <c r="BG105" s="164">
        <f>IF(N105="zákl. přenesená",J105,0)</f>
        <v>0</v>
      </c>
      <c r="BH105" s="164">
        <f>IF(N105="sníž. přenesená",J105,0)</f>
        <v>0</v>
      </c>
      <c r="BI105" s="164">
        <f>IF(N105="nulová",J105,0)</f>
        <v>0</v>
      </c>
      <c r="BJ105" s="17" t="s">
        <v>83</v>
      </c>
      <c r="BK105" s="164">
        <f>ROUND(I105*H105,2)</f>
        <v>0</v>
      </c>
      <c r="BL105" s="17" t="s">
        <v>134</v>
      </c>
      <c r="BM105" s="163" t="s">
        <v>647</v>
      </c>
    </row>
    <row r="106" spans="1:65" s="2" customFormat="1" ht="57.6">
      <c r="A106" s="32"/>
      <c r="B106" s="33"/>
      <c r="C106" s="32"/>
      <c r="D106" s="165" t="s">
        <v>136</v>
      </c>
      <c r="E106" s="32"/>
      <c r="F106" s="166" t="s">
        <v>219</v>
      </c>
      <c r="G106" s="32"/>
      <c r="H106" s="32"/>
      <c r="I106" s="91"/>
      <c r="J106" s="32"/>
      <c r="K106" s="32"/>
      <c r="L106" s="33"/>
      <c r="M106" s="167"/>
      <c r="N106" s="168"/>
      <c r="O106" s="53"/>
      <c r="P106" s="53"/>
      <c r="Q106" s="53"/>
      <c r="R106" s="53"/>
      <c r="S106" s="53"/>
      <c r="T106" s="54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7" t="s">
        <v>136</v>
      </c>
      <c r="AU106" s="17" t="s">
        <v>85</v>
      </c>
    </row>
    <row r="107" spans="1:65" s="2" customFormat="1" ht="19.95" customHeight="1">
      <c r="A107" s="32"/>
      <c r="B107" s="151"/>
      <c r="C107" s="152" t="s">
        <v>177</v>
      </c>
      <c r="D107" s="152" t="s">
        <v>129</v>
      </c>
      <c r="E107" s="153" t="s">
        <v>221</v>
      </c>
      <c r="F107" s="154" t="s">
        <v>222</v>
      </c>
      <c r="G107" s="155" t="s">
        <v>191</v>
      </c>
      <c r="H107" s="156">
        <v>106.72</v>
      </c>
      <c r="I107" s="157"/>
      <c r="J107" s="158">
        <f>ROUND(I107*H107,2)</f>
        <v>0</v>
      </c>
      <c r="K107" s="154" t="s">
        <v>133</v>
      </c>
      <c r="L107" s="33"/>
      <c r="M107" s="159" t="s">
        <v>3</v>
      </c>
      <c r="N107" s="160" t="s">
        <v>46</v>
      </c>
      <c r="O107" s="53"/>
      <c r="P107" s="161">
        <f>O107*H107</f>
        <v>0</v>
      </c>
      <c r="Q107" s="161">
        <v>0</v>
      </c>
      <c r="R107" s="161">
        <f>Q107*H107</f>
        <v>0</v>
      </c>
      <c r="S107" s="161">
        <v>0</v>
      </c>
      <c r="T107" s="162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63" t="s">
        <v>134</v>
      </c>
      <c r="AT107" s="163" t="s">
        <v>129</v>
      </c>
      <c r="AU107" s="163" t="s">
        <v>85</v>
      </c>
      <c r="AY107" s="17" t="s">
        <v>127</v>
      </c>
      <c r="BE107" s="164">
        <f>IF(N107="základní",J107,0)</f>
        <v>0</v>
      </c>
      <c r="BF107" s="164">
        <f>IF(N107="snížená",J107,0)</f>
        <v>0</v>
      </c>
      <c r="BG107" s="164">
        <f>IF(N107="zákl. přenesená",J107,0)</f>
        <v>0</v>
      </c>
      <c r="BH107" s="164">
        <f>IF(N107="sníž. přenesená",J107,0)</f>
        <v>0</v>
      </c>
      <c r="BI107" s="164">
        <f>IF(N107="nulová",J107,0)</f>
        <v>0</v>
      </c>
      <c r="BJ107" s="17" t="s">
        <v>83</v>
      </c>
      <c r="BK107" s="164">
        <f>ROUND(I107*H107,2)</f>
        <v>0</v>
      </c>
      <c r="BL107" s="17" t="s">
        <v>134</v>
      </c>
      <c r="BM107" s="163" t="s">
        <v>648</v>
      </c>
    </row>
    <row r="108" spans="1:65" s="2" customFormat="1" ht="38.4">
      <c r="A108" s="32"/>
      <c r="B108" s="33"/>
      <c r="C108" s="32"/>
      <c r="D108" s="165" t="s">
        <v>136</v>
      </c>
      <c r="E108" s="32"/>
      <c r="F108" s="166" t="s">
        <v>224</v>
      </c>
      <c r="G108" s="32"/>
      <c r="H108" s="32"/>
      <c r="I108" s="91"/>
      <c r="J108" s="32"/>
      <c r="K108" s="32"/>
      <c r="L108" s="33"/>
      <c r="M108" s="167"/>
      <c r="N108" s="168"/>
      <c r="O108" s="53"/>
      <c r="P108" s="53"/>
      <c r="Q108" s="53"/>
      <c r="R108" s="53"/>
      <c r="S108" s="53"/>
      <c r="T108" s="54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7" t="s">
        <v>136</v>
      </c>
      <c r="AU108" s="17" t="s">
        <v>85</v>
      </c>
    </row>
    <row r="109" spans="1:65" s="2" customFormat="1" ht="30" customHeight="1">
      <c r="A109" s="32"/>
      <c r="B109" s="151"/>
      <c r="C109" s="152" t="s">
        <v>182</v>
      </c>
      <c r="D109" s="152" t="s">
        <v>129</v>
      </c>
      <c r="E109" s="153" t="s">
        <v>226</v>
      </c>
      <c r="F109" s="154" t="s">
        <v>227</v>
      </c>
      <c r="G109" s="155" t="s">
        <v>228</v>
      </c>
      <c r="H109" s="156">
        <v>192.096</v>
      </c>
      <c r="I109" s="157"/>
      <c r="J109" s="158">
        <f>ROUND(I109*H109,2)</f>
        <v>0</v>
      </c>
      <c r="K109" s="154" t="s">
        <v>133</v>
      </c>
      <c r="L109" s="33"/>
      <c r="M109" s="159" t="s">
        <v>3</v>
      </c>
      <c r="N109" s="160" t="s">
        <v>46</v>
      </c>
      <c r="O109" s="53"/>
      <c r="P109" s="161">
        <f>O109*H109</f>
        <v>0</v>
      </c>
      <c r="Q109" s="161">
        <v>0</v>
      </c>
      <c r="R109" s="161">
        <f>Q109*H109</f>
        <v>0</v>
      </c>
      <c r="S109" s="161">
        <v>0</v>
      </c>
      <c r="T109" s="162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63" t="s">
        <v>134</v>
      </c>
      <c r="AT109" s="163" t="s">
        <v>129</v>
      </c>
      <c r="AU109" s="163" t="s">
        <v>85</v>
      </c>
      <c r="AY109" s="17" t="s">
        <v>127</v>
      </c>
      <c r="BE109" s="164">
        <f>IF(N109="základní",J109,0)</f>
        <v>0</v>
      </c>
      <c r="BF109" s="164">
        <f>IF(N109="snížená",J109,0)</f>
        <v>0</v>
      </c>
      <c r="BG109" s="164">
        <f>IF(N109="zákl. přenesená",J109,0)</f>
        <v>0</v>
      </c>
      <c r="BH109" s="164">
        <f>IF(N109="sníž. přenesená",J109,0)</f>
        <v>0</v>
      </c>
      <c r="BI109" s="164">
        <f>IF(N109="nulová",J109,0)</f>
        <v>0</v>
      </c>
      <c r="BJ109" s="17" t="s">
        <v>83</v>
      </c>
      <c r="BK109" s="164">
        <f>ROUND(I109*H109,2)</f>
        <v>0</v>
      </c>
      <c r="BL109" s="17" t="s">
        <v>134</v>
      </c>
      <c r="BM109" s="163" t="s">
        <v>649</v>
      </c>
    </row>
    <row r="110" spans="1:65" s="2" customFormat="1" ht="28.8">
      <c r="A110" s="32"/>
      <c r="B110" s="33"/>
      <c r="C110" s="32"/>
      <c r="D110" s="165" t="s">
        <v>136</v>
      </c>
      <c r="E110" s="32"/>
      <c r="F110" s="166" t="s">
        <v>230</v>
      </c>
      <c r="G110" s="32"/>
      <c r="H110" s="32"/>
      <c r="I110" s="91"/>
      <c r="J110" s="32"/>
      <c r="K110" s="32"/>
      <c r="L110" s="33"/>
      <c r="M110" s="167"/>
      <c r="N110" s="168"/>
      <c r="O110" s="53"/>
      <c r="P110" s="53"/>
      <c r="Q110" s="53"/>
      <c r="R110" s="53"/>
      <c r="S110" s="53"/>
      <c r="T110" s="54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7" t="s">
        <v>136</v>
      </c>
      <c r="AU110" s="17" t="s">
        <v>85</v>
      </c>
    </row>
    <row r="111" spans="1:65" s="13" customFormat="1">
      <c r="B111" s="169"/>
      <c r="D111" s="165" t="s">
        <v>138</v>
      </c>
      <c r="F111" s="171" t="s">
        <v>650</v>
      </c>
      <c r="H111" s="172">
        <v>192.096</v>
      </c>
      <c r="I111" s="173"/>
      <c r="L111" s="169"/>
      <c r="M111" s="174"/>
      <c r="N111" s="175"/>
      <c r="O111" s="175"/>
      <c r="P111" s="175"/>
      <c r="Q111" s="175"/>
      <c r="R111" s="175"/>
      <c r="S111" s="175"/>
      <c r="T111" s="176"/>
      <c r="AT111" s="170" t="s">
        <v>138</v>
      </c>
      <c r="AU111" s="170" t="s">
        <v>85</v>
      </c>
      <c r="AV111" s="13" t="s">
        <v>85</v>
      </c>
      <c r="AW111" s="13" t="s">
        <v>4</v>
      </c>
      <c r="AX111" s="13" t="s">
        <v>83</v>
      </c>
      <c r="AY111" s="170" t="s">
        <v>127</v>
      </c>
    </row>
    <row r="112" spans="1:65" s="2" customFormat="1" ht="19.95" customHeight="1">
      <c r="A112" s="32"/>
      <c r="B112" s="151"/>
      <c r="C112" s="152" t="s">
        <v>188</v>
      </c>
      <c r="D112" s="152" t="s">
        <v>129</v>
      </c>
      <c r="E112" s="153" t="s">
        <v>233</v>
      </c>
      <c r="F112" s="154" t="s">
        <v>234</v>
      </c>
      <c r="G112" s="155" t="s">
        <v>191</v>
      </c>
      <c r="H112" s="156">
        <v>106.72</v>
      </c>
      <c r="I112" s="157"/>
      <c r="J112" s="158">
        <f>ROUND(I112*H112,2)</f>
        <v>0</v>
      </c>
      <c r="K112" s="154" t="s">
        <v>133</v>
      </c>
      <c r="L112" s="33"/>
      <c r="M112" s="159" t="s">
        <v>3</v>
      </c>
      <c r="N112" s="160" t="s">
        <v>46</v>
      </c>
      <c r="O112" s="53"/>
      <c r="P112" s="161">
        <f>O112*H112</f>
        <v>0</v>
      </c>
      <c r="Q112" s="161">
        <v>0</v>
      </c>
      <c r="R112" s="161">
        <f>Q112*H112</f>
        <v>0</v>
      </c>
      <c r="S112" s="161">
        <v>0</v>
      </c>
      <c r="T112" s="162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63" t="s">
        <v>134</v>
      </c>
      <c r="AT112" s="163" t="s">
        <v>129</v>
      </c>
      <c r="AU112" s="163" t="s">
        <v>85</v>
      </c>
      <c r="AY112" s="17" t="s">
        <v>127</v>
      </c>
      <c r="BE112" s="164">
        <f>IF(N112="základní",J112,0)</f>
        <v>0</v>
      </c>
      <c r="BF112" s="164">
        <f>IF(N112="snížená",J112,0)</f>
        <v>0</v>
      </c>
      <c r="BG112" s="164">
        <f>IF(N112="zákl. přenesená",J112,0)</f>
        <v>0</v>
      </c>
      <c r="BH112" s="164">
        <f>IF(N112="sníž. přenesená",J112,0)</f>
        <v>0</v>
      </c>
      <c r="BI112" s="164">
        <f>IF(N112="nulová",J112,0)</f>
        <v>0</v>
      </c>
      <c r="BJ112" s="17" t="s">
        <v>83</v>
      </c>
      <c r="BK112" s="164">
        <f>ROUND(I112*H112,2)</f>
        <v>0</v>
      </c>
      <c r="BL112" s="17" t="s">
        <v>134</v>
      </c>
      <c r="BM112" s="163" t="s">
        <v>651</v>
      </c>
    </row>
    <row r="113" spans="1:65" s="2" customFormat="1" ht="28.8">
      <c r="A113" s="32"/>
      <c r="B113" s="33"/>
      <c r="C113" s="32"/>
      <c r="D113" s="165" t="s">
        <v>136</v>
      </c>
      <c r="E113" s="32"/>
      <c r="F113" s="166" t="s">
        <v>236</v>
      </c>
      <c r="G113" s="32"/>
      <c r="H113" s="32"/>
      <c r="I113" s="91"/>
      <c r="J113" s="32"/>
      <c r="K113" s="32"/>
      <c r="L113" s="33"/>
      <c r="M113" s="167"/>
      <c r="N113" s="168"/>
      <c r="O113" s="53"/>
      <c r="P113" s="53"/>
      <c r="Q113" s="53"/>
      <c r="R113" s="53"/>
      <c r="S113" s="53"/>
      <c r="T113" s="54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7" t="s">
        <v>136</v>
      </c>
      <c r="AU113" s="17" t="s">
        <v>85</v>
      </c>
    </row>
    <row r="114" spans="1:65" s="2" customFormat="1" ht="19.95" customHeight="1">
      <c r="A114" s="32"/>
      <c r="B114" s="151"/>
      <c r="C114" s="152" t="s">
        <v>195</v>
      </c>
      <c r="D114" s="152" t="s">
        <v>129</v>
      </c>
      <c r="E114" s="153" t="s">
        <v>238</v>
      </c>
      <c r="F114" s="154" t="s">
        <v>239</v>
      </c>
      <c r="G114" s="155" t="s">
        <v>191</v>
      </c>
      <c r="H114" s="156">
        <v>212.93</v>
      </c>
      <c r="I114" s="157"/>
      <c r="J114" s="158">
        <f>ROUND(I114*H114,2)</f>
        <v>0</v>
      </c>
      <c r="K114" s="154" t="s">
        <v>133</v>
      </c>
      <c r="L114" s="33"/>
      <c r="M114" s="159" t="s">
        <v>3</v>
      </c>
      <c r="N114" s="160" t="s">
        <v>46</v>
      </c>
      <c r="O114" s="53"/>
      <c r="P114" s="161">
        <f>O114*H114</f>
        <v>0</v>
      </c>
      <c r="Q114" s="161">
        <v>0</v>
      </c>
      <c r="R114" s="161">
        <f>Q114*H114</f>
        <v>0</v>
      </c>
      <c r="S114" s="161">
        <v>0</v>
      </c>
      <c r="T114" s="162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63" t="s">
        <v>134</v>
      </c>
      <c r="AT114" s="163" t="s">
        <v>129</v>
      </c>
      <c r="AU114" s="163" t="s">
        <v>85</v>
      </c>
      <c r="AY114" s="17" t="s">
        <v>127</v>
      </c>
      <c r="BE114" s="164">
        <f>IF(N114="základní",J114,0)</f>
        <v>0</v>
      </c>
      <c r="BF114" s="164">
        <f>IF(N114="snížená",J114,0)</f>
        <v>0</v>
      </c>
      <c r="BG114" s="164">
        <f>IF(N114="zákl. přenesená",J114,0)</f>
        <v>0</v>
      </c>
      <c r="BH114" s="164">
        <f>IF(N114="sníž. přenesená",J114,0)</f>
        <v>0</v>
      </c>
      <c r="BI114" s="164">
        <f>IF(N114="nulová",J114,0)</f>
        <v>0</v>
      </c>
      <c r="BJ114" s="17" t="s">
        <v>83</v>
      </c>
      <c r="BK114" s="164">
        <f>ROUND(I114*H114,2)</f>
        <v>0</v>
      </c>
      <c r="BL114" s="17" t="s">
        <v>134</v>
      </c>
      <c r="BM114" s="163" t="s">
        <v>652</v>
      </c>
    </row>
    <row r="115" spans="1:65" s="2" customFormat="1" ht="28.8">
      <c r="A115" s="32"/>
      <c r="B115" s="33"/>
      <c r="C115" s="32"/>
      <c r="D115" s="165" t="s">
        <v>136</v>
      </c>
      <c r="E115" s="32"/>
      <c r="F115" s="166" t="s">
        <v>241</v>
      </c>
      <c r="G115" s="32"/>
      <c r="H115" s="32"/>
      <c r="I115" s="91"/>
      <c r="J115" s="32"/>
      <c r="K115" s="32"/>
      <c r="L115" s="33"/>
      <c r="M115" s="167"/>
      <c r="N115" s="168"/>
      <c r="O115" s="53"/>
      <c r="P115" s="53"/>
      <c r="Q115" s="53"/>
      <c r="R115" s="53"/>
      <c r="S115" s="53"/>
      <c r="T115" s="54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7" t="s">
        <v>136</v>
      </c>
      <c r="AU115" s="17" t="s">
        <v>85</v>
      </c>
    </row>
    <row r="116" spans="1:65" s="13" customFormat="1">
      <c r="B116" s="169"/>
      <c r="D116" s="165" t="s">
        <v>138</v>
      </c>
      <c r="E116" s="170" t="s">
        <v>3</v>
      </c>
      <c r="F116" s="171" t="s">
        <v>641</v>
      </c>
      <c r="H116" s="172">
        <v>319.64999999999998</v>
      </c>
      <c r="I116" s="173"/>
      <c r="L116" s="169"/>
      <c r="M116" s="174"/>
      <c r="N116" s="175"/>
      <c r="O116" s="175"/>
      <c r="P116" s="175"/>
      <c r="Q116" s="175"/>
      <c r="R116" s="175"/>
      <c r="S116" s="175"/>
      <c r="T116" s="176"/>
      <c r="AT116" s="170" t="s">
        <v>138</v>
      </c>
      <c r="AU116" s="170" t="s">
        <v>85</v>
      </c>
      <c r="AV116" s="13" t="s">
        <v>85</v>
      </c>
      <c r="AW116" s="13" t="s">
        <v>35</v>
      </c>
      <c r="AX116" s="13" t="s">
        <v>75</v>
      </c>
      <c r="AY116" s="170" t="s">
        <v>127</v>
      </c>
    </row>
    <row r="117" spans="1:65" s="13" customFormat="1">
      <c r="B117" s="169"/>
      <c r="D117" s="165" t="s">
        <v>138</v>
      </c>
      <c r="E117" s="170" t="s">
        <v>3</v>
      </c>
      <c r="F117" s="171" t="s">
        <v>653</v>
      </c>
      <c r="H117" s="172">
        <v>-106.72</v>
      </c>
      <c r="I117" s="173"/>
      <c r="L117" s="169"/>
      <c r="M117" s="174"/>
      <c r="N117" s="175"/>
      <c r="O117" s="175"/>
      <c r="P117" s="175"/>
      <c r="Q117" s="175"/>
      <c r="R117" s="175"/>
      <c r="S117" s="175"/>
      <c r="T117" s="176"/>
      <c r="AT117" s="170" t="s">
        <v>138</v>
      </c>
      <c r="AU117" s="170" t="s">
        <v>85</v>
      </c>
      <c r="AV117" s="13" t="s">
        <v>85</v>
      </c>
      <c r="AW117" s="13" t="s">
        <v>35</v>
      </c>
      <c r="AX117" s="13" t="s">
        <v>75</v>
      </c>
      <c r="AY117" s="170" t="s">
        <v>127</v>
      </c>
    </row>
    <row r="118" spans="1:65" s="14" customFormat="1">
      <c r="B118" s="177"/>
      <c r="D118" s="165" t="s">
        <v>138</v>
      </c>
      <c r="E118" s="178" t="s">
        <v>3</v>
      </c>
      <c r="F118" s="179" t="s">
        <v>215</v>
      </c>
      <c r="H118" s="180">
        <v>212.92999999999998</v>
      </c>
      <c r="I118" s="181"/>
      <c r="L118" s="177"/>
      <c r="M118" s="182"/>
      <c r="N118" s="183"/>
      <c r="O118" s="183"/>
      <c r="P118" s="183"/>
      <c r="Q118" s="183"/>
      <c r="R118" s="183"/>
      <c r="S118" s="183"/>
      <c r="T118" s="184"/>
      <c r="AT118" s="178" t="s">
        <v>138</v>
      </c>
      <c r="AU118" s="178" t="s">
        <v>85</v>
      </c>
      <c r="AV118" s="14" t="s">
        <v>134</v>
      </c>
      <c r="AW118" s="14" t="s">
        <v>35</v>
      </c>
      <c r="AX118" s="14" t="s">
        <v>83</v>
      </c>
      <c r="AY118" s="178" t="s">
        <v>127</v>
      </c>
    </row>
    <row r="119" spans="1:65" s="2" customFormat="1" ht="19.95" customHeight="1">
      <c r="A119" s="32"/>
      <c r="B119" s="151"/>
      <c r="C119" s="152" t="s">
        <v>201</v>
      </c>
      <c r="D119" s="152" t="s">
        <v>129</v>
      </c>
      <c r="E119" s="153" t="s">
        <v>247</v>
      </c>
      <c r="F119" s="154" t="s">
        <v>248</v>
      </c>
      <c r="G119" s="155" t="s">
        <v>191</v>
      </c>
      <c r="H119" s="156">
        <v>85.24</v>
      </c>
      <c r="I119" s="157"/>
      <c r="J119" s="158">
        <f>ROUND(I119*H119,2)</f>
        <v>0</v>
      </c>
      <c r="K119" s="154" t="s">
        <v>133</v>
      </c>
      <c r="L119" s="33"/>
      <c r="M119" s="159" t="s">
        <v>3</v>
      </c>
      <c r="N119" s="160" t="s">
        <v>46</v>
      </c>
      <c r="O119" s="53"/>
      <c r="P119" s="161">
        <f>O119*H119</f>
        <v>0</v>
      </c>
      <c r="Q119" s="161">
        <v>0</v>
      </c>
      <c r="R119" s="161">
        <f>Q119*H119</f>
        <v>0</v>
      </c>
      <c r="S119" s="161">
        <v>0</v>
      </c>
      <c r="T119" s="162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63" t="s">
        <v>134</v>
      </c>
      <c r="AT119" s="163" t="s">
        <v>129</v>
      </c>
      <c r="AU119" s="163" t="s">
        <v>85</v>
      </c>
      <c r="AY119" s="17" t="s">
        <v>127</v>
      </c>
      <c r="BE119" s="164">
        <f>IF(N119="základní",J119,0)</f>
        <v>0</v>
      </c>
      <c r="BF119" s="164">
        <f>IF(N119="snížená",J119,0)</f>
        <v>0</v>
      </c>
      <c r="BG119" s="164">
        <f>IF(N119="zákl. přenesená",J119,0)</f>
        <v>0</v>
      </c>
      <c r="BH119" s="164">
        <f>IF(N119="sníž. přenesená",J119,0)</f>
        <v>0</v>
      </c>
      <c r="BI119" s="164">
        <f>IF(N119="nulová",J119,0)</f>
        <v>0</v>
      </c>
      <c r="BJ119" s="17" t="s">
        <v>83</v>
      </c>
      <c r="BK119" s="164">
        <f>ROUND(I119*H119,2)</f>
        <v>0</v>
      </c>
      <c r="BL119" s="17" t="s">
        <v>134</v>
      </c>
      <c r="BM119" s="163" t="s">
        <v>654</v>
      </c>
    </row>
    <row r="120" spans="1:65" s="2" customFormat="1" ht="48">
      <c r="A120" s="32"/>
      <c r="B120" s="33"/>
      <c r="C120" s="32"/>
      <c r="D120" s="165" t="s">
        <v>136</v>
      </c>
      <c r="E120" s="32"/>
      <c r="F120" s="166" t="s">
        <v>250</v>
      </c>
      <c r="G120" s="32"/>
      <c r="H120" s="32"/>
      <c r="I120" s="91"/>
      <c r="J120" s="32"/>
      <c r="K120" s="32"/>
      <c r="L120" s="33"/>
      <c r="M120" s="167"/>
      <c r="N120" s="168"/>
      <c r="O120" s="53"/>
      <c r="P120" s="53"/>
      <c r="Q120" s="53"/>
      <c r="R120" s="53"/>
      <c r="S120" s="53"/>
      <c r="T120" s="54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136</v>
      </c>
      <c r="AU120" s="17" t="s">
        <v>85</v>
      </c>
    </row>
    <row r="121" spans="1:65" s="13" customFormat="1">
      <c r="B121" s="169"/>
      <c r="D121" s="165" t="s">
        <v>138</v>
      </c>
      <c r="E121" s="170" t="s">
        <v>3</v>
      </c>
      <c r="F121" s="171" t="s">
        <v>655</v>
      </c>
      <c r="H121" s="172">
        <v>85.24</v>
      </c>
      <c r="I121" s="173"/>
      <c r="L121" s="169"/>
      <c r="M121" s="174"/>
      <c r="N121" s="175"/>
      <c r="O121" s="175"/>
      <c r="P121" s="175"/>
      <c r="Q121" s="175"/>
      <c r="R121" s="175"/>
      <c r="S121" s="175"/>
      <c r="T121" s="176"/>
      <c r="AT121" s="170" t="s">
        <v>138</v>
      </c>
      <c r="AU121" s="170" t="s">
        <v>85</v>
      </c>
      <c r="AV121" s="13" t="s">
        <v>85</v>
      </c>
      <c r="AW121" s="13" t="s">
        <v>35</v>
      </c>
      <c r="AX121" s="13" t="s">
        <v>83</v>
      </c>
      <c r="AY121" s="170" t="s">
        <v>127</v>
      </c>
    </row>
    <row r="122" spans="1:65" s="2" customFormat="1" ht="14.4" customHeight="1">
      <c r="A122" s="32"/>
      <c r="B122" s="151"/>
      <c r="C122" s="185" t="s">
        <v>206</v>
      </c>
      <c r="D122" s="185" t="s">
        <v>252</v>
      </c>
      <c r="E122" s="186" t="s">
        <v>253</v>
      </c>
      <c r="F122" s="187" t="s">
        <v>254</v>
      </c>
      <c r="G122" s="188" t="s">
        <v>228</v>
      </c>
      <c r="H122" s="189">
        <v>142.351</v>
      </c>
      <c r="I122" s="190"/>
      <c r="J122" s="191">
        <f>ROUND(I122*H122,2)</f>
        <v>0</v>
      </c>
      <c r="K122" s="187" t="s">
        <v>133</v>
      </c>
      <c r="L122" s="192"/>
      <c r="M122" s="193" t="s">
        <v>3</v>
      </c>
      <c r="N122" s="194" t="s">
        <v>46</v>
      </c>
      <c r="O122" s="53"/>
      <c r="P122" s="161">
        <f>O122*H122</f>
        <v>0</v>
      </c>
      <c r="Q122" s="161">
        <v>0</v>
      </c>
      <c r="R122" s="161">
        <f>Q122*H122</f>
        <v>0</v>
      </c>
      <c r="S122" s="161">
        <v>0</v>
      </c>
      <c r="T122" s="162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63" t="s">
        <v>172</v>
      </c>
      <c r="AT122" s="163" t="s">
        <v>252</v>
      </c>
      <c r="AU122" s="163" t="s">
        <v>85</v>
      </c>
      <c r="AY122" s="17" t="s">
        <v>127</v>
      </c>
      <c r="BE122" s="164">
        <f>IF(N122="základní",J122,0)</f>
        <v>0</v>
      </c>
      <c r="BF122" s="164">
        <f>IF(N122="snížená",J122,0)</f>
        <v>0</v>
      </c>
      <c r="BG122" s="164">
        <f>IF(N122="zákl. přenesená",J122,0)</f>
        <v>0</v>
      </c>
      <c r="BH122" s="164">
        <f>IF(N122="sníž. přenesená",J122,0)</f>
        <v>0</v>
      </c>
      <c r="BI122" s="164">
        <f>IF(N122="nulová",J122,0)</f>
        <v>0</v>
      </c>
      <c r="BJ122" s="17" t="s">
        <v>83</v>
      </c>
      <c r="BK122" s="164">
        <f>ROUND(I122*H122,2)</f>
        <v>0</v>
      </c>
      <c r="BL122" s="17" t="s">
        <v>134</v>
      </c>
      <c r="BM122" s="163" t="s">
        <v>656</v>
      </c>
    </row>
    <row r="123" spans="1:65" s="2" customFormat="1">
      <c r="A123" s="32"/>
      <c r="B123" s="33"/>
      <c r="C123" s="32"/>
      <c r="D123" s="165" t="s">
        <v>136</v>
      </c>
      <c r="E123" s="32"/>
      <c r="F123" s="166" t="s">
        <v>254</v>
      </c>
      <c r="G123" s="32"/>
      <c r="H123" s="32"/>
      <c r="I123" s="91"/>
      <c r="J123" s="32"/>
      <c r="K123" s="32"/>
      <c r="L123" s="33"/>
      <c r="M123" s="167"/>
      <c r="N123" s="168"/>
      <c r="O123" s="53"/>
      <c r="P123" s="53"/>
      <c r="Q123" s="53"/>
      <c r="R123" s="53"/>
      <c r="S123" s="53"/>
      <c r="T123" s="54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136</v>
      </c>
      <c r="AU123" s="17" t="s">
        <v>85</v>
      </c>
    </row>
    <row r="124" spans="1:65" s="13" customFormat="1">
      <c r="B124" s="169"/>
      <c r="D124" s="165" t="s">
        <v>138</v>
      </c>
      <c r="E124" s="170" t="s">
        <v>3</v>
      </c>
      <c r="F124" s="171" t="s">
        <v>655</v>
      </c>
      <c r="H124" s="172">
        <v>85.24</v>
      </c>
      <c r="I124" s="173"/>
      <c r="L124" s="169"/>
      <c r="M124" s="174"/>
      <c r="N124" s="175"/>
      <c r="O124" s="175"/>
      <c r="P124" s="175"/>
      <c r="Q124" s="175"/>
      <c r="R124" s="175"/>
      <c r="S124" s="175"/>
      <c r="T124" s="176"/>
      <c r="AT124" s="170" t="s">
        <v>138</v>
      </c>
      <c r="AU124" s="170" t="s">
        <v>85</v>
      </c>
      <c r="AV124" s="13" t="s">
        <v>85</v>
      </c>
      <c r="AW124" s="13" t="s">
        <v>35</v>
      </c>
      <c r="AX124" s="13" t="s">
        <v>83</v>
      </c>
      <c r="AY124" s="170" t="s">
        <v>127</v>
      </c>
    </row>
    <row r="125" spans="1:65" s="13" customFormat="1">
      <c r="B125" s="169"/>
      <c r="D125" s="165" t="s">
        <v>138</v>
      </c>
      <c r="F125" s="171" t="s">
        <v>657</v>
      </c>
      <c r="H125" s="172">
        <v>142.351</v>
      </c>
      <c r="I125" s="173"/>
      <c r="L125" s="169"/>
      <c r="M125" s="174"/>
      <c r="N125" s="175"/>
      <c r="O125" s="175"/>
      <c r="P125" s="175"/>
      <c r="Q125" s="175"/>
      <c r="R125" s="175"/>
      <c r="S125" s="175"/>
      <c r="T125" s="176"/>
      <c r="AT125" s="170" t="s">
        <v>138</v>
      </c>
      <c r="AU125" s="170" t="s">
        <v>85</v>
      </c>
      <c r="AV125" s="13" t="s">
        <v>85</v>
      </c>
      <c r="AW125" s="13" t="s">
        <v>4</v>
      </c>
      <c r="AX125" s="13" t="s">
        <v>83</v>
      </c>
      <c r="AY125" s="170" t="s">
        <v>127</v>
      </c>
    </row>
    <row r="126" spans="1:65" s="2" customFormat="1" ht="19.95" customHeight="1">
      <c r="A126" s="32"/>
      <c r="B126" s="151"/>
      <c r="C126" s="152" t="s">
        <v>9</v>
      </c>
      <c r="D126" s="152" t="s">
        <v>129</v>
      </c>
      <c r="E126" s="153" t="s">
        <v>258</v>
      </c>
      <c r="F126" s="154" t="s">
        <v>259</v>
      </c>
      <c r="G126" s="155" t="s">
        <v>132</v>
      </c>
      <c r="H126" s="156">
        <v>213.1</v>
      </c>
      <c r="I126" s="157"/>
      <c r="J126" s="158">
        <f>ROUND(I126*H126,2)</f>
        <v>0</v>
      </c>
      <c r="K126" s="154" t="s">
        <v>133</v>
      </c>
      <c r="L126" s="33"/>
      <c r="M126" s="159" t="s">
        <v>3</v>
      </c>
      <c r="N126" s="160" t="s">
        <v>46</v>
      </c>
      <c r="O126" s="53"/>
      <c r="P126" s="161">
        <f>O126*H126</f>
        <v>0</v>
      </c>
      <c r="Q126" s="161">
        <v>0</v>
      </c>
      <c r="R126" s="161">
        <f>Q126*H126</f>
        <v>0</v>
      </c>
      <c r="S126" s="161">
        <v>0</v>
      </c>
      <c r="T126" s="162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3" t="s">
        <v>134</v>
      </c>
      <c r="AT126" s="163" t="s">
        <v>129</v>
      </c>
      <c r="AU126" s="163" t="s">
        <v>85</v>
      </c>
      <c r="AY126" s="17" t="s">
        <v>127</v>
      </c>
      <c r="BE126" s="164">
        <f>IF(N126="základní",J126,0)</f>
        <v>0</v>
      </c>
      <c r="BF126" s="164">
        <f>IF(N126="snížená",J126,0)</f>
        <v>0</v>
      </c>
      <c r="BG126" s="164">
        <f>IF(N126="zákl. přenesená",J126,0)</f>
        <v>0</v>
      </c>
      <c r="BH126" s="164">
        <f>IF(N126="sníž. přenesená",J126,0)</f>
        <v>0</v>
      </c>
      <c r="BI126" s="164">
        <f>IF(N126="nulová",J126,0)</f>
        <v>0</v>
      </c>
      <c r="BJ126" s="17" t="s">
        <v>83</v>
      </c>
      <c r="BK126" s="164">
        <f>ROUND(I126*H126,2)</f>
        <v>0</v>
      </c>
      <c r="BL126" s="17" t="s">
        <v>134</v>
      </c>
      <c r="BM126" s="163" t="s">
        <v>658</v>
      </c>
    </row>
    <row r="127" spans="1:65" s="2" customFormat="1" ht="28.8">
      <c r="A127" s="32"/>
      <c r="B127" s="33"/>
      <c r="C127" s="32"/>
      <c r="D127" s="165" t="s">
        <v>136</v>
      </c>
      <c r="E127" s="32"/>
      <c r="F127" s="166" t="s">
        <v>261</v>
      </c>
      <c r="G127" s="32"/>
      <c r="H127" s="32"/>
      <c r="I127" s="91"/>
      <c r="J127" s="32"/>
      <c r="K127" s="32"/>
      <c r="L127" s="33"/>
      <c r="M127" s="167"/>
      <c r="N127" s="168"/>
      <c r="O127" s="53"/>
      <c r="P127" s="53"/>
      <c r="Q127" s="53"/>
      <c r="R127" s="53"/>
      <c r="S127" s="53"/>
      <c r="T127" s="54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136</v>
      </c>
      <c r="AU127" s="17" t="s">
        <v>85</v>
      </c>
    </row>
    <row r="128" spans="1:65" s="13" customFormat="1">
      <c r="B128" s="169"/>
      <c r="D128" s="165" t="s">
        <v>138</v>
      </c>
      <c r="E128" s="170" t="s">
        <v>3</v>
      </c>
      <c r="F128" s="171" t="s">
        <v>639</v>
      </c>
      <c r="H128" s="172">
        <v>213.1</v>
      </c>
      <c r="I128" s="173"/>
      <c r="L128" s="169"/>
      <c r="M128" s="174"/>
      <c r="N128" s="175"/>
      <c r="O128" s="175"/>
      <c r="P128" s="175"/>
      <c r="Q128" s="175"/>
      <c r="R128" s="175"/>
      <c r="S128" s="175"/>
      <c r="T128" s="176"/>
      <c r="AT128" s="170" t="s">
        <v>138</v>
      </c>
      <c r="AU128" s="170" t="s">
        <v>85</v>
      </c>
      <c r="AV128" s="13" t="s">
        <v>85</v>
      </c>
      <c r="AW128" s="13" t="s">
        <v>35</v>
      </c>
      <c r="AX128" s="13" t="s">
        <v>83</v>
      </c>
      <c r="AY128" s="170" t="s">
        <v>127</v>
      </c>
    </row>
    <row r="129" spans="1:65" s="2" customFormat="1" ht="19.95" customHeight="1">
      <c r="A129" s="32"/>
      <c r="B129" s="151"/>
      <c r="C129" s="152" t="s">
        <v>220</v>
      </c>
      <c r="D129" s="152" t="s">
        <v>129</v>
      </c>
      <c r="E129" s="153" t="s">
        <v>263</v>
      </c>
      <c r="F129" s="154" t="s">
        <v>264</v>
      </c>
      <c r="G129" s="155" t="s">
        <v>132</v>
      </c>
      <c r="H129" s="156">
        <v>213.1</v>
      </c>
      <c r="I129" s="157"/>
      <c r="J129" s="158">
        <f>ROUND(I129*H129,2)</f>
        <v>0</v>
      </c>
      <c r="K129" s="154" t="s">
        <v>133</v>
      </c>
      <c r="L129" s="33"/>
      <c r="M129" s="159" t="s">
        <v>3</v>
      </c>
      <c r="N129" s="160" t="s">
        <v>46</v>
      </c>
      <c r="O129" s="53"/>
      <c r="P129" s="161">
        <f>O129*H129</f>
        <v>0</v>
      </c>
      <c r="Q129" s="161">
        <v>0</v>
      </c>
      <c r="R129" s="161">
        <f>Q129*H129</f>
        <v>0</v>
      </c>
      <c r="S129" s="161">
        <v>0</v>
      </c>
      <c r="T129" s="16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3" t="s">
        <v>134</v>
      </c>
      <c r="AT129" s="163" t="s">
        <v>129</v>
      </c>
      <c r="AU129" s="163" t="s">
        <v>85</v>
      </c>
      <c r="AY129" s="17" t="s">
        <v>127</v>
      </c>
      <c r="BE129" s="164">
        <f>IF(N129="základní",J129,0)</f>
        <v>0</v>
      </c>
      <c r="BF129" s="164">
        <f>IF(N129="snížená",J129,0)</f>
        <v>0</v>
      </c>
      <c r="BG129" s="164">
        <f>IF(N129="zákl. přenesená",J129,0)</f>
        <v>0</v>
      </c>
      <c r="BH129" s="164">
        <f>IF(N129="sníž. přenesená",J129,0)</f>
        <v>0</v>
      </c>
      <c r="BI129" s="164">
        <f>IF(N129="nulová",J129,0)</f>
        <v>0</v>
      </c>
      <c r="BJ129" s="17" t="s">
        <v>83</v>
      </c>
      <c r="BK129" s="164">
        <f>ROUND(I129*H129,2)</f>
        <v>0</v>
      </c>
      <c r="BL129" s="17" t="s">
        <v>134</v>
      </c>
      <c r="BM129" s="163" t="s">
        <v>659</v>
      </c>
    </row>
    <row r="130" spans="1:65" s="2" customFormat="1" ht="19.2">
      <c r="A130" s="32"/>
      <c r="B130" s="33"/>
      <c r="C130" s="32"/>
      <c r="D130" s="165" t="s">
        <v>136</v>
      </c>
      <c r="E130" s="32"/>
      <c r="F130" s="166" t="s">
        <v>266</v>
      </c>
      <c r="G130" s="32"/>
      <c r="H130" s="32"/>
      <c r="I130" s="91"/>
      <c r="J130" s="32"/>
      <c r="K130" s="32"/>
      <c r="L130" s="33"/>
      <c r="M130" s="167"/>
      <c r="N130" s="168"/>
      <c r="O130" s="53"/>
      <c r="P130" s="53"/>
      <c r="Q130" s="53"/>
      <c r="R130" s="53"/>
      <c r="S130" s="53"/>
      <c r="T130" s="54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136</v>
      </c>
      <c r="AU130" s="17" t="s">
        <v>85</v>
      </c>
    </row>
    <row r="131" spans="1:65" s="13" customFormat="1">
      <c r="B131" s="169"/>
      <c r="D131" s="165" t="s">
        <v>138</v>
      </c>
      <c r="E131" s="170" t="s">
        <v>3</v>
      </c>
      <c r="F131" s="171" t="s">
        <v>639</v>
      </c>
      <c r="H131" s="172">
        <v>213.1</v>
      </c>
      <c r="I131" s="173"/>
      <c r="L131" s="169"/>
      <c r="M131" s="174"/>
      <c r="N131" s="175"/>
      <c r="O131" s="175"/>
      <c r="P131" s="175"/>
      <c r="Q131" s="175"/>
      <c r="R131" s="175"/>
      <c r="S131" s="175"/>
      <c r="T131" s="176"/>
      <c r="AT131" s="170" t="s">
        <v>138</v>
      </c>
      <c r="AU131" s="170" t="s">
        <v>85</v>
      </c>
      <c r="AV131" s="13" t="s">
        <v>85</v>
      </c>
      <c r="AW131" s="13" t="s">
        <v>35</v>
      </c>
      <c r="AX131" s="13" t="s">
        <v>83</v>
      </c>
      <c r="AY131" s="170" t="s">
        <v>127</v>
      </c>
    </row>
    <row r="132" spans="1:65" s="12" customFormat="1" ht="22.95" customHeight="1">
      <c r="B132" s="138"/>
      <c r="D132" s="139" t="s">
        <v>74</v>
      </c>
      <c r="E132" s="149" t="s">
        <v>134</v>
      </c>
      <c r="F132" s="149" t="s">
        <v>279</v>
      </c>
      <c r="I132" s="141"/>
      <c r="J132" s="150">
        <f>BK132</f>
        <v>0</v>
      </c>
      <c r="L132" s="138"/>
      <c r="M132" s="143"/>
      <c r="N132" s="144"/>
      <c r="O132" s="144"/>
      <c r="P132" s="145">
        <f>SUM(P133:P144)</f>
        <v>0</v>
      </c>
      <c r="Q132" s="144"/>
      <c r="R132" s="145">
        <f>SUM(R133:R144)</f>
        <v>2.3499999999999997E-2</v>
      </c>
      <c r="S132" s="144"/>
      <c r="T132" s="146">
        <f>SUM(T133:T144)</f>
        <v>0</v>
      </c>
      <c r="AR132" s="139" t="s">
        <v>83</v>
      </c>
      <c r="AT132" s="147" t="s">
        <v>74</v>
      </c>
      <c r="AU132" s="147" t="s">
        <v>83</v>
      </c>
      <c r="AY132" s="139" t="s">
        <v>127</v>
      </c>
      <c r="BK132" s="148">
        <f>SUM(BK133:BK144)</f>
        <v>0</v>
      </c>
    </row>
    <row r="133" spans="1:65" s="2" customFormat="1" ht="19.95" customHeight="1">
      <c r="A133" s="32"/>
      <c r="B133" s="151"/>
      <c r="C133" s="152" t="s">
        <v>225</v>
      </c>
      <c r="D133" s="152" t="s">
        <v>129</v>
      </c>
      <c r="E133" s="153" t="s">
        <v>281</v>
      </c>
      <c r="F133" s="154" t="s">
        <v>282</v>
      </c>
      <c r="G133" s="155" t="s">
        <v>191</v>
      </c>
      <c r="H133" s="156">
        <v>21.31</v>
      </c>
      <c r="I133" s="157"/>
      <c r="J133" s="158">
        <f>ROUND(I133*H133,2)</f>
        <v>0</v>
      </c>
      <c r="K133" s="154" t="s">
        <v>133</v>
      </c>
      <c r="L133" s="33"/>
      <c r="M133" s="159" t="s">
        <v>3</v>
      </c>
      <c r="N133" s="160" t="s">
        <v>46</v>
      </c>
      <c r="O133" s="53"/>
      <c r="P133" s="161">
        <f>O133*H133</f>
        <v>0</v>
      </c>
      <c r="Q133" s="161">
        <v>0</v>
      </c>
      <c r="R133" s="161">
        <f>Q133*H133</f>
        <v>0</v>
      </c>
      <c r="S133" s="161">
        <v>0</v>
      </c>
      <c r="T133" s="16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3" t="s">
        <v>134</v>
      </c>
      <c r="AT133" s="163" t="s">
        <v>129</v>
      </c>
      <c r="AU133" s="163" t="s">
        <v>85</v>
      </c>
      <c r="AY133" s="17" t="s">
        <v>127</v>
      </c>
      <c r="BE133" s="164">
        <f>IF(N133="základní",J133,0)</f>
        <v>0</v>
      </c>
      <c r="BF133" s="164">
        <f>IF(N133="snížená",J133,0)</f>
        <v>0</v>
      </c>
      <c r="BG133" s="164">
        <f>IF(N133="zákl. přenesená",J133,0)</f>
        <v>0</v>
      </c>
      <c r="BH133" s="164">
        <f>IF(N133="sníž. přenesená",J133,0)</f>
        <v>0</v>
      </c>
      <c r="BI133" s="164">
        <f>IF(N133="nulová",J133,0)</f>
        <v>0</v>
      </c>
      <c r="BJ133" s="17" t="s">
        <v>83</v>
      </c>
      <c r="BK133" s="164">
        <f>ROUND(I133*H133,2)</f>
        <v>0</v>
      </c>
      <c r="BL133" s="17" t="s">
        <v>134</v>
      </c>
      <c r="BM133" s="163" t="s">
        <v>660</v>
      </c>
    </row>
    <row r="134" spans="1:65" s="2" customFormat="1" ht="19.2">
      <c r="A134" s="32"/>
      <c r="B134" s="33"/>
      <c r="C134" s="32"/>
      <c r="D134" s="165" t="s">
        <v>136</v>
      </c>
      <c r="E134" s="32"/>
      <c r="F134" s="166" t="s">
        <v>284</v>
      </c>
      <c r="G134" s="32"/>
      <c r="H134" s="32"/>
      <c r="I134" s="91"/>
      <c r="J134" s="32"/>
      <c r="K134" s="32"/>
      <c r="L134" s="33"/>
      <c r="M134" s="167"/>
      <c r="N134" s="168"/>
      <c r="O134" s="53"/>
      <c r="P134" s="53"/>
      <c r="Q134" s="53"/>
      <c r="R134" s="53"/>
      <c r="S134" s="53"/>
      <c r="T134" s="54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136</v>
      </c>
      <c r="AU134" s="17" t="s">
        <v>85</v>
      </c>
    </row>
    <row r="135" spans="1:65" s="13" customFormat="1">
      <c r="B135" s="169"/>
      <c r="D135" s="165" t="s">
        <v>138</v>
      </c>
      <c r="E135" s="170" t="s">
        <v>3</v>
      </c>
      <c r="F135" s="171" t="s">
        <v>661</v>
      </c>
      <c r="H135" s="172">
        <v>21.31</v>
      </c>
      <c r="I135" s="173"/>
      <c r="L135" s="169"/>
      <c r="M135" s="174"/>
      <c r="N135" s="175"/>
      <c r="O135" s="175"/>
      <c r="P135" s="175"/>
      <c r="Q135" s="175"/>
      <c r="R135" s="175"/>
      <c r="S135" s="175"/>
      <c r="T135" s="176"/>
      <c r="AT135" s="170" t="s">
        <v>138</v>
      </c>
      <c r="AU135" s="170" t="s">
        <v>85</v>
      </c>
      <c r="AV135" s="13" t="s">
        <v>85</v>
      </c>
      <c r="AW135" s="13" t="s">
        <v>35</v>
      </c>
      <c r="AX135" s="13" t="s">
        <v>83</v>
      </c>
      <c r="AY135" s="170" t="s">
        <v>127</v>
      </c>
    </row>
    <row r="136" spans="1:65" s="2" customFormat="1" ht="19.95" customHeight="1">
      <c r="A136" s="32"/>
      <c r="B136" s="151"/>
      <c r="C136" s="152" t="s">
        <v>232</v>
      </c>
      <c r="D136" s="152" t="s">
        <v>129</v>
      </c>
      <c r="E136" s="153" t="s">
        <v>286</v>
      </c>
      <c r="F136" s="154" t="s">
        <v>287</v>
      </c>
      <c r="G136" s="155" t="s">
        <v>288</v>
      </c>
      <c r="H136" s="156">
        <v>3</v>
      </c>
      <c r="I136" s="157"/>
      <c r="J136" s="158">
        <f>ROUND(I136*H136,2)</f>
        <v>0</v>
      </c>
      <c r="K136" s="154" t="s">
        <v>133</v>
      </c>
      <c r="L136" s="33"/>
      <c r="M136" s="159" t="s">
        <v>3</v>
      </c>
      <c r="N136" s="160" t="s">
        <v>46</v>
      </c>
      <c r="O136" s="53"/>
      <c r="P136" s="161">
        <f>O136*H136</f>
        <v>0</v>
      </c>
      <c r="Q136" s="161">
        <v>6.6E-3</v>
      </c>
      <c r="R136" s="161">
        <f>Q136*H136</f>
        <v>1.9799999999999998E-2</v>
      </c>
      <c r="S136" s="161">
        <v>0</v>
      </c>
      <c r="T136" s="16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3" t="s">
        <v>134</v>
      </c>
      <c r="AT136" s="163" t="s">
        <v>129</v>
      </c>
      <c r="AU136" s="163" t="s">
        <v>85</v>
      </c>
      <c r="AY136" s="17" t="s">
        <v>127</v>
      </c>
      <c r="BE136" s="164">
        <f>IF(N136="základní",J136,0)</f>
        <v>0</v>
      </c>
      <c r="BF136" s="164">
        <f>IF(N136="snížená",J136,0)</f>
        <v>0</v>
      </c>
      <c r="BG136" s="164">
        <f>IF(N136="zákl. přenesená",J136,0)</f>
        <v>0</v>
      </c>
      <c r="BH136" s="164">
        <f>IF(N136="sníž. přenesená",J136,0)</f>
        <v>0</v>
      </c>
      <c r="BI136" s="164">
        <f>IF(N136="nulová",J136,0)</f>
        <v>0</v>
      </c>
      <c r="BJ136" s="17" t="s">
        <v>83</v>
      </c>
      <c r="BK136" s="164">
        <f>ROUND(I136*H136,2)</f>
        <v>0</v>
      </c>
      <c r="BL136" s="17" t="s">
        <v>134</v>
      </c>
      <c r="BM136" s="163" t="s">
        <v>662</v>
      </c>
    </row>
    <row r="137" spans="1:65" s="2" customFormat="1" ht="19.2">
      <c r="A137" s="32"/>
      <c r="B137" s="33"/>
      <c r="C137" s="32"/>
      <c r="D137" s="165" t="s">
        <v>136</v>
      </c>
      <c r="E137" s="32"/>
      <c r="F137" s="166" t="s">
        <v>290</v>
      </c>
      <c r="G137" s="32"/>
      <c r="H137" s="32"/>
      <c r="I137" s="91"/>
      <c r="J137" s="32"/>
      <c r="K137" s="32"/>
      <c r="L137" s="33"/>
      <c r="M137" s="167"/>
      <c r="N137" s="168"/>
      <c r="O137" s="53"/>
      <c r="P137" s="53"/>
      <c r="Q137" s="53"/>
      <c r="R137" s="53"/>
      <c r="S137" s="53"/>
      <c r="T137" s="54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136</v>
      </c>
      <c r="AU137" s="17" t="s">
        <v>85</v>
      </c>
    </row>
    <row r="138" spans="1:65" s="2" customFormat="1" ht="19.95" customHeight="1">
      <c r="A138" s="32"/>
      <c r="B138" s="151"/>
      <c r="C138" s="185" t="s">
        <v>237</v>
      </c>
      <c r="D138" s="185" t="s">
        <v>252</v>
      </c>
      <c r="E138" s="186" t="s">
        <v>663</v>
      </c>
      <c r="F138" s="187" t="s">
        <v>664</v>
      </c>
      <c r="G138" s="188" t="s">
        <v>288</v>
      </c>
      <c r="H138" s="189">
        <v>2</v>
      </c>
      <c r="I138" s="190"/>
      <c r="J138" s="191">
        <f>ROUND(I138*H138,2)</f>
        <v>0</v>
      </c>
      <c r="K138" s="187" t="s">
        <v>133</v>
      </c>
      <c r="L138" s="192"/>
      <c r="M138" s="193" t="s">
        <v>3</v>
      </c>
      <c r="N138" s="194" t="s">
        <v>46</v>
      </c>
      <c r="O138" s="53"/>
      <c r="P138" s="161">
        <f>O138*H138</f>
        <v>0</v>
      </c>
      <c r="Q138" s="161">
        <v>8.9999999999999998E-4</v>
      </c>
      <c r="R138" s="161">
        <f>Q138*H138</f>
        <v>1.8E-3</v>
      </c>
      <c r="S138" s="161">
        <v>0</v>
      </c>
      <c r="T138" s="16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3" t="s">
        <v>172</v>
      </c>
      <c r="AT138" s="163" t="s">
        <v>252</v>
      </c>
      <c r="AU138" s="163" t="s">
        <v>85</v>
      </c>
      <c r="AY138" s="17" t="s">
        <v>127</v>
      </c>
      <c r="BE138" s="164">
        <f>IF(N138="základní",J138,0)</f>
        <v>0</v>
      </c>
      <c r="BF138" s="164">
        <f>IF(N138="snížená",J138,0)</f>
        <v>0</v>
      </c>
      <c r="BG138" s="164">
        <f>IF(N138="zákl. přenesená",J138,0)</f>
        <v>0</v>
      </c>
      <c r="BH138" s="164">
        <f>IF(N138="sníž. přenesená",J138,0)</f>
        <v>0</v>
      </c>
      <c r="BI138" s="164">
        <f>IF(N138="nulová",J138,0)</f>
        <v>0</v>
      </c>
      <c r="BJ138" s="17" t="s">
        <v>83</v>
      </c>
      <c r="BK138" s="164">
        <f>ROUND(I138*H138,2)</f>
        <v>0</v>
      </c>
      <c r="BL138" s="17" t="s">
        <v>134</v>
      </c>
      <c r="BM138" s="163" t="s">
        <v>665</v>
      </c>
    </row>
    <row r="139" spans="1:65" s="2" customFormat="1" ht="19.2">
      <c r="A139" s="32"/>
      <c r="B139" s="33"/>
      <c r="C139" s="32"/>
      <c r="D139" s="165" t="s">
        <v>136</v>
      </c>
      <c r="E139" s="32"/>
      <c r="F139" s="166" t="s">
        <v>664</v>
      </c>
      <c r="G139" s="32"/>
      <c r="H139" s="32"/>
      <c r="I139" s="91"/>
      <c r="J139" s="32"/>
      <c r="K139" s="32"/>
      <c r="L139" s="33"/>
      <c r="M139" s="167"/>
      <c r="N139" s="168"/>
      <c r="O139" s="53"/>
      <c r="P139" s="53"/>
      <c r="Q139" s="53"/>
      <c r="R139" s="53"/>
      <c r="S139" s="53"/>
      <c r="T139" s="54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136</v>
      </c>
      <c r="AU139" s="17" t="s">
        <v>85</v>
      </c>
    </row>
    <row r="140" spans="1:65" s="2" customFormat="1" ht="19.95" customHeight="1">
      <c r="A140" s="32"/>
      <c r="B140" s="151"/>
      <c r="C140" s="185" t="s">
        <v>246</v>
      </c>
      <c r="D140" s="185" t="s">
        <v>252</v>
      </c>
      <c r="E140" s="186" t="s">
        <v>666</v>
      </c>
      <c r="F140" s="187" t="s">
        <v>667</v>
      </c>
      <c r="G140" s="188" t="s">
        <v>288</v>
      </c>
      <c r="H140" s="189">
        <v>1</v>
      </c>
      <c r="I140" s="190"/>
      <c r="J140" s="191">
        <f>ROUND(I140*H140,2)</f>
        <v>0</v>
      </c>
      <c r="K140" s="187" t="s">
        <v>133</v>
      </c>
      <c r="L140" s="192"/>
      <c r="M140" s="193" t="s">
        <v>3</v>
      </c>
      <c r="N140" s="194" t="s">
        <v>46</v>
      </c>
      <c r="O140" s="53"/>
      <c r="P140" s="161">
        <f>O140*H140</f>
        <v>0</v>
      </c>
      <c r="Q140" s="161">
        <v>1.9E-3</v>
      </c>
      <c r="R140" s="161">
        <f>Q140*H140</f>
        <v>1.9E-3</v>
      </c>
      <c r="S140" s="161">
        <v>0</v>
      </c>
      <c r="T140" s="162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3" t="s">
        <v>172</v>
      </c>
      <c r="AT140" s="163" t="s">
        <v>252</v>
      </c>
      <c r="AU140" s="163" t="s">
        <v>85</v>
      </c>
      <c r="AY140" s="17" t="s">
        <v>127</v>
      </c>
      <c r="BE140" s="164">
        <f>IF(N140="základní",J140,0)</f>
        <v>0</v>
      </c>
      <c r="BF140" s="164">
        <f>IF(N140="snížená",J140,0)</f>
        <v>0</v>
      </c>
      <c r="BG140" s="164">
        <f>IF(N140="zákl. přenesená",J140,0)</f>
        <v>0</v>
      </c>
      <c r="BH140" s="164">
        <f>IF(N140="sníž. přenesená",J140,0)</f>
        <v>0</v>
      </c>
      <c r="BI140" s="164">
        <f>IF(N140="nulová",J140,0)</f>
        <v>0</v>
      </c>
      <c r="BJ140" s="17" t="s">
        <v>83</v>
      </c>
      <c r="BK140" s="164">
        <f>ROUND(I140*H140,2)</f>
        <v>0</v>
      </c>
      <c r="BL140" s="17" t="s">
        <v>134</v>
      </c>
      <c r="BM140" s="163" t="s">
        <v>668</v>
      </c>
    </row>
    <row r="141" spans="1:65" s="2" customFormat="1" ht="19.2">
      <c r="A141" s="32"/>
      <c r="B141" s="33"/>
      <c r="C141" s="32"/>
      <c r="D141" s="165" t="s">
        <v>136</v>
      </c>
      <c r="E141" s="32"/>
      <c r="F141" s="166" t="s">
        <v>667</v>
      </c>
      <c r="G141" s="32"/>
      <c r="H141" s="32"/>
      <c r="I141" s="91"/>
      <c r="J141" s="32"/>
      <c r="K141" s="32"/>
      <c r="L141" s="33"/>
      <c r="M141" s="167"/>
      <c r="N141" s="168"/>
      <c r="O141" s="53"/>
      <c r="P141" s="53"/>
      <c r="Q141" s="53"/>
      <c r="R141" s="53"/>
      <c r="S141" s="53"/>
      <c r="T141" s="54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136</v>
      </c>
      <c r="AU141" s="17" t="s">
        <v>85</v>
      </c>
    </row>
    <row r="142" spans="1:65" s="2" customFormat="1" ht="19.95" customHeight="1">
      <c r="A142" s="32"/>
      <c r="B142" s="151"/>
      <c r="C142" s="152" t="s">
        <v>8</v>
      </c>
      <c r="D142" s="152" t="s">
        <v>129</v>
      </c>
      <c r="E142" s="153" t="s">
        <v>517</v>
      </c>
      <c r="F142" s="154" t="s">
        <v>518</v>
      </c>
      <c r="G142" s="155" t="s">
        <v>191</v>
      </c>
      <c r="H142" s="156">
        <v>0.17</v>
      </c>
      <c r="I142" s="157"/>
      <c r="J142" s="158">
        <f>ROUND(I142*H142,2)</f>
        <v>0</v>
      </c>
      <c r="K142" s="154" t="s">
        <v>133</v>
      </c>
      <c r="L142" s="33"/>
      <c r="M142" s="159" t="s">
        <v>3</v>
      </c>
      <c r="N142" s="160" t="s">
        <v>46</v>
      </c>
      <c r="O142" s="53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3" t="s">
        <v>134</v>
      </c>
      <c r="AT142" s="163" t="s">
        <v>129</v>
      </c>
      <c r="AU142" s="163" t="s">
        <v>85</v>
      </c>
      <c r="AY142" s="17" t="s">
        <v>127</v>
      </c>
      <c r="BE142" s="164">
        <f>IF(N142="základní",J142,0)</f>
        <v>0</v>
      </c>
      <c r="BF142" s="164">
        <f>IF(N142="snížená",J142,0)</f>
        <v>0</v>
      </c>
      <c r="BG142" s="164">
        <f>IF(N142="zákl. přenesená",J142,0)</f>
        <v>0</v>
      </c>
      <c r="BH142" s="164">
        <f>IF(N142="sníž. přenesená",J142,0)</f>
        <v>0</v>
      </c>
      <c r="BI142" s="164">
        <f>IF(N142="nulová",J142,0)</f>
        <v>0</v>
      </c>
      <c r="BJ142" s="17" t="s">
        <v>83</v>
      </c>
      <c r="BK142" s="164">
        <f>ROUND(I142*H142,2)</f>
        <v>0</v>
      </c>
      <c r="BL142" s="17" t="s">
        <v>134</v>
      </c>
      <c r="BM142" s="163" t="s">
        <v>669</v>
      </c>
    </row>
    <row r="143" spans="1:65" s="2" customFormat="1" ht="28.8">
      <c r="A143" s="32"/>
      <c r="B143" s="33"/>
      <c r="C143" s="32"/>
      <c r="D143" s="165" t="s">
        <v>136</v>
      </c>
      <c r="E143" s="32"/>
      <c r="F143" s="166" t="s">
        <v>520</v>
      </c>
      <c r="G143" s="32"/>
      <c r="H143" s="32"/>
      <c r="I143" s="91"/>
      <c r="J143" s="32"/>
      <c r="K143" s="32"/>
      <c r="L143" s="33"/>
      <c r="M143" s="167"/>
      <c r="N143" s="168"/>
      <c r="O143" s="53"/>
      <c r="P143" s="53"/>
      <c r="Q143" s="53"/>
      <c r="R143" s="53"/>
      <c r="S143" s="53"/>
      <c r="T143" s="54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136</v>
      </c>
      <c r="AU143" s="17" t="s">
        <v>85</v>
      </c>
    </row>
    <row r="144" spans="1:65" s="13" customFormat="1">
      <c r="B144" s="169"/>
      <c r="D144" s="165" t="s">
        <v>138</v>
      </c>
      <c r="E144" s="170" t="s">
        <v>3</v>
      </c>
      <c r="F144" s="171" t="s">
        <v>670</v>
      </c>
      <c r="H144" s="172">
        <v>0.17</v>
      </c>
      <c r="I144" s="173"/>
      <c r="L144" s="169"/>
      <c r="M144" s="174"/>
      <c r="N144" s="175"/>
      <c r="O144" s="175"/>
      <c r="P144" s="175"/>
      <c r="Q144" s="175"/>
      <c r="R144" s="175"/>
      <c r="S144" s="175"/>
      <c r="T144" s="176"/>
      <c r="AT144" s="170" t="s">
        <v>138</v>
      </c>
      <c r="AU144" s="170" t="s">
        <v>85</v>
      </c>
      <c r="AV144" s="13" t="s">
        <v>85</v>
      </c>
      <c r="AW144" s="13" t="s">
        <v>35</v>
      </c>
      <c r="AX144" s="13" t="s">
        <v>83</v>
      </c>
      <c r="AY144" s="170" t="s">
        <v>127</v>
      </c>
    </row>
    <row r="145" spans="1:65" s="12" customFormat="1" ht="22.95" customHeight="1">
      <c r="B145" s="138"/>
      <c r="D145" s="139" t="s">
        <v>74</v>
      </c>
      <c r="E145" s="149" t="s">
        <v>172</v>
      </c>
      <c r="F145" s="149" t="s">
        <v>340</v>
      </c>
      <c r="I145" s="141"/>
      <c r="J145" s="150">
        <f>BK145</f>
        <v>0</v>
      </c>
      <c r="L145" s="138"/>
      <c r="M145" s="143"/>
      <c r="N145" s="144"/>
      <c r="O145" s="144"/>
      <c r="P145" s="145">
        <f>SUM(P146:P206)</f>
        <v>0</v>
      </c>
      <c r="Q145" s="144"/>
      <c r="R145" s="145">
        <f>SUM(R146:R206)</f>
        <v>1.2033463200000001</v>
      </c>
      <c r="S145" s="144"/>
      <c r="T145" s="146">
        <f>SUM(T146:T206)</f>
        <v>0</v>
      </c>
      <c r="AR145" s="139" t="s">
        <v>83</v>
      </c>
      <c r="AT145" s="147" t="s">
        <v>74</v>
      </c>
      <c r="AU145" s="147" t="s">
        <v>83</v>
      </c>
      <c r="AY145" s="139" t="s">
        <v>127</v>
      </c>
      <c r="BK145" s="148">
        <f>SUM(BK146:BK206)</f>
        <v>0</v>
      </c>
    </row>
    <row r="146" spans="1:65" s="2" customFormat="1" ht="19.95" customHeight="1">
      <c r="A146" s="32"/>
      <c r="B146" s="151"/>
      <c r="C146" s="152" t="s">
        <v>257</v>
      </c>
      <c r="D146" s="152" t="s">
        <v>129</v>
      </c>
      <c r="E146" s="153" t="s">
        <v>671</v>
      </c>
      <c r="F146" s="154" t="s">
        <v>672</v>
      </c>
      <c r="G146" s="155" t="s">
        <v>288</v>
      </c>
      <c r="H146" s="156">
        <v>5</v>
      </c>
      <c r="I146" s="157"/>
      <c r="J146" s="158">
        <f>ROUND(I146*H146,2)</f>
        <v>0</v>
      </c>
      <c r="K146" s="154" t="s">
        <v>133</v>
      </c>
      <c r="L146" s="33"/>
      <c r="M146" s="159" t="s">
        <v>3</v>
      </c>
      <c r="N146" s="160" t="s">
        <v>46</v>
      </c>
      <c r="O146" s="53"/>
      <c r="P146" s="161">
        <f>O146*H146</f>
        <v>0</v>
      </c>
      <c r="Q146" s="161">
        <v>1.67E-3</v>
      </c>
      <c r="R146" s="161">
        <f>Q146*H146</f>
        <v>8.3499999999999998E-3</v>
      </c>
      <c r="S146" s="161">
        <v>0</v>
      </c>
      <c r="T146" s="162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3" t="s">
        <v>134</v>
      </c>
      <c r="AT146" s="163" t="s">
        <v>129</v>
      </c>
      <c r="AU146" s="163" t="s">
        <v>85</v>
      </c>
      <c r="AY146" s="17" t="s">
        <v>127</v>
      </c>
      <c r="BE146" s="164">
        <f>IF(N146="základní",J146,0)</f>
        <v>0</v>
      </c>
      <c r="BF146" s="164">
        <f>IF(N146="snížená",J146,0)</f>
        <v>0</v>
      </c>
      <c r="BG146" s="164">
        <f>IF(N146="zákl. přenesená",J146,0)</f>
        <v>0</v>
      </c>
      <c r="BH146" s="164">
        <f>IF(N146="sníž. přenesená",J146,0)</f>
        <v>0</v>
      </c>
      <c r="BI146" s="164">
        <f>IF(N146="nulová",J146,0)</f>
        <v>0</v>
      </c>
      <c r="BJ146" s="17" t="s">
        <v>83</v>
      </c>
      <c r="BK146" s="164">
        <f>ROUND(I146*H146,2)</f>
        <v>0</v>
      </c>
      <c r="BL146" s="17" t="s">
        <v>134</v>
      </c>
      <c r="BM146" s="163" t="s">
        <v>673</v>
      </c>
    </row>
    <row r="147" spans="1:65" s="2" customFormat="1" ht="28.8">
      <c r="A147" s="32"/>
      <c r="B147" s="33"/>
      <c r="C147" s="32"/>
      <c r="D147" s="165" t="s">
        <v>136</v>
      </c>
      <c r="E147" s="32"/>
      <c r="F147" s="166" t="s">
        <v>674</v>
      </c>
      <c r="G147" s="32"/>
      <c r="H147" s="32"/>
      <c r="I147" s="91"/>
      <c r="J147" s="32"/>
      <c r="K147" s="32"/>
      <c r="L147" s="33"/>
      <c r="M147" s="167"/>
      <c r="N147" s="168"/>
      <c r="O147" s="53"/>
      <c r="P147" s="53"/>
      <c r="Q147" s="53"/>
      <c r="R147" s="53"/>
      <c r="S147" s="53"/>
      <c r="T147" s="54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136</v>
      </c>
      <c r="AU147" s="17" t="s">
        <v>85</v>
      </c>
    </row>
    <row r="148" spans="1:65" s="2" customFormat="1" ht="19.95" customHeight="1">
      <c r="A148" s="32"/>
      <c r="B148" s="151"/>
      <c r="C148" s="185" t="s">
        <v>262</v>
      </c>
      <c r="D148" s="185" t="s">
        <v>252</v>
      </c>
      <c r="E148" s="186" t="s">
        <v>675</v>
      </c>
      <c r="F148" s="187" t="s">
        <v>676</v>
      </c>
      <c r="G148" s="188" t="s">
        <v>288</v>
      </c>
      <c r="H148" s="189">
        <v>1</v>
      </c>
      <c r="I148" s="190"/>
      <c r="J148" s="191">
        <f>ROUND(I148*H148,2)</f>
        <v>0</v>
      </c>
      <c r="K148" s="187" t="s">
        <v>133</v>
      </c>
      <c r="L148" s="192"/>
      <c r="M148" s="193" t="s">
        <v>3</v>
      </c>
      <c r="N148" s="194" t="s">
        <v>46</v>
      </c>
      <c r="O148" s="53"/>
      <c r="P148" s="161">
        <f>O148*H148</f>
        <v>0</v>
      </c>
      <c r="Q148" s="161">
        <v>1.2200000000000001E-2</v>
      </c>
      <c r="R148" s="161">
        <f>Q148*H148</f>
        <v>1.2200000000000001E-2</v>
      </c>
      <c r="S148" s="161">
        <v>0</v>
      </c>
      <c r="T148" s="162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3" t="s">
        <v>172</v>
      </c>
      <c r="AT148" s="163" t="s">
        <v>252</v>
      </c>
      <c r="AU148" s="163" t="s">
        <v>85</v>
      </c>
      <c r="AY148" s="17" t="s">
        <v>127</v>
      </c>
      <c r="BE148" s="164">
        <f>IF(N148="základní",J148,0)</f>
        <v>0</v>
      </c>
      <c r="BF148" s="164">
        <f>IF(N148="snížená",J148,0)</f>
        <v>0</v>
      </c>
      <c r="BG148" s="164">
        <f>IF(N148="zákl. přenesená",J148,0)</f>
        <v>0</v>
      </c>
      <c r="BH148" s="164">
        <f>IF(N148="sníž. přenesená",J148,0)</f>
        <v>0</v>
      </c>
      <c r="BI148" s="164">
        <f>IF(N148="nulová",J148,0)</f>
        <v>0</v>
      </c>
      <c r="BJ148" s="17" t="s">
        <v>83</v>
      </c>
      <c r="BK148" s="164">
        <f>ROUND(I148*H148,2)</f>
        <v>0</v>
      </c>
      <c r="BL148" s="17" t="s">
        <v>134</v>
      </c>
      <c r="BM148" s="163" t="s">
        <v>677</v>
      </c>
    </row>
    <row r="149" spans="1:65" s="2" customFormat="1" ht="19.2">
      <c r="A149" s="32"/>
      <c r="B149" s="33"/>
      <c r="C149" s="32"/>
      <c r="D149" s="165" t="s">
        <v>136</v>
      </c>
      <c r="E149" s="32"/>
      <c r="F149" s="166" t="s">
        <v>676</v>
      </c>
      <c r="G149" s="32"/>
      <c r="H149" s="32"/>
      <c r="I149" s="91"/>
      <c r="J149" s="32"/>
      <c r="K149" s="32"/>
      <c r="L149" s="33"/>
      <c r="M149" s="167"/>
      <c r="N149" s="168"/>
      <c r="O149" s="53"/>
      <c r="P149" s="53"/>
      <c r="Q149" s="53"/>
      <c r="R149" s="53"/>
      <c r="S149" s="53"/>
      <c r="T149" s="54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136</v>
      </c>
      <c r="AU149" s="17" t="s">
        <v>85</v>
      </c>
    </row>
    <row r="150" spans="1:65" s="2" customFormat="1" ht="19.95" customHeight="1">
      <c r="A150" s="32"/>
      <c r="B150" s="151"/>
      <c r="C150" s="185" t="s">
        <v>267</v>
      </c>
      <c r="D150" s="185" t="s">
        <v>252</v>
      </c>
      <c r="E150" s="186" t="s">
        <v>678</v>
      </c>
      <c r="F150" s="187" t="s">
        <v>679</v>
      </c>
      <c r="G150" s="188" t="s">
        <v>288</v>
      </c>
      <c r="H150" s="189">
        <v>1</v>
      </c>
      <c r="I150" s="190"/>
      <c r="J150" s="191">
        <f>ROUND(I150*H150,2)</f>
        <v>0</v>
      </c>
      <c r="K150" s="187" t="s">
        <v>133</v>
      </c>
      <c r="L150" s="192"/>
      <c r="M150" s="193" t="s">
        <v>3</v>
      </c>
      <c r="N150" s="194" t="s">
        <v>46</v>
      </c>
      <c r="O150" s="53"/>
      <c r="P150" s="161">
        <f>O150*H150</f>
        <v>0</v>
      </c>
      <c r="Q150" s="161">
        <v>1.09E-2</v>
      </c>
      <c r="R150" s="161">
        <f>Q150*H150</f>
        <v>1.09E-2</v>
      </c>
      <c r="S150" s="161">
        <v>0</v>
      </c>
      <c r="T150" s="162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3" t="s">
        <v>172</v>
      </c>
      <c r="AT150" s="163" t="s">
        <v>252</v>
      </c>
      <c r="AU150" s="163" t="s">
        <v>85</v>
      </c>
      <c r="AY150" s="17" t="s">
        <v>127</v>
      </c>
      <c r="BE150" s="164">
        <f>IF(N150="základní",J150,0)</f>
        <v>0</v>
      </c>
      <c r="BF150" s="164">
        <f>IF(N150="snížená",J150,0)</f>
        <v>0</v>
      </c>
      <c r="BG150" s="164">
        <f>IF(N150="zákl. přenesená",J150,0)</f>
        <v>0</v>
      </c>
      <c r="BH150" s="164">
        <f>IF(N150="sníž. přenesená",J150,0)</f>
        <v>0</v>
      </c>
      <c r="BI150" s="164">
        <f>IF(N150="nulová",J150,0)</f>
        <v>0</v>
      </c>
      <c r="BJ150" s="17" t="s">
        <v>83</v>
      </c>
      <c r="BK150" s="164">
        <f>ROUND(I150*H150,2)</f>
        <v>0</v>
      </c>
      <c r="BL150" s="17" t="s">
        <v>134</v>
      </c>
      <c r="BM150" s="163" t="s">
        <v>680</v>
      </c>
    </row>
    <row r="151" spans="1:65" s="2" customFormat="1" ht="19.2">
      <c r="A151" s="32"/>
      <c r="B151" s="33"/>
      <c r="C151" s="32"/>
      <c r="D151" s="165" t="s">
        <v>136</v>
      </c>
      <c r="E151" s="32"/>
      <c r="F151" s="166" t="s">
        <v>679</v>
      </c>
      <c r="G151" s="32"/>
      <c r="H151" s="32"/>
      <c r="I151" s="91"/>
      <c r="J151" s="32"/>
      <c r="K151" s="32"/>
      <c r="L151" s="33"/>
      <c r="M151" s="167"/>
      <c r="N151" s="168"/>
      <c r="O151" s="53"/>
      <c r="P151" s="53"/>
      <c r="Q151" s="53"/>
      <c r="R151" s="53"/>
      <c r="S151" s="53"/>
      <c r="T151" s="54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7" t="s">
        <v>136</v>
      </c>
      <c r="AU151" s="17" t="s">
        <v>85</v>
      </c>
    </row>
    <row r="152" spans="1:65" s="2" customFormat="1" ht="19.95" customHeight="1">
      <c r="A152" s="32"/>
      <c r="B152" s="151"/>
      <c r="C152" s="185" t="s">
        <v>273</v>
      </c>
      <c r="D152" s="185" t="s">
        <v>252</v>
      </c>
      <c r="E152" s="186" t="s">
        <v>681</v>
      </c>
      <c r="F152" s="187" t="s">
        <v>682</v>
      </c>
      <c r="G152" s="188" t="s">
        <v>288</v>
      </c>
      <c r="H152" s="189">
        <v>1</v>
      </c>
      <c r="I152" s="190"/>
      <c r="J152" s="191">
        <f>ROUND(I152*H152,2)</f>
        <v>0</v>
      </c>
      <c r="K152" s="187" t="s">
        <v>133</v>
      </c>
      <c r="L152" s="192"/>
      <c r="M152" s="193" t="s">
        <v>3</v>
      </c>
      <c r="N152" s="194" t="s">
        <v>46</v>
      </c>
      <c r="O152" s="53"/>
      <c r="P152" s="161">
        <f>O152*H152</f>
        <v>0</v>
      </c>
      <c r="Q152" s="161">
        <v>1.2E-2</v>
      </c>
      <c r="R152" s="161">
        <f>Q152*H152</f>
        <v>1.2E-2</v>
      </c>
      <c r="S152" s="161">
        <v>0</v>
      </c>
      <c r="T152" s="162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3" t="s">
        <v>172</v>
      </c>
      <c r="AT152" s="163" t="s">
        <v>252</v>
      </c>
      <c r="AU152" s="163" t="s">
        <v>85</v>
      </c>
      <c r="AY152" s="17" t="s">
        <v>127</v>
      </c>
      <c r="BE152" s="164">
        <f>IF(N152="základní",J152,0)</f>
        <v>0</v>
      </c>
      <c r="BF152" s="164">
        <f>IF(N152="snížená",J152,0)</f>
        <v>0</v>
      </c>
      <c r="BG152" s="164">
        <f>IF(N152="zákl. přenesená",J152,0)</f>
        <v>0</v>
      </c>
      <c r="BH152" s="164">
        <f>IF(N152="sníž. přenesená",J152,0)</f>
        <v>0</v>
      </c>
      <c r="BI152" s="164">
        <f>IF(N152="nulová",J152,0)</f>
        <v>0</v>
      </c>
      <c r="BJ152" s="17" t="s">
        <v>83</v>
      </c>
      <c r="BK152" s="164">
        <f>ROUND(I152*H152,2)</f>
        <v>0</v>
      </c>
      <c r="BL152" s="17" t="s">
        <v>134</v>
      </c>
      <c r="BM152" s="163" t="s">
        <v>683</v>
      </c>
    </row>
    <row r="153" spans="1:65" s="2" customFormat="1" ht="19.2">
      <c r="A153" s="32"/>
      <c r="B153" s="33"/>
      <c r="C153" s="32"/>
      <c r="D153" s="165" t="s">
        <v>136</v>
      </c>
      <c r="E153" s="32"/>
      <c r="F153" s="166" t="s">
        <v>682</v>
      </c>
      <c r="G153" s="32"/>
      <c r="H153" s="32"/>
      <c r="I153" s="91"/>
      <c r="J153" s="32"/>
      <c r="K153" s="32"/>
      <c r="L153" s="33"/>
      <c r="M153" s="167"/>
      <c r="N153" s="168"/>
      <c r="O153" s="53"/>
      <c r="P153" s="53"/>
      <c r="Q153" s="53"/>
      <c r="R153" s="53"/>
      <c r="S153" s="53"/>
      <c r="T153" s="54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7" t="s">
        <v>136</v>
      </c>
      <c r="AU153" s="17" t="s">
        <v>85</v>
      </c>
    </row>
    <row r="154" spans="1:65" s="2" customFormat="1" ht="19.95" customHeight="1">
      <c r="A154" s="32"/>
      <c r="B154" s="151"/>
      <c r="C154" s="185" t="s">
        <v>280</v>
      </c>
      <c r="D154" s="185" t="s">
        <v>252</v>
      </c>
      <c r="E154" s="186" t="s">
        <v>684</v>
      </c>
      <c r="F154" s="187" t="s">
        <v>685</v>
      </c>
      <c r="G154" s="188" t="s">
        <v>288</v>
      </c>
      <c r="H154" s="189">
        <v>2</v>
      </c>
      <c r="I154" s="190"/>
      <c r="J154" s="191">
        <f>ROUND(I154*H154,2)</f>
        <v>0</v>
      </c>
      <c r="K154" s="187" t="s">
        <v>133</v>
      </c>
      <c r="L154" s="192"/>
      <c r="M154" s="193" t="s">
        <v>3</v>
      </c>
      <c r="N154" s="194" t="s">
        <v>46</v>
      </c>
      <c r="O154" s="53"/>
      <c r="P154" s="161">
        <f>O154*H154</f>
        <v>0</v>
      </c>
      <c r="Q154" s="161">
        <v>3.5999999999999999E-3</v>
      </c>
      <c r="R154" s="161">
        <f>Q154*H154</f>
        <v>7.1999999999999998E-3</v>
      </c>
      <c r="S154" s="161">
        <v>0</v>
      </c>
      <c r="T154" s="162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3" t="s">
        <v>172</v>
      </c>
      <c r="AT154" s="163" t="s">
        <v>252</v>
      </c>
      <c r="AU154" s="163" t="s">
        <v>85</v>
      </c>
      <c r="AY154" s="17" t="s">
        <v>127</v>
      </c>
      <c r="BE154" s="164">
        <f>IF(N154="základní",J154,0)</f>
        <v>0</v>
      </c>
      <c r="BF154" s="164">
        <f>IF(N154="snížená",J154,0)</f>
        <v>0</v>
      </c>
      <c r="BG154" s="164">
        <f>IF(N154="zákl. přenesená",J154,0)</f>
        <v>0</v>
      </c>
      <c r="BH154" s="164">
        <f>IF(N154="sníž. přenesená",J154,0)</f>
        <v>0</v>
      </c>
      <c r="BI154" s="164">
        <f>IF(N154="nulová",J154,0)</f>
        <v>0</v>
      </c>
      <c r="BJ154" s="17" t="s">
        <v>83</v>
      </c>
      <c r="BK154" s="164">
        <f>ROUND(I154*H154,2)</f>
        <v>0</v>
      </c>
      <c r="BL154" s="17" t="s">
        <v>134</v>
      </c>
      <c r="BM154" s="163" t="s">
        <v>686</v>
      </c>
    </row>
    <row r="155" spans="1:65" s="2" customFormat="1" ht="19.2">
      <c r="A155" s="32"/>
      <c r="B155" s="33"/>
      <c r="C155" s="32"/>
      <c r="D155" s="165" t="s">
        <v>136</v>
      </c>
      <c r="E155" s="32"/>
      <c r="F155" s="166" t="s">
        <v>685</v>
      </c>
      <c r="G155" s="32"/>
      <c r="H155" s="32"/>
      <c r="I155" s="91"/>
      <c r="J155" s="32"/>
      <c r="K155" s="32"/>
      <c r="L155" s="33"/>
      <c r="M155" s="167"/>
      <c r="N155" s="168"/>
      <c r="O155" s="53"/>
      <c r="P155" s="53"/>
      <c r="Q155" s="53"/>
      <c r="R155" s="53"/>
      <c r="S155" s="53"/>
      <c r="T155" s="54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136</v>
      </c>
      <c r="AU155" s="17" t="s">
        <v>85</v>
      </c>
    </row>
    <row r="156" spans="1:65" s="2" customFormat="1" ht="19.95" customHeight="1">
      <c r="A156" s="32"/>
      <c r="B156" s="151"/>
      <c r="C156" s="152" t="s">
        <v>285</v>
      </c>
      <c r="D156" s="152" t="s">
        <v>129</v>
      </c>
      <c r="E156" s="153" t="s">
        <v>687</v>
      </c>
      <c r="F156" s="154" t="s">
        <v>688</v>
      </c>
      <c r="G156" s="155" t="s">
        <v>288</v>
      </c>
      <c r="H156" s="156">
        <v>2</v>
      </c>
      <c r="I156" s="157"/>
      <c r="J156" s="158">
        <f>ROUND(I156*H156,2)</f>
        <v>0</v>
      </c>
      <c r="K156" s="154" t="s">
        <v>133</v>
      </c>
      <c r="L156" s="33"/>
      <c r="M156" s="159" t="s">
        <v>3</v>
      </c>
      <c r="N156" s="160" t="s">
        <v>46</v>
      </c>
      <c r="O156" s="53"/>
      <c r="P156" s="161">
        <f>O156*H156</f>
        <v>0</v>
      </c>
      <c r="Q156" s="161">
        <v>1.67E-3</v>
      </c>
      <c r="R156" s="161">
        <f>Q156*H156</f>
        <v>3.3400000000000001E-3</v>
      </c>
      <c r="S156" s="161">
        <v>0</v>
      </c>
      <c r="T156" s="162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3" t="s">
        <v>134</v>
      </c>
      <c r="AT156" s="163" t="s">
        <v>129</v>
      </c>
      <c r="AU156" s="163" t="s">
        <v>85</v>
      </c>
      <c r="AY156" s="17" t="s">
        <v>127</v>
      </c>
      <c r="BE156" s="164">
        <f>IF(N156="základní",J156,0)</f>
        <v>0</v>
      </c>
      <c r="BF156" s="164">
        <f>IF(N156="snížená",J156,0)</f>
        <v>0</v>
      </c>
      <c r="BG156" s="164">
        <f>IF(N156="zákl. přenesená",J156,0)</f>
        <v>0</v>
      </c>
      <c r="BH156" s="164">
        <f>IF(N156="sníž. přenesená",J156,0)</f>
        <v>0</v>
      </c>
      <c r="BI156" s="164">
        <f>IF(N156="nulová",J156,0)</f>
        <v>0</v>
      </c>
      <c r="BJ156" s="17" t="s">
        <v>83</v>
      </c>
      <c r="BK156" s="164">
        <f>ROUND(I156*H156,2)</f>
        <v>0</v>
      </c>
      <c r="BL156" s="17" t="s">
        <v>134</v>
      </c>
      <c r="BM156" s="163" t="s">
        <v>689</v>
      </c>
    </row>
    <row r="157" spans="1:65" s="2" customFormat="1" ht="28.8">
      <c r="A157" s="32"/>
      <c r="B157" s="33"/>
      <c r="C157" s="32"/>
      <c r="D157" s="165" t="s">
        <v>136</v>
      </c>
      <c r="E157" s="32"/>
      <c r="F157" s="166" t="s">
        <v>690</v>
      </c>
      <c r="G157" s="32"/>
      <c r="H157" s="32"/>
      <c r="I157" s="91"/>
      <c r="J157" s="32"/>
      <c r="K157" s="32"/>
      <c r="L157" s="33"/>
      <c r="M157" s="167"/>
      <c r="N157" s="168"/>
      <c r="O157" s="53"/>
      <c r="P157" s="53"/>
      <c r="Q157" s="53"/>
      <c r="R157" s="53"/>
      <c r="S157" s="53"/>
      <c r="T157" s="54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136</v>
      </c>
      <c r="AU157" s="17" t="s">
        <v>85</v>
      </c>
    </row>
    <row r="158" spans="1:65" s="2" customFormat="1" ht="19.95" customHeight="1">
      <c r="A158" s="32"/>
      <c r="B158" s="151"/>
      <c r="C158" s="185" t="s">
        <v>291</v>
      </c>
      <c r="D158" s="185" t="s">
        <v>252</v>
      </c>
      <c r="E158" s="186" t="s">
        <v>691</v>
      </c>
      <c r="F158" s="187" t="s">
        <v>692</v>
      </c>
      <c r="G158" s="188" t="s">
        <v>288</v>
      </c>
      <c r="H158" s="189">
        <v>2</v>
      </c>
      <c r="I158" s="190"/>
      <c r="J158" s="191">
        <f>ROUND(I158*H158,2)</f>
        <v>0</v>
      </c>
      <c r="K158" s="187" t="s">
        <v>133</v>
      </c>
      <c r="L158" s="192"/>
      <c r="M158" s="193" t="s">
        <v>3</v>
      </c>
      <c r="N158" s="194" t="s">
        <v>46</v>
      </c>
      <c r="O158" s="53"/>
      <c r="P158" s="161">
        <f>O158*H158</f>
        <v>0</v>
      </c>
      <c r="Q158" s="161">
        <v>4.0000000000000001E-3</v>
      </c>
      <c r="R158" s="161">
        <f>Q158*H158</f>
        <v>8.0000000000000002E-3</v>
      </c>
      <c r="S158" s="161">
        <v>0</v>
      </c>
      <c r="T158" s="162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3" t="s">
        <v>172</v>
      </c>
      <c r="AT158" s="163" t="s">
        <v>252</v>
      </c>
      <c r="AU158" s="163" t="s">
        <v>85</v>
      </c>
      <c r="AY158" s="17" t="s">
        <v>127</v>
      </c>
      <c r="BE158" s="164">
        <f>IF(N158="základní",J158,0)</f>
        <v>0</v>
      </c>
      <c r="BF158" s="164">
        <f>IF(N158="snížená",J158,0)</f>
        <v>0</v>
      </c>
      <c r="BG158" s="164">
        <f>IF(N158="zákl. přenesená",J158,0)</f>
        <v>0</v>
      </c>
      <c r="BH158" s="164">
        <f>IF(N158="sníž. přenesená",J158,0)</f>
        <v>0</v>
      </c>
      <c r="BI158" s="164">
        <f>IF(N158="nulová",J158,0)</f>
        <v>0</v>
      </c>
      <c r="BJ158" s="17" t="s">
        <v>83</v>
      </c>
      <c r="BK158" s="164">
        <f>ROUND(I158*H158,2)</f>
        <v>0</v>
      </c>
      <c r="BL158" s="17" t="s">
        <v>134</v>
      </c>
      <c r="BM158" s="163" t="s">
        <v>693</v>
      </c>
    </row>
    <row r="159" spans="1:65" s="2" customFormat="1" ht="19.2">
      <c r="A159" s="32"/>
      <c r="B159" s="33"/>
      <c r="C159" s="32"/>
      <c r="D159" s="165" t="s">
        <v>136</v>
      </c>
      <c r="E159" s="32"/>
      <c r="F159" s="166" t="s">
        <v>692</v>
      </c>
      <c r="G159" s="32"/>
      <c r="H159" s="32"/>
      <c r="I159" s="91"/>
      <c r="J159" s="32"/>
      <c r="K159" s="32"/>
      <c r="L159" s="33"/>
      <c r="M159" s="167"/>
      <c r="N159" s="168"/>
      <c r="O159" s="53"/>
      <c r="P159" s="53"/>
      <c r="Q159" s="53"/>
      <c r="R159" s="53"/>
      <c r="S159" s="53"/>
      <c r="T159" s="54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136</v>
      </c>
      <c r="AU159" s="17" t="s">
        <v>85</v>
      </c>
    </row>
    <row r="160" spans="1:65" s="2" customFormat="1" ht="19.95" customHeight="1">
      <c r="A160" s="32"/>
      <c r="B160" s="151"/>
      <c r="C160" s="152" t="s">
        <v>295</v>
      </c>
      <c r="D160" s="152" t="s">
        <v>129</v>
      </c>
      <c r="E160" s="153" t="s">
        <v>694</v>
      </c>
      <c r="F160" s="154" t="s">
        <v>695</v>
      </c>
      <c r="G160" s="155" t="s">
        <v>288</v>
      </c>
      <c r="H160" s="156">
        <v>1</v>
      </c>
      <c r="I160" s="157"/>
      <c r="J160" s="158">
        <f>ROUND(I160*H160,2)</f>
        <v>0</v>
      </c>
      <c r="K160" s="154" t="s">
        <v>133</v>
      </c>
      <c r="L160" s="33"/>
      <c r="M160" s="159" t="s">
        <v>3</v>
      </c>
      <c r="N160" s="160" t="s">
        <v>46</v>
      </c>
      <c r="O160" s="53"/>
      <c r="P160" s="161">
        <f>O160*H160</f>
        <v>0</v>
      </c>
      <c r="Q160" s="161">
        <v>1.7099999999999999E-3</v>
      </c>
      <c r="R160" s="161">
        <f>Q160*H160</f>
        <v>1.7099999999999999E-3</v>
      </c>
      <c r="S160" s="161">
        <v>0</v>
      </c>
      <c r="T160" s="162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3" t="s">
        <v>134</v>
      </c>
      <c r="AT160" s="163" t="s">
        <v>129</v>
      </c>
      <c r="AU160" s="163" t="s">
        <v>85</v>
      </c>
      <c r="AY160" s="17" t="s">
        <v>127</v>
      </c>
      <c r="BE160" s="164">
        <f>IF(N160="základní",J160,0)</f>
        <v>0</v>
      </c>
      <c r="BF160" s="164">
        <f>IF(N160="snížená",J160,0)</f>
        <v>0</v>
      </c>
      <c r="BG160" s="164">
        <f>IF(N160="zákl. přenesená",J160,0)</f>
        <v>0</v>
      </c>
      <c r="BH160" s="164">
        <f>IF(N160="sníž. přenesená",J160,0)</f>
        <v>0</v>
      </c>
      <c r="BI160" s="164">
        <f>IF(N160="nulová",J160,0)</f>
        <v>0</v>
      </c>
      <c r="BJ160" s="17" t="s">
        <v>83</v>
      </c>
      <c r="BK160" s="164">
        <f>ROUND(I160*H160,2)</f>
        <v>0</v>
      </c>
      <c r="BL160" s="17" t="s">
        <v>134</v>
      </c>
      <c r="BM160" s="163" t="s">
        <v>696</v>
      </c>
    </row>
    <row r="161" spans="1:65" s="2" customFormat="1" ht="28.8">
      <c r="A161" s="32"/>
      <c r="B161" s="33"/>
      <c r="C161" s="32"/>
      <c r="D161" s="165" t="s">
        <v>136</v>
      </c>
      <c r="E161" s="32"/>
      <c r="F161" s="166" t="s">
        <v>697</v>
      </c>
      <c r="G161" s="32"/>
      <c r="H161" s="32"/>
      <c r="I161" s="91"/>
      <c r="J161" s="32"/>
      <c r="K161" s="32"/>
      <c r="L161" s="33"/>
      <c r="M161" s="167"/>
      <c r="N161" s="168"/>
      <c r="O161" s="53"/>
      <c r="P161" s="53"/>
      <c r="Q161" s="53"/>
      <c r="R161" s="53"/>
      <c r="S161" s="53"/>
      <c r="T161" s="54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7" t="s">
        <v>136</v>
      </c>
      <c r="AU161" s="17" t="s">
        <v>85</v>
      </c>
    </row>
    <row r="162" spans="1:65" s="2" customFormat="1" ht="30" customHeight="1">
      <c r="A162" s="32"/>
      <c r="B162" s="151"/>
      <c r="C162" s="185" t="s">
        <v>299</v>
      </c>
      <c r="D162" s="185" t="s">
        <v>252</v>
      </c>
      <c r="E162" s="186" t="s">
        <v>698</v>
      </c>
      <c r="F162" s="187" t="s">
        <v>699</v>
      </c>
      <c r="G162" s="188" t="s">
        <v>288</v>
      </c>
      <c r="H162" s="189">
        <v>1</v>
      </c>
      <c r="I162" s="190"/>
      <c r="J162" s="191">
        <f>ROUND(I162*H162,2)</f>
        <v>0</v>
      </c>
      <c r="K162" s="187" t="s">
        <v>133</v>
      </c>
      <c r="L162" s="192"/>
      <c r="M162" s="193" t="s">
        <v>3</v>
      </c>
      <c r="N162" s="194" t="s">
        <v>46</v>
      </c>
      <c r="O162" s="53"/>
      <c r="P162" s="161">
        <f>O162*H162</f>
        <v>0</v>
      </c>
      <c r="Q162" s="161">
        <v>1.78E-2</v>
      </c>
      <c r="R162" s="161">
        <f>Q162*H162</f>
        <v>1.78E-2</v>
      </c>
      <c r="S162" s="161">
        <v>0</v>
      </c>
      <c r="T162" s="162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3" t="s">
        <v>172</v>
      </c>
      <c r="AT162" s="163" t="s">
        <v>252</v>
      </c>
      <c r="AU162" s="163" t="s">
        <v>85</v>
      </c>
      <c r="AY162" s="17" t="s">
        <v>127</v>
      </c>
      <c r="BE162" s="164">
        <f>IF(N162="základní",J162,0)</f>
        <v>0</v>
      </c>
      <c r="BF162" s="164">
        <f>IF(N162="snížená",J162,0)</f>
        <v>0</v>
      </c>
      <c r="BG162" s="164">
        <f>IF(N162="zákl. přenesená",J162,0)</f>
        <v>0</v>
      </c>
      <c r="BH162" s="164">
        <f>IF(N162="sníž. přenesená",J162,0)</f>
        <v>0</v>
      </c>
      <c r="BI162" s="164">
        <f>IF(N162="nulová",J162,0)</f>
        <v>0</v>
      </c>
      <c r="BJ162" s="17" t="s">
        <v>83</v>
      </c>
      <c r="BK162" s="164">
        <f>ROUND(I162*H162,2)</f>
        <v>0</v>
      </c>
      <c r="BL162" s="17" t="s">
        <v>134</v>
      </c>
      <c r="BM162" s="163" t="s">
        <v>700</v>
      </c>
    </row>
    <row r="163" spans="1:65" s="2" customFormat="1" ht="28.8">
      <c r="A163" s="32"/>
      <c r="B163" s="33"/>
      <c r="C163" s="32"/>
      <c r="D163" s="165" t="s">
        <v>136</v>
      </c>
      <c r="E163" s="32"/>
      <c r="F163" s="166" t="s">
        <v>699</v>
      </c>
      <c r="G163" s="32"/>
      <c r="H163" s="32"/>
      <c r="I163" s="91"/>
      <c r="J163" s="32"/>
      <c r="K163" s="32"/>
      <c r="L163" s="33"/>
      <c r="M163" s="167"/>
      <c r="N163" s="168"/>
      <c r="O163" s="53"/>
      <c r="P163" s="53"/>
      <c r="Q163" s="53"/>
      <c r="R163" s="53"/>
      <c r="S163" s="53"/>
      <c r="T163" s="54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7" t="s">
        <v>136</v>
      </c>
      <c r="AU163" s="17" t="s">
        <v>85</v>
      </c>
    </row>
    <row r="164" spans="1:65" s="2" customFormat="1" ht="30" customHeight="1">
      <c r="A164" s="32"/>
      <c r="B164" s="151"/>
      <c r="C164" s="152" t="s">
        <v>304</v>
      </c>
      <c r="D164" s="152" t="s">
        <v>129</v>
      </c>
      <c r="E164" s="153" t="s">
        <v>701</v>
      </c>
      <c r="F164" s="154" t="s">
        <v>702</v>
      </c>
      <c r="G164" s="155" t="s">
        <v>163</v>
      </c>
      <c r="H164" s="156">
        <v>213.06</v>
      </c>
      <c r="I164" s="157"/>
      <c r="J164" s="158">
        <f>ROUND(I164*H164,2)</f>
        <v>0</v>
      </c>
      <c r="K164" s="154" t="s">
        <v>133</v>
      </c>
      <c r="L164" s="33"/>
      <c r="M164" s="159" t="s">
        <v>3</v>
      </c>
      <c r="N164" s="160" t="s">
        <v>46</v>
      </c>
      <c r="O164" s="53"/>
      <c r="P164" s="161">
        <f>O164*H164</f>
        <v>0</v>
      </c>
      <c r="Q164" s="161">
        <v>0</v>
      </c>
      <c r="R164" s="161">
        <f>Q164*H164</f>
        <v>0</v>
      </c>
      <c r="S164" s="161">
        <v>0</v>
      </c>
      <c r="T164" s="162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3" t="s">
        <v>134</v>
      </c>
      <c r="AT164" s="163" t="s">
        <v>129</v>
      </c>
      <c r="AU164" s="163" t="s">
        <v>85</v>
      </c>
      <c r="AY164" s="17" t="s">
        <v>127</v>
      </c>
      <c r="BE164" s="164">
        <f>IF(N164="základní",J164,0)</f>
        <v>0</v>
      </c>
      <c r="BF164" s="164">
        <f>IF(N164="snížená",J164,0)</f>
        <v>0</v>
      </c>
      <c r="BG164" s="164">
        <f>IF(N164="zákl. přenesená",J164,0)</f>
        <v>0</v>
      </c>
      <c r="BH164" s="164">
        <f>IF(N164="sníž. přenesená",J164,0)</f>
        <v>0</v>
      </c>
      <c r="BI164" s="164">
        <f>IF(N164="nulová",J164,0)</f>
        <v>0</v>
      </c>
      <c r="BJ164" s="17" t="s">
        <v>83</v>
      </c>
      <c r="BK164" s="164">
        <f>ROUND(I164*H164,2)</f>
        <v>0</v>
      </c>
      <c r="BL164" s="17" t="s">
        <v>134</v>
      </c>
      <c r="BM164" s="163" t="s">
        <v>703</v>
      </c>
    </row>
    <row r="165" spans="1:65" s="2" customFormat="1" ht="28.8">
      <c r="A165" s="32"/>
      <c r="B165" s="33"/>
      <c r="C165" s="32"/>
      <c r="D165" s="165" t="s">
        <v>136</v>
      </c>
      <c r="E165" s="32"/>
      <c r="F165" s="166" t="s">
        <v>704</v>
      </c>
      <c r="G165" s="32"/>
      <c r="H165" s="32"/>
      <c r="I165" s="91"/>
      <c r="J165" s="32"/>
      <c r="K165" s="32"/>
      <c r="L165" s="33"/>
      <c r="M165" s="167"/>
      <c r="N165" s="168"/>
      <c r="O165" s="53"/>
      <c r="P165" s="53"/>
      <c r="Q165" s="53"/>
      <c r="R165" s="53"/>
      <c r="S165" s="53"/>
      <c r="T165" s="54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7" t="s">
        <v>136</v>
      </c>
      <c r="AU165" s="17" t="s">
        <v>85</v>
      </c>
    </row>
    <row r="166" spans="1:65" s="2" customFormat="1" ht="19.95" customHeight="1">
      <c r="A166" s="32"/>
      <c r="B166" s="151"/>
      <c r="C166" s="185" t="s">
        <v>308</v>
      </c>
      <c r="D166" s="185" t="s">
        <v>252</v>
      </c>
      <c r="E166" s="186" t="s">
        <v>705</v>
      </c>
      <c r="F166" s="187" t="s">
        <v>706</v>
      </c>
      <c r="G166" s="188" t="s">
        <v>163</v>
      </c>
      <c r="H166" s="189">
        <v>216.256</v>
      </c>
      <c r="I166" s="190"/>
      <c r="J166" s="191">
        <f>ROUND(I166*H166,2)</f>
        <v>0</v>
      </c>
      <c r="K166" s="187" t="s">
        <v>133</v>
      </c>
      <c r="L166" s="192"/>
      <c r="M166" s="193" t="s">
        <v>3</v>
      </c>
      <c r="N166" s="194" t="s">
        <v>46</v>
      </c>
      <c r="O166" s="53"/>
      <c r="P166" s="161">
        <f>O166*H166</f>
        <v>0</v>
      </c>
      <c r="Q166" s="161">
        <v>1.47E-3</v>
      </c>
      <c r="R166" s="161">
        <f>Q166*H166</f>
        <v>0.31789632000000001</v>
      </c>
      <c r="S166" s="161">
        <v>0</v>
      </c>
      <c r="T166" s="162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3" t="s">
        <v>172</v>
      </c>
      <c r="AT166" s="163" t="s">
        <v>252</v>
      </c>
      <c r="AU166" s="163" t="s">
        <v>85</v>
      </c>
      <c r="AY166" s="17" t="s">
        <v>127</v>
      </c>
      <c r="BE166" s="164">
        <f>IF(N166="základní",J166,0)</f>
        <v>0</v>
      </c>
      <c r="BF166" s="164">
        <f>IF(N166="snížená",J166,0)</f>
        <v>0</v>
      </c>
      <c r="BG166" s="164">
        <f>IF(N166="zákl. přenesená",J166,0)</f>
        <v>0</v>
      </c>
      <c r="BH166" s="164">
        <f>IF(N166="sníž. přenesená",J166,0)</f>
        <v>0</v>
      </c>
      <c r="BI166" s="164">
        <f>IF(N166="nulová",J166,0)</f>
        <v>0</v>
      </c>
      <c r="BJ166" s="17" t="s">
        <v>83</v>
      </c>
      <c r="BK166" s="164">
        <f>ROUND(I166*H166,2)</f>
        <v>0</v>
      </c>
      <c r="BL166" s="17" t="s">
        <v>134</v>
      </c>
      <c r="BM166" s="163" t="s">
        <v>707</v>
      </c>
    </row>
    <row r="167" spans="1:65" s="2" customFormat="1">
      <c r="A167" s="32"/>
      <c r="B167" s="33"/>
      <c r="C167" s="32"/>
      <c r="D167" s="165" t="s">
        <v>136</v>
      </c>
      <c r="E167" s="32"/>
      <c r="F167" s="166" t="s">
        <v>706</v>
      </c>
      <c r="G167" s="32"/>
      <c r="H167" s="32"/>
      <c r="I167" s="91"/>
      <c r="J167" s="32"/>
      <c r="K167" s="32"/>
      <c r="L167" s="33"/>
      <c r="M167" s="167"/>
      <c r="N167" s="168"/>
      <c r="O167" s="53"/>
      <c r="P167" s="53"/>
      <c r="Q167" s="53"/>
      <c r="R167" s="53"/>
      <c r="S167" s="53"/>
      <c r="T167" s="54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7" t="s">
        <v>136</v>
      </c>
      <c r="AU167" s="17" t="s">
        <v>85</v>
      </c>
    </row>
    <row r="168" spans="1:65" s="13" customFormat="1">
      <c r="B168" s="169"/>
      <c r="D168" s="165" t="s">
        <v>138</v>
      </c>
      <c r="F168" s="171" t="s">
        <v>708</v>
      </c>
      <c r="H168" s="172">
        <v>216.256</v>
      </c>
      <c r="I168" s="173"/>
      <c r="L168" s="169"/>
      <c r="M168" s="174"/>
      <c r="N168" s="175"/>
      <c r="O168" s="175"/>
      <c r="P168" s="175"/>
      <c r="Q168" s="175"/>
      <c r="R168" s="175"/>
      <c r="S168" s="175"/>
      <c r="T168" s="176"/>
      <c r="AT168" s="170" t="s">
        <v>138</v>
      </c>
      <c r="AU168" s="170" t="s">
        <v>85</v>
      </c>
      <c r="AV168" s="13" t="s">
        <v>85</v>
      </c>
      <c r="AW168" s="13" t="s">
        <v>4</v>
      </c>
      <c r="AX168" s="13" t="s">
        <v>83</v>
      </c>
      <c r="AY168" s="170" t="s">
        <v>127</v>
      </c>
    </row>
    <row r="169" spans="1:65" s="2" customFormat="1" ht="19.95" customHeight="1">
      <c r="A169" s="32"/>
      <c r="B169" s="151"/>
      <c r="C169" s="152" t="s">
        <v>314</v>
      </c>
      <c r="D169" s="152" t="s">
        <v>129</v>
      </c>
      <c r="E169" s="153" t="s">
        <v>709</v>
      </c>
      <c r="F169" s="154" t="s">
        <v>710</v>
      </c>
      <c r="G169" s="155" t="s">
        <v>288</v>
      </c>
      <c r="H169" s="156">
        <v>2</v>
      </c>
      <c r="I169" s="157"/>
      <c r="J169" s="158">
        <f>ROUND(I169*H169,2)</f>
        <v>0</v>
      </c>
      <c r="K169" s="154" t="s">
        <v>133</v>
      </c>
      <c r="L169" s="33"/>
      <c r="M169" s="159" t="s">
        <v>3</v>
      </c>
      <c r="N169" s="160" t="s">
        <v>46</v>
      </c>
      <c r="O169" s="53"/>
      <c r="P169" s="161">
        <f>O169*H169</f>
        <v>0</v>
      </c>
      <c r="Q169" s="161">
        <v>0</v>
      </c>
      <c r="R169" s="161">
        <f>Q169*H169</f>
        <v>0</v>
      </c>
      <c r="S169" s="161">
        <v>0</v>
      </c>
      <c r="T169" s="162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3" t="s">
        <v>134</v>
      </c>
      <c r="AT169" s="163" t="s">
        <v>129</v>
      </c>
      <c r="AU169" s="163" t="s">
        <v>85</v>
      </c>
      <c r="AY169" s="17" t="s">
        <v>127</v>
      </c>
      <c r="BE169" s="164">
        <f>IF(N169="základní",J169,0)</f>
        <v>0</v>
      </c>
      <c r="BF169" s="164">
        <f>IF(N169="snížená",J169,0)</f>
        <v>0</v>
      </c>
      <c r="BG169" s="164">
        <f>IF(N169="zákl. přenesená",J169,0)</f>
        <v>0</v>
      </c>
      <c r="BH169" s="164">
        <f>IF(N169="sníž. přenesená",J169,0)</f>
        <v>0</v>
      </c>
      <c r="BI169" s="164">
        <f>IF(N169="nulová",J169,0)</f>
        <v>0</v>
      </c>
      <c r="BJ169" s="17" t="s">
        <v>83</v>
      </c>
      <c r="BK169" s="164">
        <f>ROUND(I169*H169,2)</f>
        <v>0</v>
      </c>
      <c r="BL169" s="17" t="s">
        <v>134</v>
      </c>
      <c r="BM169" s="163" t="s">
        <v>711</v>
      </c>
    </row>
    <row r="170" spans="1:65" s="2" customFormat="1" ht="28.8">
      <c r="A170" s="32"/>
      <c r="B170" s="33"/>
      <c r="C170" s="32"/>
      <c r="D170" s="165" t="s">
        <v>136</v>
      </c>
      <c r="E170" s="32"/>
      <c r="F170" s="166" t="s">
        <v>712</v>
      </c>
      <c r="G170" s="32"/>
      <c r="H170" s="32"/>
      <c r="I170" s="91"/>
      <c r="J170" s="32"/>
      <c r="K170" s="32"/>
      <c r="L170" s="33"/>
      <c r="M170" s="167"/>
      <c r="N170" s="168"/>
      <c r="O170" s="53"/>
      <c r="P170" s="53"/>
      <c r="Q170" s="53"/>
      <c r="R170" s="53"/>
      <c r="S170" s="53"/>
      <c r="T170" s="54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136</v>
      </c>
      <c r="AU170" s="17" t="s">
        <v>85</v>
      </c>
    </row>
    <row r="171" spans="1:65" s="2" customFormat="1" ht="14.4" customHeight="1">
      <c r="A171" s="32"/>
      <c r="B171" s="151"/>
      <c r="C171" s="185" t="s">
        <v>319</v>
      </c>
      <c r="D171" s="185" t="s">
        <v>252</v>
      </c>
      <c r="E171" s="186" t="s">
        <v>713</v>
      </c>
      <c r="F171" s="187" t="s">
        <v>714</v>
      </c>
      <c r="G171" s="188" t="s">
        <v>288</v>
      </c>
      <c r="H171" s="189">
        <v>2</v>
      </c>
      <c r="I171" s="190"/>
      <c r="J171" s="191">
        <f>ROUND(I171*H171,2)</f>
        <v>0</v>
      </c>
      <c r="K171" s="187" t="s">
        <v>133</v>
      </c>
      <c r="L171" s="192"/>
      <c r="M171" s="193" t="s">
        <v>3</v>
      </c>
      <c r="N171" s="194" t="s">
        <v>46</v>
      </c>
      <c r="O171" s="53"/>
      <c r="P171" s="161">
        <f>O171*H171</f>
        <v>0</v>
      </c>
      <c r="Q171" s="161">
        <v>3.8999999999999999E-4</v>
      </c>
      <c r="R171" s="161">
        <f>Q171*H171</f>
        <v>7.7999999999999999E-4</v>
      </c>
      <c r="S171" s="161">
        <v>0</v>
      </c>
      <c r="T171" s="162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3" t="s">
        <v>172</v>
      </c>
      <c r="AT171" s="163" t="s">
        <v>252</v>
      </c>
      <c r="AU171" s="163" t="s">
        <v>85</v>
      </c>
      <c r="AY171" s="17" t="s">
        <v>127</v>
      </c>
      <c r="BE171" s="164">
        <f>IF(N171="základní",J171,0)</f>
        <v>0</v>
      </c>
      <c r="BF171" s="164">
        <f>IF(N171="snížená",J171,0)</f>
        <v>0</v>
      </c>
      <c r="BG171" s="164">
        <f>IF(N171="zákl. přenesená",J171,0)</f>
        <v>0</v>
      </c>
      <c r="BH171" s="164">
        <f>IF(N171="sníž. přenesená",J171,0)</f>
        <v>0</v>
      </c>
      <c r="BI171" s="164">
        <f>IF(N171="nulová",J171,0)</f>
        <v>0</v>
      </c>
      <c r="BJ171" s="17" t="s">
        <v>83</v>
      </c>
      <c r="BK171" s="164">
        <f>ROUND(I171*H171,2)</f>
        <v>0</v>
      </c>
      <c r="BL171" s="17" t="s">
        <v>134</v>
      </c>
      <c r="BM171" s="163" t="s">
        <v>715</v>
      </c>
    </row>
    <row r="172" spans="1:65" s="2" customFormat="1">
      <c r="A172" s="32"/>
      <c r="B172" s="33"/>
      <c r="C172" s="32"/>
      <c r="D172" s="165" t="s">
        <v>136</v>
      </c>
      <c r="E172" s="32"/>
      <c r="F172" s="166" t="s">
        <v>714</v>
      </c>
      <c r="G172" s="32"/>
      <c r="H172" s="32"/>
      <c r="I172" s="91"/>
      <c r="J172" s="32"/>
      <c r="K172" s="32"/>
      <c r="L172" s="33"/>
      <c r="M172" s="167"/>
      <c r="N172" s="168"/>
      <c r="O172" s="53"/>
      <c r="P172" s="53"/>
      <c r="Q172" s="53"/>
      <c r="R172" s="53"/>
      <c r="S172" s="53"/>
      <c r="T172" s="54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7" t="s">
        <v>136</v>
      </c>
      <c r="AU172" s="17" t="s">
        <v>85</v>
      </c>
    </row>
    <row r="173" spans="1:65" s="2" customFormat="1" ht="19.95" customHeight="1">
      <c r="A173" s="32"/>
      <c r="B173" s="151"/>
      <c r="C173" s="152" t="s">
        <v>324</v>
      </c>
      <c r="D173" s="152" t="s">
        <v>129</v>
      </c>
      <c r="E173" s="153" t="s">
        <v>716</v>
      </c>
      <c r="F173" s="154" t="s">
        <v>717</v>
      </c>
      <c r="G173" s="155" t="s">
        <v>288</v>
      </c>
      <c r="H173" s="156">
        <v>2</v>
      </c>
      <c r="I173" s="157"/>
      <c r="J173" s="158">
        <f>ROUND(I173*H173,2)</f>
        <v>0</v>
      </c>
      <c r="K173" s="154" t="s">
        <v>133</v>
      </c>
      <c r="L173" s="33"/>
      <c r="M173" s="159" t="s">
        <v>3</v>
      </c>
      <c r="N173" s="160" t="s">
        <v>46</v>
      </c>
      <c r="O173" s="53"/>
      <c r="P173" s="161">
        <f>O173*H173</f>
        <v>0</v>
      </c>
      <c r="Q173" s="161">
        <v>0</v>
      </c>
      <c r="R173" s="161">
        <f>Q173*H173</f>
        <v>0</v>
      </c>
      <c r="S173" s="161">
        <v>0</v>
      </c>
      <c r="T173" s="162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3" t="s">
        <v>134</v>
      </c>
      <c r="AT173" s="163" t="s">
        <v>129</v>
      </c>
      <c r="AU173" s="163" t="s">
        <v>85</v>
      </c>
      <c r="AY173" s="17" t="s">
        <v>127</v>
      </c>
      <c r="BE173" s="164">
        <f>IF(N173="základní",J173,0)</f>
        <v>0</v>
      </c>
      <c r="BF173" s="164">
        <f>IF(N173="snížená",J173,0)</f>
        <v>0</v>
      </c>
      <c r="BG173" s="164">
        <f>IF(N173="zákl. přenesená",J173,0)</f>
        <v>0</v>
      </c>
      <c r="BH173" s="164">
        <f>IF(N173="sníž. přenesená",J173,0)</f>
        <v>0</v>
      </c>
      <c r="BI173" s="164">
        <f>IF(N173="nulová",J173,0)</f>
        <v>0</v>
      </c>
      <c r="BJ173" s="17" t="s">
        <v>83</v>
      </c>
      <c r="BK173" s="164">
        <f>ROUND(I173*H173,2)</f>
        <v>0</v>
      </c>
      <c r="BL173" s="17" t="s">
        <v>134</v>
      </c>
      <c r="BM173" s="163" t="s">
        <v>718</v>
      </c>
    </row>
    <row r="174" spans="1:65" s="2" customFormat="1" ht="28.8">
      <c r="A174" s="32"/>
      <c r="B174" s="33"/>
      <c r="C174" s="32"/>
      <c r="D174" s="165" t="s">
        <v>136</v>
      </c>
      <c r="E174" s="32"/>
      <c r="F174" s="166" t="s">
        <v>719</v>
      </c>
      <c r="G174" s="32"/>
      <c r="H174" s="32"/>
      <c r="I174" s="91"/>
      <c r="J174" s="32"/>
      <c r="K174" s="32"/>
      <c r="L174" s="33"/>
      <c r="M174" s="167"/>
      <c r="N174" s="168"/>
      <c r="O174" s="53"/>
      <c r="P174" s="53"/>
      <c r="Q174" s="53"/>
      <c r="R174" s="53"/>
      <c r="S174" s="53"/>
      <c r="T174" s="54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136</v>
      </c>
      <c r="AU174" s="17" t="s">
        <v>85</v>
      </c>
    </row>
    <row r="175" spans="1:65" s="2" customFormat="1" ht="14.4" customHeight="1">
      <c r="A175" s="32"/>
      <c r="B175" s="151"/>
      <c r="C175" s="185" t="s">
        <v>330</v>
      </c>
      <c r="D175" s="185" t="s">
        <v>252</v>
      </c>
      <c r="E175" s="186" t="s">
        <v>720</v>
      </c>
      <c r="F175" s="187" t="s">
        <v>721</v>
      </c>
      <c r="G175" s="188" t="s">
        <v>288</v>
      </c>
      <c r="H175" s="189">
        <v>2</v>
      </c>
      <c r="I175" s="190"/>
      <c r="J175" s="191">
        <f>ROUND(I175*H175,2)</f>
        <v>0</v>
      </c>
      <c r="K175" s="187" t="s">
        <v>133</v>
      </c>
      <c r="L175" s="192"/>
      <c r="M175" s="193" t="s">
        <v>3</v>
      </c>
      <c r="N175" s="194" t="s">
        <v>46</v>
      </c>
      <c r="O175" s="53"/>
      <c r="P175" s="161">
        <f>O175*H175</f>
        <v>0</v>
      </c>
      <c r="Q175" s="161">
        <v>5.6999999999999998E-4</v>
      </c>
      <c r="R175" s="161">
        <f>Q175*H175</f>
        <v>1.14E-3</v>
      </c>
      <c r="S175" s="161">
        <v>0</v>
      </c>
      <c r="T175" s="162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63" t="s">
        <v>172</v>
      </c>
      <c r="AT175" s="163" t="s">
        <v>252</v>
      </c>
      <c r="AU175" s="163" t="s">
        <v>85</v>
      </c>
      <c r="AY175" s="17" t="s">
        <v>127</v>
      </c>
      <c r="BE175" s="164">
        <f>IF(N175="základní",J175,0)</f>
        <v>0</v>
      </c>
      <c r="BF175" s="164">
        <f>IF(N175="snížená",J175,0)</f>
        <v>0</v>
      </c>
      <c r="BG175" s="164">
        <f>IF(N175="zákl. přenesená",J175,0)</f>
        <v>0</v>
      </c>
      <c r="BH175" s="164">
        <f>IF(N175="sníž. přenesená",J175,0)</f>
        <v>0</v>
      </c>
      <c r="BI175" s="164">
        <f>IF(N175="nulová",J175,0)</f>
        <v>0</v>
      </c>
      <c r="BJ175" s="17" t="s">
        <v>83</v>
      </c>
      <c r="BK175" s="164">
        <f>ROUND(I175*H175,2)</f>
        <v>0</v>
      </c>
      <c r="BL175" s="17" t="s">
        <v>134</v>
      </c>
      <c r="BM175" s="163" t="s">
        <v>722</v>
      </c>
    </row>
    <row r="176" spans="1:65" s="2" customFormat="1">
      <c r="A176" s="32"/>
      <c r="B176" s="33"/>
      <c r="C176" s="32"/>
      <c r="D176" s="165" t="s">
        <v>136</v>
      </c>
      <c r="E176" s="32"/>
      <c r="F176" s="166" t="s">
        <v>721</v>
      </c>
      <c r="G176" s="32"/>
      <c r="H176" s="32"/>
      <c r="I176" s="91"/>
      <c r="J176" s="32"/>
      <c r="K176" s="32"/>
      <c r="L176" s="33"/>
      <c r="M176" s="167"/>
      <c r="N176" s="168"/>
      <c r="O176" s="53"/>
      <c r="P176" s="53"/>
      <c r="Q176" s="53"/>
      <c r="R176" s="53"/>
      <c r="S176" s="53"/>
      <c r="T176" s="54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7" t="s">
        <v>136</v>
      </c>
      <c r="AU176" s="17" t="s">
        <v>85</v>
      </c>
    </row>
    <row r="177" spans="1:65" s="2" customFormat="1" ht="19.95" customHeight="1">
      <c r="A177" s="32"/>
      <c r="B177" s="151"/>
      <c r="C177" s="152" t="s">
        <v>335</v>
      </c>
      <c r="D177" s="152" t="s">
        <v>129</v>
      </c>
      <c r="E177" s="153" t="s">
        <v>723</v>
      </c>
      <c r="F177" s="154" t="s">
        <v>724</v>
      </c>
      <c r="G177" s="155" t="s">
        <v>288</v>
      </c>
      <c r="H177" s="156">
        <v>2</v>
      </c>
      <c r="I177" s="157"/>
      <c r="J177" s="158">
        <f>ROUND(I177*H177,2)</f>
        <v>0</v>
      </c>
      <c r="K177" s="154" t="s">
        <v>133</v>
      </c>
      <c r="L177" s="33"/>
      <c r="M177" s="159" t="s">
        <v>3</v>
      </c>
      <c r="N177" s="160" t="s">
        <v>46</v>
      </c>
      <c r="O177" s="53"/>
      <c r="P177" s="161">
        <f>O177*H177</f>
        <v>0</v>
      </c>
      <c r="Q177" s="161">
        <v>1.6199999999999999E-3</v>
      </c>
      <c r="R177" s="161">
        <f>Q177*H177</f>
        <v>3.2399999999999998E-3</v>
      </c>
      <c r="S177" s="161">
        <v>0</v>
      </c>
      <c r="T177" s="162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63" t="s">
        <v>134</v>
      </c>
      <c r="AT177" s="163" t="s">
        <v>129</v>
      </c>
      <c r="AU177" s="163" t="s">
        <v>85</v>
      </c>
      <c r="AY177" s="17" t="s">
        <v>127</v>
      </c>
      <c r="BE177" s="164">
        <f>IF(N177="základní",J177,0)</f>
        <v>0</v>
      </c>
      <c r="BF177" s="164">
        <f>IF(N177="snížená",J177,0)</f>
        <v>0</v>
      </c>
      <c r="BG177" s="164">
        <f>IF(N177="zákl. přenesená",J177,0)</f>
        <v>0</v>
      </c>
      <c r="BH177" s="164">
        <f>IF(N177="sníž. přenesená",J177,0)</f>
        <v>0</v>
      </c>
      <c r="BI177" s="164">
        <f>IF(N177="nulová",J177,0)</f>
        <v>0</v>
      </c>
      <c r="BJ177" s="17" t="s">
        <v>83</v>
      </c>
      <c r="BK177" s="164">
        <f>ROUND(I177*H177,2)</f>
        <v>0</v>
      </c>
      <c r="BL177" s="17" t="s">
        <v>134</v>
      </c>
      <c r="BM177" s="163" t="s">
        <v>725</v>
      </c>
    </row>
    <row r="178" spans="1:65" s="2" customFormat="1" ht="38.4">
      <c r="A178" s="32"/>
      <c r="B178" s="33"/>
      <c r="C178" s="32"/>
      <c r="D178" s="165" t="s">
        <v>136</v>
      </c>
      <c r="E178" s="32"/>
      <c r="F178" s="166" t="s">
        <v>726</v>
      </c>
      <c r="G178" s="32"/>
      <c r="H178" s="32"/>
      <c r="I178" s="91"/>
      <c r="J178" s="32"/>
      <c r="K178" s="32"/>
      <c r="L178" s="33"/>
      <c r="M178" s="167"/>
      <c r="N178" s="168"/>
      <c r="O178" s="53"/>
      <c r="P178" s="53"/>
      <c r="Q178" s="53"/>
      <c r="R178" s="53"/>
      <c r="S178" s="53"/>
      <c r="T178" s="54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136</v>
      </c>
      <c r="AU178" s="17" t="s">
        <v>85</v>
      </c>
    </row>
    <row r="179" spans="1:65" s="2" customFormat="1" ht="14.4" customHeight="1">
      <c r="A179" s="32"/>
      <c r="B179" s="151"/>
      <c r="C179" s="185" t="s">
        <v>341</v>
      </c>
      <c r="D179" s="185" t="s">
        <v>252</v>
      </c>
      <c r="E179" s="186" t="s">
        <v>727</v>
      </c>
      <c r="F179" s="187" t="s">
        <v>728</v>
      </c>
      <c r="G179" s="188" t="s">
        <v>288</v>
      </c>
      <c r="H179" s="189">
        <v>2</v>
      </c>
      <c r="I179" s="190"/>
      <c r="J179" s="191">
        <f>ROUND(I179*H179,2)</f>
        <v>0</v>
      </c>
      <c r="K179" s="187" t="s">
        <v>133</v>
      </c>
      <c r="L179" s="192"/>
      <c r="M179" s="193" t="s">
        <v>3</v>
      </c>
      <c r="N179" s="194" t="s">
        <v>46</v>
      </c>
      <c r="O179" s="53"/>
      <c r="P179" s="161">
        <f>O179*H179</f>
        <v>0</v>
      </c>
      <c r="Q179" s="161">
        <v>1.847E-2</v>
      </c>
      <c r="R179" s="161">
        <f>Q179*H179</f>
        <v>3.6940000000000001E-2</v>
      </c>
      <c r="S179" s="161">
        <v>0</v>
      </c>
      <c r="T179" s="162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3" t="s">
        <v>172</v>
      </c>
      <c r="AT179" s="163" t="s">
        <v>252</v>
      </c>
      <c r="AU179" s="163" t="s">
        <v>85</v>
      </c>
      <c r="AY179" s="17" t="s">
        <v>127</v>
      </c>
      <c r="BE179" s="164">
        <f>IF(N179="základní",J179,0)</f>
        <v>0</v>
      </c>
      <c r="BF179" s="164">
        <f>IF(N179="snížená",J179,0)</f>
        <v>0</v>
      </c>
      <c r="BG179" s="164">
        <f>IF(N179="zákl. přenesená",J179,0)</f>
        <v>0</v>
      </c>
      <c r="BH179" s="164">
        <f>IF(N179="sníž. přenesená",J179,0)</f>
        <v>0</v>
      </c>
      <c r="BI179" s="164">
        <f>IF(N179="nulová",J179,0)</f>
        <v>0</v>
      </c>
      <c r="BJ179" s="17" t="s">
        <v>83</v>
      </c>
      <c r="BK179" s="164">
        <f>ROUND(I179*H179,2)</f>
        <v>0</v>
      </c>
      <c r="BL179" s="17" t="s">
        <v>134</v>
      </c>
      <c r="BM179" s="163" t="s">
        <v>729</v>
      </c>
    </row>
    <row r="180" spans="1:65" s="2" customFormat="1">
      <c r="A180" s="32"/>
      <c r="B180" s="33"/>
      <c r="C180" s="32"/>
      <c r="D180" s="165" t="s">
        <v>136</v>
      </c>
      <c r="E180" s="32"/>
      <c r="F180" s="166" t="s">
        <v>728</v>
      </c>
      <c r="G180" s="32"/>
      <c r="H180" s="32"/>
      <c r="I180" s="91"/>
      <c r="J180" s="32"/>
      <c r="K180" s="32"/>
      <c r="L180" s="33"/>
      <c r="M180" s="167"/>
      <c r="N180" s="168"/>
      <c r="O180" s="53"/>
      <c r="P180" s="53"/>
      <c r="Q180" s="53"/>
      <c r="R180" s="53"/>
      <c r="S180" s="53"/>
      <c r="T180" s="54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7" t="s">
        <v>136</v>
      </c>
      <c r="AU180" s="17" t="s">
        <v>85</v>
      </c>
    </row>
    <row r="181" spans="1:65" s="2" customFormat="1" ht="19.95" customHeight="1">
      <c r="A181" s="32"/>
      <c r="B181" s="151"/>
      <c r="C181" s="185" t="s">
        <v>346</v>
      </c>
      <c r="D181" s="185" t="s">
        <v>252</v>
      </c>
      <c r="E181" s="186" t="s">
        <v>730</v>
      </c>
      <c r="F181" s="187" t="s">
        <v>731</v>
      </c>
      <c r="G181" s="188" t="s">
        <v>288</v>
      </c>
      <c r="H181" s="189">
        <v>2</v>
      </c>
      <c r="I181" s="190"/>
      <c r="J181" s="191">
        <f>ROUND(I181*H181,2)</f>
        <v>0</v>
      </c>
      <c r="K181" s="187" t="s">
        <v>133</v>
      </c>
      <c r="L181" s="192"/>
      <c r="M181" s="193" t="s">
        <v>3</v>
      </c>
      <c r="N181" s="194" t="s">
        <v>46</v>
      </c>
      <c r="O181" s="53"/>
      <c r="P181" s="161">
        <f>O181*H181</f>
        <v>0</v>
      </c>
      <c r="Q181" s="161">
        <v>3.5000000000000001E-3</v>
      </c>
      <c r="R181" s="161">
        <f>Q181*H181</f>
        <v>7.0000000000000001E-3</v>
      </c>
      <c r="S181" s="161">
        <v>0</v>
      </c>
      <c r="T181" s="162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63" t="s">
        <v>172</v>
      </c>
      <c r="AT181" s="163" t="s">
        <v>252</v>
      </c>
      <c r="AU181" s="163" t="s">
        <v>85</v>
      </c>
      <c r="AY181" s="17" t="s">
        <v>127</v>
      </c>
      <c r="BE181" s="164">
        <f>IF(N181="základní",J181,0)</f>
        <v>0</v>
      </c>
      <c r="BF181" s="164">
        <f>IF(N181="snížená",J181,0)</f>
        <v>0</v>
      </c>
      <c r="BG181" s="164">
        <f>IF(N181="zákl. přenesená",J181,0)</f>
        <v>0</v>
      </c>
      <c r="BH181" s="164">
        <f>IF(N181="sníž. přenesená",J181,0)</f>
        <v>0</v>
      </c>
      <c r="BI181" s="164">
        <f>IF(N181="nulová",J181,0)</f>
        <v>0</v>
      </c>
      <c r="BJ181" s="17" t="s">
        <v>83</v>
      </c>
      <c r="BK181" s="164">
        <f>ROUND(I181*H181,2)</f>
        <v>0</v>
      </c>
      <c r="BL181" s="17" t="s">
        <v>134</v>
      </c>
      <c r="BM181" s="163" t="s">
        <v>732</v>
      </c>
    </row>
    <row r="182" spans="1:65" s="2" customFormat="1" ht="19.2">
      <c r="A182" s="32"/>
      <c r="B182" s="33"/>
      <c r="C182" s="32"/>
      <c r="D182" s="165" t="s">
        <v>136</v>
      </c>
      <c r="E182" s="32"/>
      <c r="F182" s="166" t="s">
        <v>731</v>
      </c>
      <c r="G182" s="32"/>
      <c r="H182" s="32"/>
      <c r="I182" s="91"/>
      <c r="J182" s="32"/>
      <c r="K182" s="32"/>
      <c r="L182" s="33"/>
      <c r="M182" s="167"/>
      <c r="N182" s="168"/>
      <c r="O182" s="53"/>
      <c r="P182" s="53"/>
      <c r="Q182" s="53"/>
      <c r="R182" s="53"/>
      <c r="S182" s="53"/>
      <c r="T182" s="54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7" t="s">
        <v>136</v>
      </c>
      <c r="AU182" s="17" t="s">
        <v>85</v>
      </c>
    </row>
    <row r="183" spans="1:65" s="2" customFormat="1" ht="14.4" customHeight="1">
      <c r="A183" s="32"/>
      <c r="B183" s="151"/>
      <c r="C183" s="152" t="s">
        <v>351</v>
      </c>
      <c r="D183" s="152" t="s">
        <v>129</v>
      </c>
      <c r="E183" s="153" t="s">
        <v>733</v>
      </c>
      <c r="F183" s="154" t="s">
        <v>734</v>
      </c>
      <c r="G183" s="155" t="s">
        <v>288</v>
      </c>
      <c r="H183" s="156">
        <v>1</v>
      </c>
      <c r="I183" s="157"/>
      <c r="J183" s="158">
        <f>ROUND(I183*H183,2)</f>
        <v>0</v>
      </c>
      <c r="K183" s="154" t="s">
        <v>133</v>
      </c>
      <c r="L183" s="33"/>
      <c r="M183" s="159" t="s">
        <v>3</v>
      </c>
      <c r="N183" s="160" t="s">
        <v>46</v>
      </c>
      <c r="O183" s="53"/>
      <c r="P183" s="161">
        <f>O183*H183</f>
        <v>0</v>
      </c>
      <c r="Q183" s="161">
        <v>3.4000000000000002E-4</v>
      </c>
      <c r="R183" s="161">
        <f>Q183*H183</f>
        <v>3.4000000000000002E-4</v>
      </c>
      <c r="S183" s="161">
        <v>0</v>
      </c>
      <c r="T183" s="162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63" t="s">
        <v>134</v>
      </c>
      <c r="AT183" s="163" t="s">
        <v>129</v>
      </c>
      <c r="AU183" s="163" t="s">
        <v>85</v>
      </c>
      <c r="AY183" s="17" t="s">
        <v>127</v>
      </c>
      <c r="BE183" s="164">
        <f>IF(N183="základní",J183,0)</f>
        <v>0</v>
      </c>
      <c r="BF183" s="164">
        <f>IF(N183="snížená",J183,0)</f>
        <v>0</v>
      </c>
      <c r="BG183" s="164">
        <f>IF(N183="zákl. přenesená",J183,0)</f>
        <v>0</v>
      </c>
      <c r="BH183" s="164">
        <f>IF(N183="sníž. přenesená",J183,0)</f>
        <v>0</v>
      </c>
      <c r="BI183" s="164">
        <f>IF(N183="nulová",J183,0)</f>
        <v>0</v>
      </c>
      <c r="BJ183" s="17" t="s">
        <v>83</v>
      </c>
      <c r="BK183" s="164">
        <f>ROUND(I183*H183,2)</f>
        <v>0</v>
      </c>
      <c r="BL183" s="17" t="s">
        <v>134</v>
      </c>
      <c r="BM183" s="163" t="s">
        <v>735</v>
      </c>
    </row>
    <row r="184" spans="1:65" s="2" customFormat="1" ht="19.2">
      <c r="A184" s="32"/>
      <c r="B184" s="33"/>
      <c r="C184" s="32"/>
      <c r="D184" s="165" t="s">
        <v>136</v>
      </c>
      <c r="E184" s="32"/>
      <c r="F184" s="166" t="s">
        <v>736</v>
      </c>
      <c r="G184" s="32"/>
      <c r="H184" s="32"/>
      <c r="I184" s="91"/>
      <c r="J184" s="32"/>
      <c r="K184" s="32"/>
      <c r="L184" s="33"/>
      <c r="M184" s="167"/>
      <c r="N184" s="168"/>
      <c r="O184" s="53"/>
      <c r="P184" s="53"/>
      <c r="Q184" s="53"/>
      <c r="R184" s="53"/>
      <c r="S184" s="53"/>
      <c r="T184" s="54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7" t="s">
        <v>136</v>
      </c>
      <c r="AU184" s="17" t="s">
        <v>85</v>
      </c>
    </row>
    <row r="185" spans="1:65" s="2" customFormat="1" ht="19.95" customHeight="1">
      <c r="A185" s="32"/>
      <c r="B185" s="151"/>
      <c r="C185" s="185" t="s">
        <v>356</v>
      </c>
      <c r="D185" s="185" t="s">
        <v>252</v>
      </c>
      <c r="E185" s="186" t="s">
        <v>737</v>
      </c>
      <c r="F185" s="187" t="s">
        <v>738</v>
      </c>
      <c r="G185" s="188" t="s">
        <v>288</v>
      </c>
      <c r="H185" s="189">
        <v>1</v>
      </c>
      <c r="I185" s="190"/>
      <c r="J185" s="191">
        <f>ROUND(I185*H185,2)</f>
        <v>0</v>
      </c>
      <c r="K185" s="187" t="s">
        <v>133</v>
      </c>
      <c r="L185" s="192"/>
      <c r="M185" s="193" t="s">
        <v>3</v>
      </c>
      <c r="N185" s="194" t="s">
        <v>46</v>
      </c>
      <c r="O185" s="53"/>
      <c r="P185" s="161">
        <f>O185*H185</f>
        <v>0</v>
      </c>
      <c r="Q185" s="161">
        <v>4.8000000000000001E-2</v>
      </c>
      <c r="R185" s="161">
        <f>Q185*H185</f>
        <v>4.8000000000000001E-2</v>
      </c>
      <c r="S185" s="161">
        <v>0</v>
      </c>
      <c r="T185" s="162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3" t="s">
        <v>172</v>
      </c>
      <c r="AT185" s="163" t="s">
        <v>252</v>
      </c>
      <c r="AU185" s="163" t="s">
        <v>85</v>
      </c>
      <c r="AY185" s="17" t="s">
        <v>127</v>
      </c>
      <c r="BE185" s="164">
        <f>IF(N185="základní",J185,0)</f>
        <v>0</v>
      </c>
      <c r="BF185" s="164">
        <f>IF(N185="snížená",J185,0)</f>
        <v>0</v>
      </c>
      <c r="BG185" s="164">
        <f>IF(N185="zákl. přenesená",J185,0)</f>
        <v>0</v>
      </c>
      <c r="BH185" s="164">
        <f>IF(N185="sníž. přenesená",J185,0)</f>
        <v>0</v>
      </c>
      <c r="BI185" s="164">
        <f>IF(N185="nulová",J185,0)</f>
        <v>0</v>
      </c>
      <c r="BJ185" s="17" t="s">
        <v>83</v>
      </c>
      <c r="BK185" s="164">
        <f>ROUND(I185*H185,2)</f>
        <v>0</v>
      </c>
      <c r="BL185" s="17" t="s">
        <v>134</v>
      </c>
      <c r="BM185" s="163" t="s">
        <v>739</v>
      </c>
    </row>
    <row r="186" spans="1:65" s="2" customFormat="1" ht="19.2">
      <c r="A186" s="32"/>
      <c r="B186" s="33"/>
      <c r="C186" s="32"/>
      <c r="D186" s="165" t="s">
        <v>136</v>
      </c>
      <c r="E186" s="32"/>
      <c r="F186" s="166" t="s">
        <v>738</v>
      </c>
      <c r="G186" s="32"/>
      <c r="H186" s="32"/>
      <c r="I186" s="91"/>
      <c r="J186" s="32"/>
      <c r="K186" s="32"/>
      <c r="L186" s="33"/>
      <c r="M186" s="167"/>
      <c r="N186" s="168"/>
      <c r="O186" s="53"/>
      <c r="P186" s="53"/>
      <c r="Q186" s="53"/>
      <c r="R186" s="53"/>
      <c r="S186" s="53"/>
      <c r="T186" s="54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7" t="s">
        <v>136</v>
      </c>
      <c r="AU186" s="17" t="s">
        <v>85</v>
      </c>
    </row>
    <row r="187" spans="1:65" s="2" customFormat="1" ht="14.4" customHeight="1">
      <c r="A187" s="32"/>
      <c r="B187" s="151"/>
      <c r="C187" s="152" t="s">
        <v>360</v>
      </c>
      <c r="D187" s="152" t="s">
        <v>129</v>
      </c>
      <c r="E187" s="153" t="s">
        <v>740</v>
      </c>
      <c r="F187" s="154" t="s">
        <v>741</v>
      </c>
      <c r="G187" s="155" t="s">
        <v>288</v>
      </c>
      <c r="H187" s="156">
        <v>2</v>
      </c>
      <c r="I187" s="157"/>
      <c r="J187" s="158">
        <f>ROUND(I187*H187,2)</f>
        <v>0</v>
      </c>
      <c r="K187" s="154" t="s">
        <v>133</v>
      </c>
      <c r="L187" s="33"/>
      <c r="M187" s="159" t="s">
        <v>3</v>
      </c>
      <c r="N187" s="160" t="s">
        <v>46</v>
      </c>
      <c r="O187" s="53"/>
      <c r="P187" s="161">
        <f>O187*H187</f>
        <v>0</v>
      </c>
      <c r="Q187" s="161">
        <v>0.12303</v>
      </c>
      <c r="R187" s="161">
        <f>Q187*H187</f>
        <v>0.24606</v>
      </c>
      <c r="S187" s="161">
        <v>0</v>
      </c>
      <c r="T187" s="162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3" t="s">
        <v>134</v>
      </c>
      <c r="AT187" s="163" t="s">
        <v>129</v>
      </c>
      <c r="AU187" s="163" t="s">
        <v>85</v>
      </c>
      <c r="AY187" s="17" t="s">
        <v>127</v>
      </c>
      <c r="BE187" s="164">
        <f>IF(N187="základní",J187,0)</f>
        <v>0</v>
      </c>
      <c r="BF187" s="164">
        <f>IF(N187="snížená",J187,0)</f>
        <v>0</v>
      </c>
      <c r="BG187" s="164">
        <f>IF(N187="zákl. přenesená",J187,0)</f>
        <v>0</v>
      </c>
      <c r="BH187" s="164">
        <f>IF(N187="sníž. přenesená",J187,0)</f>
        <v>0</v>
      </c>
      <c r="BI187" s="164">
        <f>IF(N187="nulová",J187,0)</f>
        <v>0</v>
      </c>
      <c r="BJ187" s="17" t="s">
        <v>83</v>
      </c>
      <c r="BK187" s="164">
        <f>ROUND(I187*H187,2)</f>
        <v>0</v>
      </c>
      <c r="BL187" s="17" t="s">
        <v>134</v>
      </c>
      <c r="BM187" s="163" t="s">
        <v>742</v>
      </c>
    </row>
    <row r="188" spans="1:65" s="2" customFormat="1">
      <c r="A188" s="32"/>
      <c r="B188" s="33"/>
      <c r="C188" s="32"/>
      <c r="D188" s="165" t="s">
        <v>136</v>
      </c>
      <c r="E188" s="32"/>
      <c r="F188" s="166" t="s">
        <v>741</v>
      </c>
      <c r="G188" s="32"/>
      <c r="H188" s="32"/>
      <c r="I188" s="91"/>
      <c r="J188" s="32"/>
      <c r="K188" s="32"/>
      <c r="L188" s="33"/>
      <c r="M188" s="167"/>
      <c r="N188" s="168"/>
      <c r="O188" s="53"/>
      <c r="P188" s="53"/>
      <c r="Q188" s="53"/>
      <c r="R188" s="53"/>
      <c r="S188" s="53"/>
      <c r="T188" s="54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7" t="s">
        <v>136</v>
      </c>
      <c r="AU188" s="17" t="s">
        <v>85</v>
      </c>
    </row>
    <row r="189" spans="1:65" s="2" customFormat="1" ht="19.95" customHeight="1">
      <c r="A189" s="32"/>
      <c r="B189" s="151"/>
      <c r="C189" s="185" t="s">
        <v>365</v>
      </c>
      <c r="D189" s="185" t="s">
        <v>252</v>
      </c>
      <c r="E189" s="186" t="s">
        <v>743</v>
      </c>
      <c r="F189" s="187" t="s">
        <v>744</v>
      </c>
      <c r="G189" s="188" t="s">
        <v>288</v>
      </c>
      <c r="H189" s="189">
        <v>2</v>
      </c>
      <c r="I189" s="190"/>
      <c r="J189" s="191">
        <f>ROUND(I189*H189,2)</f>
        <v>0</v>
      </c>
      <c r="K189" s="187" t="s">
        <v>133</v>
      </c>
      <c r="L189" s="192"/>
      <c r="M189" s="193" t="s">
        <v>3</v>
      </c>
      <c r="N189" s="194" t="s">
        <v>46</v>
      </c>
      <c r="O189" s="53"/>
      <c r="P189" s="161">
        <f>O189*H189</f>
        <v>0</v>
      </c>
      <c r="Q189" s="161">
        <v>1.3299999999999999E-2</v>
      </c>
      <c r="R189" s="161">
        <f>Q189*H189</f>
        <v>2.6599999999999999E-2</v>
      </c>
      <c r="S189" s="161">
        <v>0</v>
      </c>
      <c r="T189" s="162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3" t="s">
        <v>172</v>
      </c>
      <c r="AT189" s="163" t="s">
        <v>252</v>
      </c>
      <c r="AU189" s="163" t="s">
        <v>85</v>
      </c>
      <c r="AY189" s="17" t="s">
        <v>127</v>
      </c>
      <c r="BE189" s="164">
        <f>IF(N189="základní",J189,0)</f>
        <v>0</v>
      </c>
      <c r="BF189" s="164">
        <f>IF(N189="snížená",J189,0)</f>
        <v>0</v>
      </c>
      <c r="BG189" s="164">
        <f>IF(N189="zákl. přenesená",J189,0)</f>
        <v>0</v>
      </c>
      <c r="BH189" s="164">
        <f>IF(N189="sníž. přenesená",J189,0)</f>
        <v>0</v>
      </c>
      <c r="BI189" s="164">
        <f>IF(N189="nulová",J189,0)</f>
        <v>0</v>
      </c>
      <c r="BJ189" s="17" t="s">
        <v>83</v>
      </c>
      <c r="BK189" s="164">
        <f>ROUND(I189*H189,2)</f>
        <v>0</v>
      </c>
      <c r="BL189" s="17" t="s">
        <v>134</v>
      </c>
      <c r="BM189" s="163" t="s">
        <v>745</v>
      </c>
    </row>
    <row r="190" spans="1:65" s="2" customFormat="1" ht="19.2">
      <c r="A190" s="32"/>
      <c r="B190" s="33"/>
      <c r="C190" s="32"/>
      <c r="D190" s="165" t="s">
        <v>136</v>
      </c>
      <c r="E190" s="32"/>
      <c r="F190" s="166" t="s">
        <v>744</v>
      </c>
      <c r="G190" s="32"/>
      <c r="H190" s="32"/>
      <c r="I190" s="91"/>
      <c r="J190" s="32"/>
      <c r="K190" s="32"/>
      <c r="L190" s="33"/>
      <c r="M190" s="167"/>
      <c r="N190" s="168"/>
      <c r="O190" s="53"/>
      <c r="P190" s="53"/>
      <c r="Q190" s="53"/>
      <c r="R190" s="53"/>
      <c r="S190" s="53"/>
      <c r="T190" s="54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7" t="s">
        <v>136</v>
      </c>
      <c r="AU190" s="17" t="s">
        <v>85</v>
      </c>
    </row>
    <row r="191" spans="1:65" s="2" customFormat="1" ht="14.4" customHeight="1">
      <c r="A191" s="32"/>
      <c r="B191" s="151"/>
      <c r="C191" s="152" t="s">
        <v>370</v>
      </c>
      <c r="D191" s="152" t="s">
        <v>129</v>
      </c>
      <c r="E191" s="153" t="s">
        <v>746</v>
      </c>
      <c r="F191" s="154" t="s">
        <v>747</v>
      </c>
      <c r="G191" s="155" t="s">
        <v>288</v>
      </c>
      <c r="H191" s="156">
        <v>1</v>
      </c>
      <c r="I191" s="157"/>
      <c r="J191" s="158">
        <f>ROUND(I191*H191,2)</f>
        <v>0</v>
      </c>
      <c r="K191" s="154" t="s">
        <v>133</v>
      </c>
      <c r="L191" s="33"/>
      <c r="M191" s="159" t="s">
        <v>3</v>
      </c>
      <c r="N191" s="160" t="s">
        <v>46</v>
      </c>
      <c r="O191" s="53"/>
      <c r="P191" s="161">
        <f>O191*H191</f>
        <v>0</v>
      </c>
      <c r="Q191" s="161">
        <v>0.32906000000000002</v>
      </c>
      <c r="R191" s="161">
        <f>Q191*H191</f>
        <v>0.32906000000000002</v>
      </c>
      <c r="S191" s="161">
        <v>0</v>
      </c>
      <c r="T191" s="162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3" t="s">
        <v>134</v>
      </c>
      <c r="AT191" s="163" t="s">
        <v>129</v>
      </c>
      <c r="AU191" s="163" t="s">
        <v>85</v>
      </c>
      <c r="AY191" s="17" t="s">
        <v>127</v>
      </c>
      <c r="BE191" s="164">
        <f>IF(N191="základní",J191,0)</f>
        <v>0</v>
      </c>
      <c r="BF191" s="164">
        <f>IF(N191="snížená",J191,0)</f>
        <v>0</v>
      </c>
      <c r="BG191" s="164">
        <f>IF(N191="zákl. přenesená",J191,0)</f>
        <v>0</v>
      </c>
      <c r="BH191" s="164">
        <f>IF(N191="sníž. přenesená",J191,0)</f>
        <v>0</v>
      </c>
      <c r="BI191" s="164">
        <f>IF(N191="nulová",J191,0)</f>
        <v>0</v>
      </c>
      <c r="BJ191" s="17" t="s">
        <v>83</v>
      </c>
      <c r="BK191" s="164">
        <f>ROUND(I191*H191,2)</f>
        <v>0</v>
      </c>
      <c r="BL191" s="17" t="s">
        <v>134</v>
      </c>
      <c r="BM191" s="163" t="s">
        <v>748</v>
      </c>
    </row>
    <row r="192" spans="1:65" s="2" customFormat="1">
      <c r="A192" s="32"/>
      <c r="B192" s="33"/>
      <c r="C192" s="32"/>
      <c r="D192" s="165" t="s">
        <v>136</v>
      </c>
      <c r="E192" s="32"/>
      <c r="F192" s="166" t="s">
        <v>747</v>
      </c>
      <c r="G192" s="32"/>
      <c r="H192" s="32"/>
      <c r="I192" s="91"/>
      <c r="J192" s="32"/>
      <c r="K192" s="32"/>
      <c r="L192" s="33"/>
      <c r="M192" s="167"/>
      <c r="N192" s="168"/>
      <c r="O192" s="53"/>
      <c r="P192" s="53"/>
      <c r="Q192" s="53"/>
      <c r="R192" s="53"/>
      <c r="S192" s="53"/>
      <c r="T192" s="54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7" t="s">
        <v>136</v>
      </c>
      <c r="AU192" s="17" t="s">
        <v>85</v>
      </c>
    </row>
    <row r="193" spans="1:65" s="2" customFormat="1" ht="14.4" customHeight="1">
      <c r="A193" s="32"/>
      <c r="B193" s="151"/>
      <c r="C193" s="185" t="s">
        <v>374</v>
      </c>
      <c r="D193" s="185" t="s">
        <v>252</v>
      </c>
      <c r="E193" s="186" t="s">
        <v>749</v>
      </c>
      <c r="F193" s="187" t="s">
        <v>750</v>
      </c>
      <c r="G193" s="188" t="s">
        <v>288</v>
      </c>
      <c r="H193" s="189">
        <v>1</v>
      </c>
      <c r="I193" s="190"/>
      <c r="J193" s="191">
        <f>ROUND(I193*H193,2)</f>
        <v>0</v>
      </c>
      <c r="K193" s="187" t="s">
        <v>133</v>
      </c>
      <c r="L193" s="192"/>
      <c r="M193" s="193" t="s">
        <v>3</v>
      </c>
      <c r="N193" s="194" t="s">
        <v>46</v>
      </c>
      <c r="O193" s="53"/>
      <c r="P193" s="161">
        <f>O193*H193</f>
        <v>0</v>
      </c>
      <c r="Q193" s="161">
        <v>2.9499999999999998E-2</v>
      </c>
      <c r="R193" s="161">
        <f>Q193*H193</f>
        <v>2.9499999999999998E-2</v>
      </c>
      <c r="S193" s="161">
        <v>0</v>
      </c>
      <c r="T193" s="162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3" t="s">
        <v>172</v>
      </c>
      <c r="AT193" s="163" t="s">
        <v>252</v>
      </c>
      <c r="AU193" s="163" t="s">
        <v>85</v>
      </c>
      <c r="AY193" s="17" t="s">
        <v>127</v>
      </c>
      <c r="BE193" s="164">
        <f>IF(N193="základní",J193,0)</f>
        <v>0</v>
      </c>
      <c r="BF193" s="164">
        <f>IF(N193="snížená",J193,0)</f>
        <v>0</v>
      </c>
      <c r="BG193" s="164">
        <f>IF(N193="zákl. přenesená",J193,0)</f>
        <v>0</v>
      </c>
      <c r="BH193" s="164">
        <f>IF(N193="sníž. přenesená",J193,0)</f>
        <v>0</v>
      </c>
      <c r="BI193" s="164">
        <f>IF(N193="nulová",J193,0)</f>
        <v>0</v>
      </c>
      <c r="BJ193" s="17" t="s">
        <v>83</v>
      </c>
      <c r="BK193" s="164">
        <f>ROUND(I193*H193,2)</f>
        <v>0</v>
      </c>
      <c r="BL193" s="17" t="s">
        <v>134</v>
      </c>
      <c r="BM193" s="163" t="s">
        <v>751</v>
      </c>
    </row>
    <row r="194" spans="1:65" s="2" customFormat="1">
      <c r="A194" s="32"/>
      <c r="B194" s="33"/>
      <c r="C194" s="32"/>
      <c r="D194" s="165" t="s">
        <v>136</v>
      </c>
      <c r="E194" s="32"/>
      <c r="F194" s="166" t="s">
        <v>750</v>
      </c>
      <c r="G194" s="32"/>
      <c r="H194" s="32"/>
      <c r="I194" s="91"/>
      <c r="J194" s="32"/>
      <c r="K194" s="32"/>
      <c r="L194" s="33"/>
      <c r="M194" s="167"/>
      <c r="N194" s="168"/>
      <c r="O194" s="53"/>
      <c r="P194" s="53"/>
      <c r="Q194" s="53"/>
      <c r="R194" s="53"/>
      <c r="S194" s="53"/>
      <c r="T194" s="54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7" t="s">
        <v>136</v>
      </c>
      <c r="AU194" s="17" t="s">
        <v>85</v>
      </c>
    </row>
    <row r="195" spans="1:65" s="2" customFormat="1" ht="19.95" customHeight="1">
      <c r="A195" s="32"/>
      <c r="B195" s="151"/>
      <c r="C195" s="152" t="s">
        <v>378</v>
      </c>
      <c r="D195" s="152" t="s">
        <v>129</v>
      </c>
      <c r="E195" s="153" t="s">
        <v>752</v>
      </c>
      <c r="F195" s="154" t="s">
        <v>753</v>
      </c>
      <c r="G195" s="155" t="s">
        <v>288</v>
      </c>
      <c r="H195" s="156">
        <v>1</v>
      </c>
      <c r="I195" s="157"/>
      <c r="J195" s="158">
        <f>ROUND(I195*H195,2)</f>
        <v>0</v>
      </c>
      <c r="K195" s="154" t="s">
        <v>133</v>
      </c>
      <c r="L195" s="33"/>
      <c r="M195" s="159" t="s">
        <v>3</v>
      </c>
      <c r="N195" s="160" t="s">
        <v>46</v>
      </c>
      <c r="O195" s="53"/>
      <c r="P195" s="161">
        <f>O195*H195</f>
        <v>0</v>
      </c>
      <c r="Q195" s="161">
        <v>1.6000000000000001E-4</v>
      </c>
      <c r="R195" s="161">
        <f>Q195*H195</f>
        <v>1.6000000000000001E-4</v>
      </c>
      <c r="S195" s="161">
        <v>0</v>
      </c>
      <c r="T195" s="162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3" t="s">
        <v>134</v>
      </c>
      <c r="AT195" s="163" t="s">
        <v>129</v>
      </c>
      <c r="AU195" s="163" t="s">
        <v>85</v>
      </c>
      <c r="AY195" s="17" t="s">
        <v>127</v>
      </c>
      <c r="BE195" s="164">
        <f>IF(N195="základní",J195,0)</f>
        <v>0</v>
      </c>
      <c r="BF195" s="164">
        <f>IF(N195="snížená",J195,0)</f>
        <v>0</v>
      </c>
      <c r="BG195" s="164">
        <f>IF(N195="zákl. přenesená",J195,0)</f>
        <v>0</v>
      </c>
      <c r="BH195" s="164">
        <f>IF(N195="sníž. přenesená",J195,0)</f>
        <v>0</v>
      </c>
      <c r="BI195" s="164">
        <f>IF(N195="nulová",J195,0)</f>
        <v>0</v>
      </c>
      <c r="BJ195" s="17" t="s">
        <v>83</v>
      </c>
      <c r="BK195" s="164">
        <f>ROUND(I195*H195,2)</f>
        <v>0</v>
      </c>
      <c r="BL195" s="17" t="s">
        <v>134</v>
      </c>
      <c r="BM195" s="163" t="s">
        <v>754</v>
      </c>
    </row>
    <row r="196" spans="1:65" s="2" customFormat="1" ht="19.2">
      <c r="A196" s="32"/>
      <c r="B196" s="33"/>
      <c r="C196" s="32"/>
      <c r="D196" s="165" t="s">
        <v>136</v>
      </c>
      <c r="E196" s="32"/>
      <c r="F196" s="166" t="s">
        <v>755</v>
      </c>
      <c r="G196" s="32"/>
      <c r="H196" s="32"/>
      <c r="I196" s="91"/>
      <c r="J196" s="32"/>
      <c r="K196" s="32"/>
      <c r="L196" s="33"/>
      <c r="M196" s="167"/>
      <c r="N196" s="168"/>
      <c r="O196" s="53"/>
      <c r="P196" s="53"/>
      <c r="Q196" s="53"/>
      <c r="R196" s="53"/>
      <c r="S196" s="53"/>
      <c r="T196" s="54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7" t="s">
        <v>136</v>
      </c>
      <c r="AU196" s="17" t="s">
        <v>85</v>
      </c>
    </row>
    <row r="197" spans="1:65" s="2" customFormat="1" ht="19.95" customHeight="1">
      <c r="A197" s="32"/>
      <c r="B197" s="151"/>
      <c r="C197" s="185" t="s">
        <v>382</v>
      </c>
      <c r="D197" s="185" t="s">
        <v>252</v>
      </c>
      <c r="E197" s="186" t="s">
        <v>756</v>
      </c>
      <c r="F197" s="187" t="s">
        <v>757</v>
      </c>
      <c r="G197" s="188" t="s">
        <v>288</v>
      </c>
      <c r="H197" s="189">
        <v>1</v>
      </c>
      <c r="I197" s="190"/>
      <c r="J197" s="191">
        <f>ROUND(I197*H197,2)</f>
        <v>0</v>
      </c>
      <c r="K197" s="187" t="s">
        <v>133</v>
      </c>
      <c r="L197" s="192"/>
      <c r="M197" s="193" t="s">
        <v>3</v>
      </c>
      <c r="N197" s="194" t="s">
        <v>46</v>
      </c>
      <c r="O197" s="53"/>
      <c r="P197" s="161">
        <f>O197*H197</f>
        <v>0</v>
      </c>
      <c r="Q197" s="161">
        <v>6.4999999999999997E-3</v>
      </c>
      <c r="R197" s="161">
        <f>Q197*H197</f>
        <v>6.4999999999999997E-3</v>
      </c>
      <c r="S197" s="161">
        <v>0</v>
      </c>
      <c r="T197" s="162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63" t="s">
        <v>172</v>
      </c>
      <c r="AT197" s="163" t="s">
        <v>252</v>
      </c>
      <c r="AU197" s="163" t="s">
        <v>85</v>
      </c>
      <c r="AY197" s="17" t="s">
        <v>127</v>
      </c>
      <c r="BE197" s="164">
        <f>IF(N197="základní",J197,0)</f>
        <v>0</v>
      </c>
      <c r="BF197" s="164">
        <f>IF(N197="snížená",J197,0)</f>
        <v>0</v>
      </c>
      <c r="BG197" s="164">
        <f>IF(N197="zákl. přenesená",J197,0)</f>
        <v>0</v>
      </c>
      <c r="BH197" s="164">
        <f>IF(N197="sníž. přenesená",J197,0)</f>
        <v>0</v>
      </c>
      <c r="BI197" s="164">
        <f>IF(N197="nulová",J197,0)</f>
        <v>0</v>
      </c>
      <c r="BJ197" s="17" t="s">
        <v>83</v>
      </c>
      <c r="BK197" s="164">
        <f>ROUND(I197*H197,2)</f>
        <v>0</v>
      </c>
      <c r="BL197" s="17" t="s">
        <v>134</v>
      </c>
      <c r="BM197" s="163" t="s">
        <v>758</v>
      </c>
    </row>
    <row r="198" spans="1:65" s="2" customFormat="1">
      <c r="A198" s="32"/>
      <c r="B198" s="33"/>
      <c r="C198" s="32"/>
      <c r="D198" s="165" t="s">
        <v>136</v>
      </c>
      <c r="E198" s="32"/>
      <c r="F198" s="166" t="s">
        <v>757</v>
      </c>
      <c r="G198" s="32"/>
      <c r="H198" s="32"/>
      <c r="I198" s="91"/>
      <c r="J198" s="32"/>
      <c r="K198" s="32"/>
      <c r="L198" s="33"/>
      <c r="M198" s="167"/>
      <c r="N198" s="168"/>
      <c r="O198" s="53"/>
      <c r="P198" s="53"/>
      <c r="Q198" s="53"/>
      <c r="R198" s="53"/>
      <c r="S198" s="53"/>
      <c r="T198" s="54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7" t="s">
        <v>136</v>
      </c>
      <c r="AU198" s="17" t="s">
        <v>85</v>
      </c>
    </row>
    <row r="199" spans="1:65" s="2" customFormat="1" ht="14.4" customHeight="1">
      <c r="A199" s="32"/>
      <c r="B199" s="151"/>
      <c r="C199" s="185" t="s">
        <v>386</v>
      </c>
      <c r="D199" s="185" t="s">
        <v>252</v>
      </c>
      <c r="E199" s="186" t="s">
        <v>759</v>
      </c>
      <c r="F199" s="187" t="s">
        <v>760</v>
      </c>
      <c r="G199" s="188" t="s">
        <v>288</v>
      </c>
      <c r="H199" s="189">
        <v>1</v>
      </c>
      <c r="I199" s="190"/>
      <c r="J199" s="191">
        <f>ROUND(I199*H199,2)</f>
        <v>0</v>
      </c>
      <c r="K199" s="187" t="s">
        <v>133</v>
      </c>
      <c r="L199" s="192"/>
      <c r="M199" s="193" t="s">
        <v>3</v>
      </c>
      <c r="N199" s="194" t="s">
        <v>46</v>
      </c>
      <c r="O199" s="53"/>
      <c r="P199" s="161">
        <f>O199*H199</f>
        <v>0</v>
      </c>
      <c r="Q199" s="161">
        <v>1.4999999999999999E-4</v>
      </c>
      <c r="R199" s="161">
        <f>Q199*H199</f>
        <v>1.4999999999999999E-4</v>
      </c>
      <c r="S199" s="161">
        <v>0</v>
      </c>
      <c r="T199" s="162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63" t="s">
        <v>172</v>
      </c>
      <c r="AT199" s="163" t="s">
        <v>252</v>
      </c>
      <c r="AU199" s="163" t="s">
        <v>85</v>
      </c>
      <c r="AY199" s="17" t="s">
        <v>127</v>
      </c>
      <c r="BE199" s="164">
        <f>IF(N199="základní",J199,0)</f>
        <v>0</v>
      </c>
      <c r="BF199" s="164">
        <f>IF(N199="snížená",J199,0)</f>
        <v>0</v>
      </c>
      <c r="BG199" s="164">
        <f>IF(N199="zákl. přenesená",J199,0)</f>
        <v>0</v>
      </c>
      <c r="BH199" s="164">
        <f>IF(N199="sníž. přenesená",J199,0)</f>
        <v>0</v>
      </c>
      <c r="BI199" s="164">
        <f>IF(N199="nulová",J199,0)</f>
        <v>0</v>
      </c>
      <c r="BJ199" s="17" t="s">
        <v>83</v>
      </c>
      <c r="BK199" s="164">
        <f>ROUND(I199*H199,2)</f>
        <v>0</v>
      </c>
      <c r="BL199" s="17" t="s">
        <v>134</v>
      </c>
      <c r="BM199" s="163" t="s">
        <v>761</v>
      </c>
    </row>
    <row r="200" spans="1:65" s="2" customFormat="1">
      <c r="A200" s="32"/>
      <c r="B200" s="33"/>
      <c r="C200" s="32"/>
      <c r="D200" s="165" t="s">
        <v>136</v>
      </c>
      <c r="E200" s="32"/>
      <c r="F200" s="166" t="s">
        <v>760</v>
      </c>
      <c r="G200" s="32"/>
      <c r="H200" s="32"/>
      <c r="I200" s="91"/>
      <c r="J200" s="32"/>
      <c r="K200" s="32"/>
      <c r="L200" s="33"/>
      <c r="M200" s="167"/>
      <c r="N200" s="168"/>
      <c r="O200" s="53"/>
      <c r="P200" s="53"/>
      <c r="Q200" s="53"/>
      <c r="R200" s="53"/>
      <c r="S200" s="53"/>
      <c r="T200" s="54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7" t="s">
        <v>136</v>
      </c>
      <c r="AU200" s="17" t="s">
        <v>85</v>
      </c>
    </row>
    <row r="201" spans="1:65" s="2" customFormat="1" ht="14.4" customHeight="1">
      <c r="A201" s="32"/>
      <c r="B201" s="151"/>
      <c r="C201" s="152" t="s">
        <v>390</v>
      </c>
      <c r="D201" s="152" t="s">
        <v>129</v>
      </c>
      <c r="E201" s="153" t="s">
        <v>762</v>
      </c>
      <c r="F201" s="154" t="s">
        <v>763</v>
      </c>
      <c r="G201" s="155" t="s">
        <v>163</v>
      </c>
      <c r="H201" s="156">
        <v>214</v>
      </c>
      <c r="I201" s="157"/>
      <c r="J201" s="158">
        <f>ROUND(I201*H201,2)</f>
        <v>0</v>
      </c>
      <c r="K201" s="154" t="s">
        <v>133</v>
      </c>
      <c r="L201" s="33"/>
      <c r="M201" s="159" t="s">
        <v>3</v>
      </c>
      <c r="N201" s="160" t="s">
        <v>46</v>
      </c>
      <c r="O201" s="53"/>
      <c r="P201" s="161">
        <f>O201*H201</f>
        <v>0</v>
      </c>
      <c r="Q201" s="161">
        <v>1.9000000000000001E-4</v>
      </c>
      <c r="R201" s="161">
        <f>Q201*H201</f>
        <v>4.0660000000000002E-2</v>
      </c>
      <c r="S201" s="161">
        <v>0</v>
      </c>
      <c r="T201" s="162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3" t="s">
        <v>134</v>
      </c>
      <c r="AT201" s="163" t="s">
        <v>129</v>
      </c>
      <c r="AU201" s="163" t="s">
        <v>85</v>
      </c>
      <c r="AY201" s="17" t="s">
        <v>127</v>
      </c>
      <c r="BE201" s="164">
        <f>IF(N201="základní",J201,0)</f>
        <v>0</v>
      </c>
      <c r="BF201" s="164">
        <f>IF(N201="snížená",J201,0)</f>
        <v>0</v>
      </c>
      <c r="BG201" s="164">
        <f>IF(N201="zákl. přenesená",J201,0)</f>
        <v>0</v>
      </c>
      <c r="BH201" s="164">
        <f>IF(N201="sníž. přenesená",J201,0)</f>
        <v>0</v>
      </c>
      <c r="BI201" s="164">
        <f>IF(N201="nulová",J201,0)</f>
        <v>0</v>
      </c>
      <c r="BJ201" s="17" t="s">
        <v>83</v>
      </c>
      <c r="BK201" s="164">
        <f>ROUND(I201*H201,2)</f>
        <v>0</v>
      </c>
      <c r="BL201" s="17" t="s">
        <v>134</v>
      </c>
      <c r="BM201" s="163" t="s">
        <v>764</v>
      </c>
    </row>
    <row r="202" spans="1:65" s="2" customFormat="1">
      <c r="A202" s="32"/>
      <c r="B202" s="33"/>
      <c r="C202" s="32"/>
      <c r="D202" s="165" t="s">
        <v>136</v>
      </c>
      <c r="E202" s="32"/>
      <c r="F202" s="166" t="s">
        <v>765</v>
      </c>
      <c r="G202" s="32"/>
      <c r="H202" s="32"/>
      <c r="I202" s="91"/>
      <c r="J202" s="32"/>
      <c r="K202" s="32"/>
      <c r="L202" s="33"/>
      <c r="M202" s="167"/>
      <c r="N202" s="168"/>
      <c r="O202" s="53"/>
      <c r="P202" s="53"/>
      <c r="Q202" s="53"/>
      <c r="R202" s="53"/>
      <c r="S202" s="53"/>
      <c r="T202" s="54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136</v>
      </c>
      <c r="AU202" s="17" t="s">
        <v>85</v>
      </c>
    </row>
    <row r="203" spans="1:65" s="13" customFormat="1">
      <c r="B203" s="169"/>
      <c r="D203" s="165" t="s">
        <v>138</v>
      </c>
      <c r="E203" s="170" t="s">
        <v>3</v>
      </c>
      <c r="F203" s="171" t="s">
        <v>766</v>
      </c>
      <c r="H203" s="172">
        <v>214</v>
      </c>
      <c r="I203" s="173"/>
      <c r="L203" s="169"/>
      <c r="M203" s="174"/>
      <c r="N203" s="175"/>
      <c r="O203" s="175"/>
      <c r="P203" s="175"/>
      <c r="Q203" s="175"/>
      <c r="R203" s="175"/>
      <c r="S203" s="175"/>
      <c r="T203" s="176"/>
      <c r="AT203" s="170" t="s">
        <v>138</v>
      </c>
      <c r="AU203" s="170" t="s">
        <v>85</v>
      </c>
      <c r="AV203" s="13" t="s">
        <v>85</v>
      </c>
      <c r="AW203" s="13" t="s">
        <v>35</v>
      </c>
      <c r="AX203" s="13" t="s">
        <v>83</v>
      </c>
      <c r="AY203" s="170" t="s">
        <v>127</v>
      </c>
    </row>
    <row r="204" spans="1:65" s="2" customFormat="1" ht="19.95" customHeight="1">
      <c r="A204" s="32"/>
      <c r="B204" s="151"/>
      <c r="C204" s="152" t="s">
        <v>394</v>
      </c>
      <c r="D204" s="152" t="s">
        <v>129</v>
      </c>
      <c r="E204" s="153" t="s">
        <v>417</v>
      </c>
      <c r="F204" s="154" t="s">
        <v>418</v>
      </c>
      <c r="G204" s="155" t="s">
        <v>163</v>
      </c>
      <c r="H204" s="156">
        <v>214</v>
      </c>
      <c r="I204" s="157"/>
      <c r="J204" s="158">
        <f>ROUND(I204*H204,2)</f>
        <v>0</v>
      </c>
      <c r="K204" s="154" t="s">
        <v>133</v>
      </c>
      <c r="L204" s="33"/>
      <c r="M204" s="159" t="s">
        <v>3</v>
      </c>
      <c r="N204" s="160" t="s">
        <v>46</v>
      </c>
      <c r="O204" s="53"/>
      <c r="P204" s="161">
        <f>O204*H204</f>
        <v>0</v>
      </c>
      <c r="Q204" s="161">
        <v>1.2999999999999999E-4</v>
      </c>
      <c r="R204" s="161">
        <f>Q204*H204</f>
        <v>2.7819999999999998E-2</v>
      </c>
      <c r="S204" s="161">
        <v>0</v>
      </c>
      <c r="T204" s="162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3" t="s">
        <v>134</v>
      </c>
      <c r="AT204" s="163" t="s">
        <v>129</v>
      </c>
      <c r="AU204" s="163" t="s">
        <v>85</v>
      </c>
      <c r="AY204" s="17" t="s">
        <v>127</v>
      </c>
      <c r="BE204" s="164">
        <f>IF(N204="základní",J204,0)</f>
        <v>0</v>
      </c>
      <c r="BF204" s="164">
        <f>IF(N204="snížená",J204,0)</f>
        <v>0</v>
      </c>
      <c r="BG204" s="164">
        <f>IF(N204="zákl. přenesená",J204,0)</f>
        <v>0</v>
      </c>
      <c r="BH204" s="164">
        <f>IF(N204="sníž. přenesená",J204,0)</f>
        <v>0</v>
      </c>
      <c r="BI204" s="164">
        <f>IF(N204="nulová",J204,0)</f>
        <v>0</v>
      </c>
      <c r="BJ204" s="17" t="s">
        <v>83</v>
      </c>
      <c r="BK204" s="164">
        <f>ROUND(I204*H204,2)</f>
        <v>0</v>
      </c>
      <c r="BL204" s="17" t="s">
        <v>134</v>
      </c>
      <c r="BM204" s="163" t="s">
        <v>767</v>
      </c>
    </row>
    <row r="205" spans="1:65" s="2" customFormat="1" ht="19.2">
      <c r="A205" s="32"/>
      <c r="B205" s="33"/>
      <c r="C205" s="32"/>
      <c r="D205" s="165" t="s">
        <v>136</v>
      </c>
      <c r="E205" s="32"/>
      <c r="F205" s="166" t="s">
        <v>420</v>
      </c>
      <c r="G205" s="32"/>
      <c r="H205" s="32"/>
      <c r="I205" s="91"/>
      <c r="J205" s="32"/>
      <c r="K205" s="32"/>
      <c r="L205" s="33"/>
      <c r="M205" s="167"/>
      <c r="N205" s="168"/>
      <c r="O205" s="53"/>
      <c r="P205" s="53"/>
      <c r="Q205" s="53"/>
      <c r="R205" s="53"/>
      <c r="S205" s="53"/>
      <c r="T205" s="54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7" t="s">
        <v>136</v>
      </c>
      <c r="AU205" s="17" t="s">
        <v>85</v>
      </c>
    </row>
    <row r="206" spans="1:65" s="13" customFormat="1">
      <c r="B206" s="169"/>
      <c r="D206" s="165" t="s">
        <v>138</v>
      </c>
      <c r="E206" s="170" t="s">
        <v>3</v>
      </c>
      <c r="F206" s="171" t="s">
        <v>766</v>
      </c>
      <c r="H206" s="172">
        <v>214</v>
      </c>
      <c r="I206" s="173"/>
      <c r="L206" s="169"/>
      <c r="M206" s="174"/>
      <c r="N206" s="175"/>
      <c r="O206" s="175"/>
      <c r="P206" s="175"/>
      <c r="Q206" s="175"/>
      <c r="R206" s="175"/>
      <c r="S206" s="175"/>
      <c r="T206" s="176"/>
      <c r="AT206" s="170" t="s">
        <v>138</v>
      </c>
      <c r="AU206" s="170" t="s">
        <v>85</v>
      </c>
      <c r="AV206" s="13" t="s">
        <v>85</v>
      </c>
      <c r="AW206" s="13" t="s">
        <v>35</v>
      </c>
      <c r="AX206" s="13" t="s">
        <v>83</v>
      </c>
      <c r="AY206" s="170" t="s">
        <v>127</v>
      </c>
    </row>
    <row r="207" spans="1:65" s="12" customFormat="1" ht="22.95" customHeight="1">
      <c r="B207" s="138"/>
      <c r="D207" s="139" t="s">
        <v>74</v>
      </c>
      <c r="E207" s="149" t="s">
        <v>462</v>
      </c>
      <c r="F207" s="149" t="s">
        <v>463</v>
      </c>
      <c r="I207" s="141"/>
      <c r="J207" s="150">
        <f>BK207</f>
        <v>0</v>
      </c>
      <c r="L207" s="138"/>
      <c r="M207" s="143"/>
      <c r="N207" s="144"/>
      <c r="O207" s="144"/>
      <c r="P207" s="145">
        <f>SUM(P208:P209)</f>
        <v>0</v>
      </c>
      <c r="Q207" s="144"/>
      <c r="R207" s="145">
        <f>SUM(R208:R209)</f>
        <v>0</v>
      </c>
      <c r="S207" s="144"/>
      <c r="T207" s="146">
        <f>SUM(T208:T209)</f>
        <v>0</v>
      </c>
      <c r="AR207" s="139" t="s">
        <v>83</v>
      </c>
      <c r="AT207" s="147" t="s">
        <v>74</v>
      </c>
      <c r="AU207" s="147" t="s">
        <v>83</v>
      </c>
      <c r="AY207" s="139" t="s">
        <v>127</v>
      </c>
      <c r="BK207" s="148">
        <f>SUM(BK208:BK209)</f>
        <v>0</v>
      </c>
    </row>
    <row r="208" spans="1:65" s="2" customFormat="1" ht="19.95" customHeight="1">
      <c r="A208" s="32"/>
      <c r="B208" s="151"/>
      <c r="C208" s="152" t="s">
        <v>398</v>
      </c>
      <c r="D208" s="152" t="s">
        <v>129</v>
      </c>
      <c r="E208" s="153" t="s">
        <v>465</v>
      </c>
      <c r="F208" s="154" t="s">
        <v>466</v>
      </c>
      <c r="G208" s="155" t="s">
        <v>228</v>
      </c>
      <c r="H208" s="156">
        <v>1.5309999999999999</v>
      </c>
      <c r="I208" s="157"/>
      <c r="J208" s="158">
        <f>ROUND(I208*H208,2)</f>
        <v>0</v>
      </c>
      <c r="K208" s="154" t="s">
        <v>133</v>
      </c>
      <c r="L208" s="33"/>
      <c r="M208" s="159" t="s">
        <v>3</v>
      </c>
      <c r="N208" s="160" t="s">
        <v>46</v>
      </c>
      <c r="O208" s="53"/>
      <c r="P208" s="161">
        <f>O208*H208</f>
        <v>0</v>
      </c>
      <c r="Q208" s="161">
        <v>0</v>
      </c>
      <c r="R208" s="161">
        <f>Q208*H208</f>
        <v>0</v>
      </c>
      <c r="S208" s="161">
        <v>0</v>
      </c>
      <c r="T208" s="162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3" t="s">
        <v>134</v>
      </c>
      <c r="AT208" s="163" t="s">
        <v>129</v>
      </c>
      <c r="AU208" s="163" t="s">
        <v>85</v>
      </c>
      <c r="AY208" s="17" t="s">
        <v>127</v>
      </c>
      <c r="BE208" s="164">
        <f>IF(N208="základní",J208,0)</f>
        <v>0</v>
      </c>
      <c r="BF208" s="164">
        <f>IF(N208="snížená",J208,0)</f>
        <v>0</v>
      </c>
      <c r="BG208" s="164">
        <f>IF(N208="zákl. přenesená",J208,0)</f>
        <v>0</v>
      </c>
      <c r="BH208" s="164">
        <f>IF(N208="sníž. přenesená",J208,0)</f>
        <v>0</v>
      </c>
      <c r="BI208" s="164">
        <f>IF(N208="nulová",J208,0)</f>
        <v>0</v>
      </c>
      <c r="BJ208" s="17" t="s">
        <v>83</v>
      </c>
      <c r="BK208" s="164">
        <f>ROUND(I208*H208,2)</f>
        <v>0</v>
      </c>
      <c r="BL208" s="17" t="s">
        <v>134</v>
      </c>
      <c r="BM208" s="163" t="s">
        <v>768</v>
      </c>
    </row>
    <row r="209" spans="1:47" s="2" customFormat="1" ht="38.4">
      <c r="A209" s="32"/>
      <c r="B209" s="33"/>
      <c r="C209" s="32"/>
      <c r="D209" s="165" t="s">
        <v>136</v>
      </c>
      <c r="E209" s="32"/>
      <c r="F209" s="166" t="s">
        <v>468</v>
      </c>
      <c r="G209" s="32"/>
      <c r="H209" s="32"/>
      <c r="I209" s="91"/>
      <c r="J209" s="32"/>
      <c r="K209" s="32"/>
      <c r="L209" s="33"/>
      <c r="M209" s="195"/>
      <c r="N209" s="196"/>
      <c r="O209" s="197"/>
      <c r="P209" s="197"/>
      <c r="Q209" s="197"/>
      <c r="R209" s="197"/>
      <c r="S209" s="197"/>
      <c r="T209" s="198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7" t="s">
        <v>136</v>
      </c>
      <c r="AU209" s="17" t="s">
        <v>85</v>
      </c>
    </row>
    <row r="210" spans="1:47" s="2" customFormat="1" ht="6.9" customHeight="1">
      <c r="A210" s="32"/>
      <c r="B210" s="42"/>
      <c r="C210" s="43"/>
      <c r="D210" s="43"/>
      <c r="E210" s="43"/>
      <c r="F210" s="43"/>
      <c r="G210" s="43"/>
      <c r="H210" s="43"/>
      <c r="I210" s="111"/>
      <c r="J210" s="43"/>
      <c r="K210" s="43"/>
      <c r="L210" s="33"/>
      <c r="M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</row>
  </sheetData>
  <autoFilter ref="C83:K209" xr:uid="{00000000-0009-0000-0000-000003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04"/>
  <sheetViews>
    <sheetView showGridLines="0" workbookViewId="0"/>
  </sheetViews>
  <sheetFormatPr defaultRowHeight="10.199999999999999"/>
  <cols>
    <col min="1" max="1" width="7.140625" style="1" customWidth="1"/>
    <col min="2" max="2" width="1.42578125" style="1" customWidth="1"/>
    <col min="3" max="3" width="3.42578125" style="1" customWidth="1"/>
    <col min="4" max="4" width="3.7109375" style="1" customWidth="1"/>
    <col min="5" max="5" width="14.7109375" style="1" customWidth="1"/>
    <col min="6" max="6" width="43.42578125" style="1" customWidth="1"/>
    <col min="7" max="7" width="6" style="1" customWidth="1"/>
    <col min="8" max="8" width="9.85546875" style="1" customWidth="1"/>
    <col min="9" max="9" width="17.28515625" style="88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42578125" style="1" customWidth="1"/>
    <col min="23" max="23" width="14" style="1" customWidth="1"/>
    <col min="24" max="24" width="10.42578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88"/>
      <c r="L2" s="277" t="s">
        <v>6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95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8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96</v>
      </c>
      <c r="I4" s="88"/>
      <c r="L4" s="20"/>
      <c r="M4" s="90" t="s">
        <v>11</v>
      </c>
      <c r="AT4" s="17" t="s">
        <v>4</v>
      </c>
    </row>
    <row r="5" spans="1:46" s="1" customFormat="1" ht="6.9" customHeight="1">
      <c r="B5" s="20"/>
      <c r="I5" s="88"/>
      <c r="L5" s="20"/>
    </row>
    <row r="6" spans="1:46" s="1" customFormat="1" ht="12" customHeight="1">
      <c r="B6" s="20"/>
      <c r="D6" s="27" t="s">
        <v>17</v>
      </c>
      <c r="I6" s="88"/>
      <c r="L6" s="20"/>
    </row>
    <row r="7" spans="1:46" s="1" customFormat="1" ht="14.4" customHeight="1">
      <c r="B7" s="20"/>
      <c r="E7" s="316" t="str">
        <f>'Rekapitulace stavby'!K6</f>
        <v>Zasíťování stavebních parcel - 2. etapa</v>
      </c>
      <c r="F7" s="317"/>
      <c r="G7" s="317"/>
      <c r="H7" s="317"/>
      <c r="I7" s="88"/>
      <c r="L7" s="20"/>
    </row>
    <row r="8" spans="1:46" s="2" customFormat="1" ht="12" customHeight="1">
      <c r="A8" s="32"/>
      <c r="B8" s="33"/>
      <c r="C8" s="32"/>
      <c r="D8" s="27" t="s">
        <v>97</v>
      </c>
      <c r="E8" s="32"/>
      <c r="F8" s="32"/>
      <c r="G8" s="32"/>
      <c r="H8" s="32"/>
      <c r="I8" s="91"/>
      <c r="J8" s="32"/>
      <c r="K8" s="32"/>
      <c r="L8" s="9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" customHeight="1">
      <c r="A9" s="32"/>
      <c r="B9" s="33"/>
      <c r="C9" s="32"/>
      <c r="D9" s="32"/>
      <c r="E9" s="306" t="s">
        <v>769</v>
      </c>
      <c r="F9" s="315"/>
      <c r="G9" s="315"/>
      <c r="H9" s="315"/>
      <c r="I9" s="91"/>
      <c r="J9" s="32"/>
      <c r="K9" s="32"/>
      <c r="L9" s="9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1"/>
      <c r="J10" s="32"/>
      <c r="K10" s="32"/>
      <c r="L10" s="9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3</v>
      </c>
      <c r="G11" s="32"/>
      <c r="H11" s="32"/>
      <c r="I11" s="93" t="s">
        <v>20</v>
      </c>
      <c r="J11" s="25" t="s">
        <v>3</v>
      </c>
      <c r="K11" s="32"/>
      <c r="L11" s="9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93" t="s">
        <v>23</v>
      </c>
      <c r="J12" s="50" t="str">
        <f>'Rekapitulace stavby'!AN8</f>
        <v>9. 3. 2020</v>
      </c>
      <c r="K12" s="32"/>
      <c r="L12" s="9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5" customHeight="1">
      <c r="A13" s="32"/>
      <c r="B13" s="33"/>
      <c r="C13" s="32"/>
      <c r="D13" s="32"/>
      <c r="E13" s="32"/>
      <c r="F13" s="32"/>
      <c r="G13" s="32"/>
      <c r="H13" s="32"/>
      <c r="I13" s="91"/>
      <c r="J13" s="32"/>
      <c r="K13" s="32"/>
      <c r="L13" s="9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93" t="s">
        <v>26</v>
      </c>
      <c r="J14" s="25" t="s">
        <v>27</v>
      </c>
      <c r="K14" s="32"/>
      <c r="L14" s="9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28</v>
      </c>
      <c r="F15" s="32"/>
      <c r="G15" s="32"/>
      <c r="H15" s="32"/>
      <c r="I15" s="93" t="s">
        <v>29</v>
      </c>
      <c r="J15" s="25" t="s">
        <v>3</v>
      </c>
      <c r="K15" s="32"/>
      <c r="L15" s="9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1"/>
      <c r="J16" s="32"/>
      <c r="K16" s="32"/>
      <c r="L16" s="9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30</v>
      </c>
      <c r="E17" s="32"/>
      <c r="F17" s="32"/>
      <c r="G17" s="32"/>
      <c r="H17" s="32"/>
      <c r="I17" s="93" t="s">
        <v>26</v>
      </c>
      <c r="J17" s="28" t="str">
        <f>'Rekapitulace stavby'!AN13</f>
        <v>Vyplň údaj</v>
      </c>
      <c r="K17" s="32"/>
      <c r="L17" s="9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318" t="str">
        <f>'Rekapitulace stavby'!E14</f>
        <v>Vyplň údaj</v>
      </c>
      <c r="F18" s="289"/>
      <c r="G18" s="289"/>
      <c r="H18" s="289"/>
      <c r="I18" s="93" t="s">
        <v>29</v>
      </c>
      <c r="J18" s="28" t="str">
        <f>'Rekapitulace stavby'!AN14</f>
        <v>Vyplň údaj</v>
      </c>
      <c r="K18" s="32"/>
      <c r="L18" s="9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1"/>
      <c r="J19" s="32"/>
      <c r="K19" s="32"/>
      <c r="L19" s="9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32</v>
      </c>
      <c r="E20" s="32"/>
      <c r="F20" s="32"/>
      <c r="G20" s="32"/>
      <c r="H20" s="32"/>
      <c r="I20" s="93" t="s">
        <v>26</v>
      </c>
      <c r="J20" s="25" t="s">
        <v>33</v>
      </c>
      <c r="K20" s="32"/>
      <c r="L20" s="9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93" t="s">
        <v>29</v>
      </c>
      <c r="J21" s="25" t="s">
        <v>3</v>
      </c>
      <c r="K21" s="32"/>
      <c r="L21" s="9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1"/>
      <c r="J22" s="32"/>
      <c r="K22" s="32"/>
      <c r="L22" s="9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36</v>
      </c>
      <c r="E23" s="32"/>
      <c r="F23" s="32"/>
      <c r="G23" s="32"/>
      <c r="H23" s="32"/>
      <c r="I23" s="93" t="s">
        <v>26</v>
      </c>
      <c r="J23" s="25" t="s">
        <v>37</v>
      </c>
      <c r="K23" s="32"/>
      <c r="L23" s="9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38</v>
      </c>
      <c r="F24" s="32"/>
      <c r="G24" s="32"/>
      <c r="H24" s="32"/>
      <c r="I24" s="93" t="s">
        <v>29</v>
      </c>
      <c r="J24" s="25" t="s">
        <v>3</v>
      </c>
      <c r="K24" s="32"/>
      <c r="L24" s="9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1"/>
      <c r="J25" s="32"/>
      <c r="K25" s="32"/>
      <c r="L25" s="9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39</v>
      </c>
      <c r="E26" s="32"/>
      <c r="F26" s="32"/>
      <c r="G26" s="32"/>
      <c r="H26" s="32"/>
      <c r="I26" s="91"/>
      <c r="J26" s="32"/>
      <c r="K26" s="32"/>
      <c r="L26" s="9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4"/>
      <c r="B27" s="95"/>
      <c r="C27" s="94"/>
      <c r="D27" s="94"/>
      <c r="E27" s="293" t="s">
        <v>3</v>
      </c>
      <c r="F27" s="293"/>
      <c r="G27" s="293"/>
      <c r="H27" s="293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1"/>
      <c r="J28" s="32"/>
      <c r="K28" s="32"/>
      <c r="L28" s="9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1"/>
      <c r="E29" s="61"/>
      <c r="F29" s="61"/>
      <c r="G29" s="61"/>
      <c r="H29" s="61"/>
      <c r="I29" s="98"/>
      <c r="J29" s="61"/>
      <c r="K29" s="61"/>
      <c r="L29" s="9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41</v>
      </c>
      <c r="E30" s="32"/>
      <c r="F30" s="32"/>
      <c r="G30" s="32"/>
      <c r="H30" s="32"/>
      <c r="I30" s="91"/>
      <c r="J30" s="66">
        <f>ROUND(J83, 2)</f>
        <v>0</v>
      </c>
      <c r="K30" s="32"/>
      <c r="L30" s="9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1"/>
      <c r="E31" s="61"/>
      <c r="F31" s="61"/>
      <c r="G31" s="61"/>
      <c r="H31" s="61"/>
      <c r="I31" s="98"/>
      <c r="J31" s="61"/>
      <c r="K31" s="61"/>
      <c r="L31" s="9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43</v>
      </c>
      <c r="G32" s="32"/>
      <c r="H32" s="32"/>
      <c r="I32" s="100" t="s">
        <v>42</v>
      </c>
      <c r="J32" s="36" t="s">
        <v>44</v>
      </c>
      <c r="K32" s="32"/>
      <c r="L32" s="9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101" t="s">
        <v>45</v>
      </c>
      <c r="E33" s="27" t="s">
        <v>46</v>
      </c>
      <c r="F33" s="102">
        <f>ROUND((SUM(BE83:BE103)),  2)</f>
        <v>0</v>
      </c>
      <c r="G33" s="32"/>
      <c r="H33" s="32"/>
      <c r="I33" s="103">
        <v>0.21</v>
      </c>
      <c r="J33" s="102">
        <f>ROUND(((SUM(BE83:BE103))*I33),  2)</f>
        <v>0</v>
      </c>
      <c r="K33" s="32"/>
      <c r="L33" s="9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47</v>
      </c>
      <c r="F34" s="102">
        <f>ROUND((SUM(BF83:BF103)),  2)</f>
        <v>0</v>
      </c>
      <c r="G34" s="32"/>
      <c r="H34" s="32"/>
      <c r="I34" s="103">
        <v>0.15</v>
      </c>
      <c r="J34" s="102">
        <f>ROUND(((SUM(BF83:BF103))*I34),  2)</f>
        <v>0</v>
      </c>
      <c r="K34" s="32"/>
      <c r="L34" s="9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48</v>
      </c>
      <c r="F35" s="102">
        <f>ROUND((SUM(BG83:BG103)),  2)</f>
        <v>0</v>
      </c>
      <c r="G35" s="32"/>
      <c r="H35" s="32"/>
      <c r="I35" s="103">
        <v>0.21</v>
      </c>
      <c r="J35" s="102">
        <f>0</f>
        <v>0</v>
      </c>
      <c r="K35" s="32"/>
      <c r="L35" s="9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49</v>
      </c>
      <c r="F36" s="102">
        <f>ROUND((SUM(BH83:BH103)),  2)</f>
        <v>0</v>
      </c>
      <c r="G36" s="32"/>
      <c r="H36" s="32"/>
      <c r="I36" s="103">
        <v>0.15</v>
      </c>
      <c r="J36" s="102">
        <f>0</f>
        <v>0</v>
      </c>
      <c r="K36" s="32"/>
      <c r="L36" s="9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50</v>
      </c>
      <c r="F37" s="102">
        <f>ROUND((SUM(BI83:BI103)),  2)</f>
        <v>0</v>
      </c>
      <c r="G37" s="32"/>
      <c r="H37" s="32"/>
      <c r="I37" s="103">
        <v>0</v>
      </c>
      <c r="J37" s="102">
        <f>0</f>
        <v>0</v>
      </c>
      <c r="K37" s="32"/>
      <c r="L37" s="9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91"/>
      <c r="J38" s="32"/>
      <c r="K38" s="32"/>
      <c r="L38" s="9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51</v>
      </c>
      <c r="E39" s="55"/>
      <c r="F39" s="55"/>
      <c r="G39" s="106" t="s">
        <v>52</v>
      </c>
      <c r="H39" s="107" t="s">
        <v>53</v>
      </c>
      <c r="I39" s="108"/>
      <c r="J39" s="109">
        <f>SUM(J30:J37)</f>
        <v>0</v>
      </c>
      <c r="K39" s="110"/>
      <c r="L39" s="9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42"/>
      <c r="C40" s="43"/>
      <c r="D40" s="43"/>
      <c r="E40" s="43"/>
      <c r="F40" s="43"/>
      <c r="G40" s="43"/>
      <c r="H40" s="43"/>
      <c r="I40" s="111"/>
      <c r="J40" s="43"/>
      <c r="K40" s="43"/>
      <c r="L40" s="9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" customHeight="1">
      <c r="A44" s="32"/>
      <c r="B44" s="44"/>
      <c r="C44" s="45"/>
      <c r="D44" s="45"/>
      <c r="E44" s="45"/>
      <c r="F44" s="45"/>
      <c r="G44" s="45"/>
      <c r="H44" s="45"/>
      <c r="I44" s="112"/>
      <c r="J44" s="45"/>
      <c r="K44" s="45"/>
      <c r="L44" s="9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" customHeight="1">
      <c r="A45" s="32"/>
      <c r="B45" s="33"/>
      <c r="C45" s="21" t="s">
        <v>99</v>
      </c>
      <c r="D45" s="32"/>
      <c r="E45" s="32"/>
      <c r="F45" s="32"/>
      <c r="G45" s="32"/>
      <c r="H45" s="32"/>
      <c r="I45" s="91"/>
      <c r="J45" s="32"/>
      <c r="K45" s="32"/>
      <c r="L45" s="9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" customHeight="1">
      <c r="A46" s="32"/>
      <c r="B46" s="33"/>
      <c r="C46" s="32"/>
      <c r="D46" s="32"/>
      <c r="E46" s="32"/>
      <c r="F46" s="32"/>
      <c r="G46" s="32"/>
      <c r="H46" s="32"/>
      <c r="I46" s="91"/>
      <c r="J46" s="32"/>
      <c r="K46" s="32"/>
      <c r="L46" s="9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91"/>
      <c r="J47" s="32"/>
      <c r="K47" s="32"/>
      <c r="L47" s="9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4.4" customHeight="1">
      <c r="A48" s="32"/>
      <c r="B48" s="33"/>
      <c r="C48" s="32"/>
      <c r="D48" s="32"/>
      <c r="E48" s="316" t="str">
        <f>E7</f>
        <v>Zasíťování stavebních parcel - 2. etapa</v>
      </c>
      <c r="F48" s="317"/>
      <c r="G48" s="317"/>
      <c r="H48" s="317"/>
      <c r="I48" s="91"/>
      <c r="J48" s="32"/>
      <c r="K48" s="32"/>
      <c r="L48" s="9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97</v>
      </c>
      <c r="D49" s="32"/>
      <c r="E49" s="32"/>
      <c r="F49" s="32"/>
      <c r="G49" s="32"/>
      <c r="H49" s="32"/>
      <c r="I49" s="91"/>
      <c r="J49" s="32"/>
      <c r="K49" s="32"/>
      <c r="L49" s="9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4.4" customHeight="1">
      <c r="A50" s="32"/>
      <c r="B50" s="33"/>
      <c r="C50" s="32"/>
      <c r="D50" s="32"/>
      <c r="E50" s="306" t="str">
        <f>E9</f>
        <v>VRN - Vedlejší a ostatní rozpočtové náklady</v>
      </c>
      <c r="F50" s="315"/>
      <c r="G50" s="315"/>
      <c r="H50" s="315"/>
      <c r="I50" s="91"/>
      <c r="J50" s="32"/>
      <c r="K50" s="32"/>
      <c r="L50" s="9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" customHeight="1">
      <c r="A51" s="32"/>
      <c r="B51" s="33"/>
      <c r="C51" s="32"/>
      <c r="D51" s="32"/>
      <c r="E51" s="32"/>
      <c r="F51" s="32"/>
      <c r="G51" s="32"/>
      <c r="H51" s="32"/>
      <c r="I51" s="91"/>
      <c r="J51" s="32"/>
      <c r="K51" s="32"/>
      <c r="L51" s="9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2"/>
      <c r="E52" s="32"/>
      <c r="F52" s="25" t="str">
        <f>F12</f>
        <v>Merklín</v>
      </c>
      <c r="G52" s="32"/>
      <c r="H52" s="32"/>
      <c r="I52" s="93" t="s">
        <v>23</v>
      </c>
      <c r="J52" s="50" t="str">
        <f>IF(J12="","",J12)</f>
        <v>9. 3. 2020</v>
      </c>
      <c r="K52" s="32"/>
      <c r="L52" s="9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" customHeight="1">
      <c r="A53" s="32"/>
      <c r="B53" s="33"/>
      <c r="C53" s="32"/>
      <c r="D53" s="32"/>
      <c r="E53" s="32"/>
      <c r="F53" s="32"/>
      <c r="G53" s="32"/>
      <c r="H53" s="32"/>
      <c r="I53" s="91"/>
      <c r="J53" s="32"/>
      <c r="K53" s="32"/>
      <c r="L53" s="9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26.4" customHeight="1">
      <c r="A54" s="32"/>
      <c r="B54" s="33"/>
      <c r="C54" s="27" t="s">
        <v>25</v>
      </c>
      <c r="D54" s="32"/>
      <c r="E54" s="32"/>
      <c r="F54" s="25" t="str">
        <f>E15</f>
        <v>Obec Merklín</v>
      </c>
      <c r="G54" s="32"/>
      <c r="H54" s="32"/>
      <c r="I54" s="93" t="s">
        <v>32</v>
      </c>
      <c r="J54" s="30" t="str">
        <f>E21</f>
        <v>Ing. Tomáš Bešta</v>
      </c>
      <c r="K54" s="32"/>
      <c r="L54" s="9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26.4" customHeight="1">
      <c r="A55" s="32"/>
      <c r="B55" s="33"/>
      <c r="C55" s="27" t="s">
        <v>30</v>
      </c>
      <c r="D55" s="32"/>
      <c r="E55" s="32"/>
      <c r="F55" s="25" t="str">
        <f>IF(E18="","",E18)</f>
        <v>Vyplň údaj</v>
      </c>
      <c r="G55" s="32"/>
      <c r="H55" s="32"/>
      <c r="I55" s="93" t="s">
        <v>36</v>
      </c>
      <c r="J55" s="30" t="str">
        <f>E24</f>
        <v>Jitka Heřmanová</v>
      </c>
      <c r="K55" s="32"/>
      <c r="L55" s="9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91"/>
      <c r="J56" s="32"/>
      <c r="K56" s="32"/>
      <c r="L56" s="9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13" t="s">
        <v>100</v>
      </c>
      <c r="D57" s="104"/>
      <c r="E57" s="104"/>
      <c r="F57" s="104"/>
      <c r="G57" s="104"/>
      <c r="H57" s="104"/>
      <c r="I57" s="114"/>
      <c r="J57" s="115" t="s">
        <v>101</v>
      </c>
      <c r="K57" s="104"/>
      <c r="L57" s="9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91"/>
      <c r="J58" s="32"/>
      <c r="K58" s="32"/>
      <c r="L58" s="9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5" customHeight="1">
      <c r="A59" s="32"/>
      <c r="B59" s="33"/>
      <c r="C59" s="116" t="s">
        <v>73</v>
      </c>
      <c r="D59" s="32"/>
      <c r="E59" s="32"/>
      <c r="F59" s="32"/>
      <c r="G59" s="32"/>
      <c r="H59" s="32"/>
      <c r="I59" s="91"/>
      <c r="J59" s="66">
        <f>J83</f>
        <v>0</v>
      </c>
      <c r="K59" s="32"/>
      <c r="L59" s="9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102</v>
      </c>
    </row>
    <row r="60" spans="1:47" s="9" customFormat="1" ht="24.9" customHeight="1">
      <c r="B60" s="117"/>
      <c r="D60" s="118" t="s">
        <v>770</v>
      </c>
      <c r="E60" s="119"/>
      <c r="F60" s="119"/>
      <c r="G60" s="119"/>
      <c r="H60" s="119"/>
      <c r="I60" s="120"/>
      <c r="J60" s="121">
        <f>J84</f>
        <v>0</v>
      </c>
      <c r="L60" s="117"/>
    </row>
    <row r="61" spans="1:47" s="10" customFormat="1" ht="19.95" customHeight="1">
      <c r="B61" s="122"/>
      <c r="D61" s="123" t="s">
        <v>771</v>
      </c>
      <c r="E61" s="124"/>
      <c r="F61" s="124"/>
      <c r="G61" s="124"/>
      <c r="H61" s="124"/>
      <c r="I61" s="125"/>
      <c r="J61" s="126">
        <f>J85</f>
        <v>0</v>
      </c>
      <c r="L61" s="122"/>
    </row>
    <row r="62" spans="1:47" s="10" customFormat="1" ht="19.95" customHeight="1">
      <c r="B62" s="122"/>
      <c r="D62" s="123" t="s">
        <v>772</v>
      </c>
      <c r="E62" s="124"/>
      <c r="F62" s="124"/>
      <c r="G62" s="124"/>
      <c r="H62" s="124"/>
      <c r="I62" s="125"/>
      <c r="J62" s="126">
        <f>J92</f>
        <v>0</v>
      </c>
      <c r="L62" s="122"/>
    </row>
    <row r="63" spans="1:47" s="10" customFormat="1" ht="19.95" customHeight="1">
      <c r="B63" s="122"/>
      <c r="D63" s="123" t="s">
        <v>773</v>
      </c>
      <c r="E63" s="124"/>
      <c r="F63" s="124"/>
      <c r="G63" s="124"/>
      <c r="H63" s="124"/>
      <c r="I63" s="125"/>
      <c r="J63" s="126">
        <f>J101</f>
        <v>0</v>
      </c>
      <c r="L63" s="122"/>
    </row>
    <row r="64" spans="1:47" s="2" customFormat="1" ht="21.75" customHeight="1">
      <c r="A64" s="32"/>
      <c r="B64" s="33"/>
      <c r="C64" s="32"/>
      <c r="D64" s="32"/>
      <c r="E64" s="32"/>
      <c r="F64" s="32"/>
      <c r="G64" s="32"/>
      <c r="H64" s="32"/>
      <c r="I64" s="91"/>
      <c r="J64" s="32"/>
      <c r="K64" s="32"/>
      <c r="L64" s="9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31" s="2" customFormat="1" ht="6.9" customHeight="1">
      <c r="A65" s="32"/>
      <c r="B65" s="42"/>
      <c r="C65" s="43"/>
      <c r="D65" s="43"/>
      <c r="E65" s="43"/>
      <c r="F65" s="43"/>
      <c r="G65" s="43"/>
      <c r="H65" s="43"/>
      <c r="I65" s="111"/>
      <c r="J65" s="43"/>
      <c r="K65" s="43"/>
      <c r="L65" s="9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9" spans="1:31" s="2" customFormat="1" ht="6.9" customHeight="1">
      <c r="A69" s="32"/>
      <c r="B69" s="44"/>
      <c r="C69" s="45"/>
      <c r="D69" s="45"/>
      <c r="E69" s="45"/>
      <c r="F69" s="45"/>
      <c r="G69" s="45"/>
      <c r="H69" s="45"/>
      <c r="I69" s="112"/>
      <c r="J69" s="45"/>
      <c r="K69" s="45"/>
      <c r="L69" s="9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24.9" customHeight="1">
      <c r="A70" s="32"/>
      <c r="B70" s="33"/>
      <c r="C70" s="21" t="s">
        <v>112</v>
      </c>
      <c r="D70" s="32"/>
      <c r="E70" s="32"/>
      <c r="F70" s="32"/>
      <c r="G70" s="32"/>
      <c r="H70" s="32"/>
      <c r="I70" s="91"/>
      <c r="J70" s="32"/>
      <c r="K70" s="32"/>
      <c r="L70" s="9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" customHeight="1">
      <c r="A71" s="32"/>
      <c r="B71" s="33"/>
      <c r="C71" s="32"/>
      <c r="D71" s="32"/>
      <c r="E71" s="32"/>
      <c r="F71" s="32"/>
      <c r="G71" s="32"/>
      <c r="H71" s="32"/>
      <c r="I71" s="91"/>
      <c r="J71" s="32"/>
      <c r="K71" s="32"/>
      <c r="L71" s="9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17</v>
      </c>
      <c r="D72" s="32"/>
      <c r="E72" s="32"/>
      <c r="F72" s="32"/>
      <c r="G72" s="32"/>
      <c r="H72" s="32"/>
      <c r="I72" s="91"/>
      <c r="J72" s="32"/>
      <c r="K72" s="32"/>
      <c r="L72" s="9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4.4" customHeight="1">
      <c r="A73" s="32"/>
      <c r="B73" s="33"/>
      <c r="C73" s="32"/>
      <c r="D73" s="32"/>
      <c r="E73" s="316" t="str">
        <f>E7</f>
        <v>Zasíťování stavebních parcel - 2. etapa</v>
      </c>
      <c r="F73" s="317"/>
      <c r="G73" s="317"/>
      <c r="H73" s="317"/>
      <c r="I73" s="91"/>
      <c r="J73" s="32"/>
      <c r="K73" s="32"/>
      <c r="L73" s="9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97</v>
      </c>
      <c r="D74" s="32"/>
      <c r="E74" s="32"/>
      <c r="F74" s="32"/>
      <c r="G74" s="32"/>
      <c r="H74" s="32"/>
      <c r="I74" s="91"/>
      <c r="J74" s="32"/>
      <c r="K74" s="32"/>
      <c r="L74" s="9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4.4" customHeight="1">
      <c r="A75" s="32"/>
      <c r="B75" s="33"/>
      <c r="C75" s="32"/>
      <c r="D75" s="32"/>
      <c r="E75" s="306" t="str">
        <f>E9</f>
        <v>VRN - Vedlejší a ostatní rozpočtové náklady</v>
      </c>
      <c r="F75" s="315"/>
      <c r="G75" s="315"/>
      <c r="H75" s="315"/>
      <c r="I75" s="91"/>
      <c r="J75" s="32"/>
      <c r="K75" s="32"/>
      <c r="L75" s="9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" customHeight="1">
      <c r="A76" s="32"/>
      <c r="B76" s="33"/>
      <c r="C76" s="32"/>
      <c r="D76" s="32"/>
      <c r="E76" s="32"/>
      <c r="F76" s="32"/>
      <c r="G76" s="32"/>
      <c r="H76" s="32"/>
      <c r="I76" s="91"/>
      <c r="J76" s="32"/>
      <c r="K76" s="32"/>
      <c r="L76" s="9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21</v>
      </c>
      <c r="D77" s="32"/>
      <c r="E77" s="32"/>
      <c r="F77" s="25" t="str">
        <f>F12</f>
        <v>Merklín</v>
      </c>
      <c r="G77" s="32"/>
      <c r="H77" s="32"/>
      <c r="I77" s="93" t="s">
        <v>23</v>
      </c>
      <c r="J77" s="50" t="str">
        <f>IF(J12="","",J12)</f>
        <v>9. 3. 2020</v>
      </c>
      <c r="K77" s="32"/>
      <c r="L77" s="9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" customHeight="1">
      <c r="A78" s="32"/>
      <c r="B78" s="33"/>
      <c r="C78" s="32"/>
      <c r="D78" s="32"/>
      <c r="E78" s="32"/>
      <c r="F78" s="32"/>
      <c r="G78" s="32"/>
      <c r="H78" s="32"/>
      <c r="I78" s="91"/>
      <c r="J78" s="32"/>
      <c r="K78" s="32"/>
      <c r="L78" s="9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26.4" customHeight="1">
      <c r="A79" s="32"/>
      <c r="B79" s="33"/>
      <c r="C79" s="27" t="s">
        <v>25</v>
      </c>
      <c r="D79" s="32"/>
      <c r="E79" s="32"/>
      <c r="F79" s="25" t="str">
        <f>E15</f>
        <v>Obec Merklín</v>
      </c>
      <c r="G79" s="32"/>
      <c r="H79" s="32"/>
      <c r="I79" s="93" t="s">
        <v>32</v>
      </c>
      <c r="J79" s="30" t="str">
        <f>E21</f>
        <v>Ing. Tomáš Bešta</v>
      </c>
      <c r="K79" s="32"/>
      <c r="L79" s="9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26.4" customHeight="1">
      <c r="A80" s="32"/>
      <c r="B80" s="33"/>
      <c r="C80" s="27" t="s">
        <v>30</v>
      </c>
      <c r="D80" s="32"/>
      <c r="E80" s="32"/>
      <c r="F80" s="25" t="str">
        <f>IF(E18="","",E18)</f>
        <v>Vyplň údaj</v>
      </c>
      <c r="G80" s="32"/>
      <c r="H80" s="32"/>
      <c r="I80" s="93" t="s">
        <v>36</v>
      </c>
      <c r="J80" s="30" t="str">
        <f>E24</f>
        <v>Jitka Heřmanová</v>
      </c>
      <c r="K80" s="32"/>
      <c r="L80" s="9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0.35" customHeight="1">
      <c r="A81" s="32"/>
      <c r="B81" s="33"/>
      <c r="C81" s="32"/>
      <c r="D81" s="32"/>
      <c r="E81" s="32"/>
      <c r="F81" s="32"/>
      <c r="G81" s="32"/>
      <c r="H81" s="32"/>
      <c r="I81" s="91"/>
      <c r="J81" s="32"/>
      <c r="K81" s="32"/>
      <c r="L81" s="9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11" customFormat="1" ht="29.25" customHeight="1">
      <c r="A82" s="127"/>
      <c r="B82" s="128"/>
      <c r="C82" s="129" t="s">
        <v>113</v>
      </c>
      <c r="D82" s="130" t="s">
        <v>60</v>
      </c>
      <c r="E82" s="130" t="s">
        <v>56</v>
      </c>
      <c r="F82" s="130" t="s">
        <v>57</v>
      </c>
      <c r="G82" s="130" t="s">
        <v>114</v>
      </c>
      <c r="H82" s="130" t="s">
        <v>115</v>
      </c>
      <c r="I82" s="131" t="s">
        <v>116</v>
      </c>
      <c r="J82" s="130" t="s">
        <v>101</v>
      </c>
      <c r="K82" s="132" t="s">
        <v>117</v>
      </c>
      <c r="L82" s="133"/>
      <c r="M82" s="57" t="s">
        <v>3</v>
      </c>
      <c r="N82" s="58" t="s">
        <v>45</v>
      </c>
      <c r="O82" s="58" t="s">
        <v>118</v>
      </c>
      <c r="P82" s="58" t="s">
        <v>119</v>
      </c>
      <c r="Q82" s="58" t="s">
        <v>120</v>
      </c>
      <c r="R82" s="58" t="s">
        <v>121</v>
      </c>
      <c r="S82" s="58" t="s">
        <v>122</v>
      </c>
      <c r="T82" s="59" t="s">
        <v>123</v>
      </c>
      <c r="U82" s="127"/>
      <c r="V82" s="127"/>
      <c r="W82" s="127"/>
      <c r="X82" s="127"/>
      <c r="Y82" s="127"/>
      <c r="Z82" s="127"/>
      <c r="AA82" s="127"/>
      <c r="AB82" s="127"/>
      <c r="AC82" s="127"/>
      <c r="AD82" s="127"/>
      <c r="AE82" s="127"/>
    </row>
    <row r="83" spans="1:65" s="2" customFormat="1" ht="22.95" customHeight="1">
      <c r="A83" s="32"/>
      <c r="B83" s="33"/>
      <c r="C83" s="64" t="s">
        <v>124</v>
      </c>
      <c r="D83" s="32"/>
      <c r="E83" s="32"/>
      <c r="F83" s="32"/>
      <c r="G83" s="32"/>
      <c r="H83" s="32"/>
      <c r="I83" s="91"/>
      <c r="J83" s="134">
        <f>BK83</f>
        <v>0</v>
      </c>
      <c r="K83" s="32"/>
      <c r="L83" s="33"/>
      <c r="M83" s="60"/>
      <c r="N83" s="51"/>
      <c r="O83" s="61"/>
      <c r="P83" s="135">
        <f>P84</f>
        <v>0</v>
      </c>
      <c r="Q83" s="61"/>
      <c r="R83" s="135">
        <f>R84</f>
        <v>0</v>
      </c>
      <c r="S83" s="61"/>
      <c r="T83" s="136">
        <f>T84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7" t="s">
        <v>74</v>
      </c>
      <c r="AU83" s="17" t="s">
        <v>102</v>
      </c>
      <c r="BK83" s="137">
        <f>BK84</f>
        <v>0</v>
      </c>
    </row>
    <row r="84" spans="1:65" s="12" customFormat="1" ht="25.95" customHeight="1">
      <c r="B84" s="138"/>
      <c r="D84" s="139" t="s">
        <v>74</v>
      </c>
      <c r="E84" s="140" t="s">
        <v>92</v>
      </c>
      <c r="F84" s="140" t="s">
        <v>774</v>
      </c>
      <c r="I84" s="141"/>
      <c r="J84" s="142">
        <f>BK84</f>
        <v>0</v>
      </c>
      <c r="L84" s="138"/>
      <c r="M84" s="143"/>
      <c r="N84" s="144"/>
      <c r="O84" s="144"/>
      <c r="P84" s="145">
        <f>P85+P92+P101</f>
        <v>0</v>
      </c>
      <c r="Q84" s="144"/>
      <c r="R84" s="145">
        <f>R85+R92+R101</f>
        <v>0</v>
      </c>
      <c r="S84" s="144"/>
      <c r="T84" s="146">
        <f>T85+T92+T101</f>
        <v>0</v>
      </c>
      <c r="AR84" s="139" t="s">
        <v>154</v>
      </c>
      <c r="AT84" s="147" t="s">
        <v>74</v>
      </c>
      <c r="AU84" s="147" t="s">
        <v>75</v>
      </c>
      <c r="AY84" s="139" t="s">
        <v>127</v>
      </c>
      <c r="BK84" s="148">
        <f>BK85+BK92+BK101</f>
        <v>0</v>
      </c>
    </row>
    <row r="85" spans="1:65" s="12" customFormat="1" ht="22.95" customHeight="1">
      <c r="B85" s="138"/>
      <c r="D85" s="139" t="s">
        <v>74</v>
      </c>
      <c r="E85" s="149" t="s">
        <v>775</v>
      </c>
      <c r="F85" s="149" t="s">
        <v>776</v>
      </c>
      <c r="I85" s="141"/>
      <c r="J85" s="150">
        <f>BK85</f>
        <v>0</v>
      </c>
      <c r="L85" s="138"/>
      <c r="M85" s="143"/>
      <c r="N85" s="144"/>
      <c r="O85" s="144"/>
      <c r="P85" s="145">
        <f>SUM(P86:P91)</f>
        <v>0</v>
      </c>
      <c r="Q85" s="144"/>
      <c r="R85" s="145">
        <f>SUM(R86:R91)</f>
        <v>0</v>
      </c>
      <c r="S85" s="144"/>
      <c r="T85" s="146">
        <f>SUM(T86:T91)</f>
        <v>0</v>
      </c>
      <c r="AR85" s="139" t="s">
        <v>154</v>
      </c>
      <c r="AT85" s="147" t="s">
        <v>74</v>
      </c>
      <c r="AU85" s="147" t="s">
        <v>83</v>
      </c>
      <c r="AY85" s="139" t="s">
        <v>127</v>
      </c>
      <c r="BK85" s="148">
        <f>SUM(BK86:BK91)</f>
        <v>0</v>
      </c>
    </row>
    <row r="86" spans="1:65" s="2" customFormat="1" ht="14.4" customHeight="1">
      <c r="A86" s="32"/>
      <c r="B86" s="151"/>
      <c r="C86" s="152" t="s">
        <v>83</v>
      </c>
      <c r="D86" s="152" t="s">
        <v>129</v>
      </c>
      <c r="E86" s="153" t="s">
        <v>777</v>
      </c>
      <c r="F86" s="154" t="s">
        <v>778</v>
      </c>
      <c r="G86" s="155" t="s">
        <v>779</v>
      </c>
      <c r="H86" s="156">
        <v>1</v>
      </c>
      <c r="I86" s="157"/>
      <c r="J86" s="158">
        <f>ROUND(I86*H86,2)</f>
        <v>0</v>
      </c>
      <c r="K86" s="154" t="s">
        <v>133</v>
      </c>
      <c r="L86" s="33"/>
      <c r="M86" s="159" t="s">
        <v>3</v>
      </c>
      <c r="N86" s="160" t="s">
        <v>46</v>
      </c>
      <c r="O86" s="53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3" t="s">
        <v>780</v>
      </c>
      <c r="AT86" s="163" t="s">
        <v>129</v>
      </c>
      <c r="AU86" s="163" t="s">
        <v>85</v>
      </c>
      <c r="AY86" s="17" t="s">
        <v>127</v>
      </c>
      <c r="BE86" s="164">
        <f>IF(N86="základní",J86,0)</f>
        <v>0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17" t="s">
        <v>83</v>
      </c>
      <c r="BK86" s="164">
        <f>ROUND(I86*H86,2)</f>
        <v>0</v>
      </c>
      <c r="BL86" s="17" t="s">
        <v>780</v>
      </c>
      <c r="BM86" s="163" t="s">
        <v>781</v>
      </c>
    </row>
    <row r="87" spans="1:65" s="2" customFormat="1">
      <c r="A87" s="32"/>
      <c r="B87" s="33"/>
      <c r="C87" s="32"/>
      <c r="D87" s="165" t="s">
        <v>136</v>
      </c>
      <c r="E87" s="32"/>
      <c r="F87" s="166" t="s">
        <v>778</v>
      </c>
      <c r="G87" s="32"/>
      <c r="H87" s="32"/>
      <c r="I87" s="91"/>
      <c r="J87" s="32"/>
      <c r="K87" s="32"/>
      <c r="L87" s="33"/>
      <c r="M87" s="167"/>
      <c r="N87" s="168"/>
      <c r="O87" s="53"/>
      <c r="P87" s="53"/>
      <c r="Q87" s="53"/>
      <c r="R87" s="53"/>
      <c r="S87" s="53"/>
      <c r="T87" s="54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136</v>
      </c>
      <c r="AU87" s="17" t="s">
        <v>85</v>
      </c>
    </row>
    <row r="88" spans="1:65" s="2" customFormat="1" ht="14.4" customHeight="1">
      <c r="A88" s="32"/>
      <c r="B88" s="151"/>
      <c r="C88" s="152" t="s">
        <v>85</v>
      </c>
      <c r="D88" s="152" t="s">
        <v>129</v>
      </c>
      <c r="E88" s="153" t="s">
        <v>782</v>
      </c>
      <c r="F88" s="154" t="s">
        <v>783</v>
      </c>
      <c r="G88" s="155" t="s">
        <v>779</v>
      </c>
      <c r="H88" s="156">
        <v>1</v>
      </c>
      <c r="I88" s="157"/>
      <c r="J88" s="158">
        <f>ROUND(I88*H88,2)</f>
        <v>0</v>
      </c>
      <c r="K88" s="154" t="s">
        <v>133</v>
      </c>
      <c r="L88" s="33"/>
      <c r="M88" s="159" t="s">
        <v>3</v>
      </c>
      <c r="N88" s="160" t="s">
        <v>46</v>
      </c>
      <c r="O88" s="53"/>
      <c r="P88" s="161">
        <f>O88*H88</f>
        <v>0</v>
      </c>
      <c r="Q88" s="161">
        <v>0</v>
      </c>
      <c r="R88" s="161">
        <f>Q88*H88</f>
        <v>0</v>
      </c>
      <c r="S88" s="161">
        <v>0</v>
      </c>
      <c r="T88" s="162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3" t="s">
        <v>780</v>
      </c>
      <c r="AT88" s="163" t="s">
        <v>129</v>
      </c>
      <c r="AU88" s="163" t="s">
        <v>85</v>
      </c>
      <c r="AY88" s="17" t="s">
        <v>127</v>
      </c>
      <c r="BE88" s="164">
        <f>IF(N88="základní",J88,0)</f>
        <v>0</v>
      </c>
      <c r="BF88" s="164">
        <f>IF(N88="snížená",J88,0)</f>
        <v>0</v>
      </c>
      <c r="BG88" s="164">
        <f>IF(N88="zákl. přenesená",J88,0)</f>
        <v>0</v>
      </c>
      <c r="BH88" s="164">
        <f>IF(N88="sníž. přenesená",J88,0)</f>
        <v>0</v>
      </c>
      <c r="BI88" s="164">
        <f>IF(N88="nulová",J88,0)</f>
        <v>0</v>
      </c>
      <c r="BJ88" s="17" t="s">
        <v>83</v>
      </c>
      <c r="BK88" s="164">
        <f>ROUND(I88*H88,2)</f>
        <v>0</v>
      </c>
      <c r="BL88" s="17" t="s">
        <v>780</v>
      </c>
      <c r="BM88" s="163" t="s">
        <v>784</v>
      </c>
    </row>
    <row r="89" spans="1:65" s="2" customFormat="1">
      <c r="A89" s="32"/>
      <c r="B89" s="33"/>
      <c r="C89" s="32"/>
      <c r="D89" s="165" t="s">
        <v>136</v>
      </c>
      <c r="E89" s="32"/>
      <c r="F89" s="166" t="s">
        <v>783</v>
      </c>
      <c r="G89" s="32"/>
      <c r="H89" s="32"/>
      <c r="I89" s="91"/>
      <c r="J89" s="32"/>
      <c r="K89" s="32"/>
      <c r="L89" s="33"/>
      <c r="M89" s="167"/>
      <c r="N89" s="168"/>
      <c r="O89" s="53"/>
      <c r="P89" s="53"/>
      <c r="Q89" s="53"/>
      <c r="R89" s="53"/>
      <c r="S89" s="53"/>
      <c r="T89" s="54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7" t="s">
        <v>136</v>
      </c>
      <c r="AU89" s="17" t="s">
        <v>85</v>
      </c>
    </row>
    <row r="90" spans="1:65" s="2" customFormat="1" ht="14.4" customHeight="1">
      <c r="A90" s="32"/>
      <c r="B90" s="151"/>
      <c r="C90" s="152" t="s">
        <v>144</v>
      </c>
      <c r="D90" s="152" t="s">
        <v>129</v>
      </c>
      <c r="E90" s="153" t="s">
        <v>785</v>
      </c>
      <c r="F90" s="154" t="s">
        <v>786</v>
      </c>
      <c r="G90" s="155" t="s">
        <v>779</v>
      </c>
      <c r="H90" s="156">
        <v>1</v>
      </c>
      <c r="I90" s="157"/>
      <c r="J90" s="158">
        <f>ROUND(I90*H90,2)</f>
        <v>0</v>
      </c>
      <c r="K90" s="154" t="s">
        <v>133</v>
      </c>
      <c r="L90" s="33"/>
      <c r="M90" s="159" t="s">
        <v>3</v>
      </c>
      <c r="N90" s="160" t="s">
        <v>46</v>
      </c>
      <c r="O90" s="53"/>
      <c r="P90" s="161">
        <f>O90*H90</f>
        <v>0</v>
      </c>
      <c r="Q90" s="161">
        <v>0</v>
      </c>
      <c r="R90" s="161">
        <f>Q90*H90</f>
        <v>0</v>
      </c>
      <c r="S90" s="161">
        <v>0</v>
      </c>
      <c r="T90" s="162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3" t="s">
        <v>780</v>
      </c>
      <c r="AT90" s="163" t="s">
        <v>129</v>
      </c>
      <c r="AU90" s="163" t="s">
        <v>85</v>
      </c>
      <c r="AY90" s="17" t="s">
        <v>127</v>
      </c>
      <c r="BE90" s="164">
        <f>IF(N90="základní",J90,0)</f>
        <v>0</v>
      </c>
      <c r="BF90" s="164">
        <f>IF(N90="snížená",J90,0)</f>
        <v>0</v>
      </c>
      <c r="BG90" s="164">
        <f>IF(N90="zákl. přenesená",J90,0)</f>
        <v>0</v>
      </c>
      <c r="BH90" s="164">
        <f>IF(N90="sníž. přenesená",J90,0)</f>
        <v>0</v>
      </c>
      <c r="BI90" s="164">
        <f>IF(N90="nulová",J90,0)</f>
        <v>0</v>
      </c>
      <c r="BJ90" s="17" t="s">
        <v>83</v>
      </c>
      <c r="BK90" s="164">
        <f>ROUND(I90*H90,2)</f>
        <v>0</v>
      </c>
      <c r="BL90" s="17" t="s">
        <v>780</v>
      </c>
      <c r="BM90" s="163" t="s">
        <v>787</v>
      </c>
    </row>
    <row r="91" spans="1:65" s="2" customFormat="1">
      <c r="A91" s="32"/>
      <c r="B91" s="33"/>
      <c r="C91" s="32"/>
      <c r="D91" s="165" t="s">
        <v>136</v>
      </c>
      <c r="E91" s="32"/>
      <c r="F91" s="166" t="s">
        <v>786</v>
      </c>
      <c r="G91" s="32"/>
      <c r="H91" s="32"/>
      <c r="I91" s="91"/>
      <c r="J91" s="32"/>
      <c r="K91" s="32"/>
      <c r="L91" s="33"/>
      <c r="M91" s="167"/>
      <c r="N91" s="168"/>
      <c r="O91" s="53"/>
      <c r="P91" s="53"/>
      <c r="Q91" s="53"/>
      <c r="R91" s="53"/>
      <c r="S91" s="53"/>
      <c r="T91" s="54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136</v>
      </c>
      <c r="AU91" s="17" t="s">
        <v>85</v>
      </c>
    </row>
    <row r="92" spans="1:65" s="12" customFormat="1" ht="22.95" customHeight="1">
      <c r="B92" s="138"/>
      <c r="D92" s="139" t="s">
        <v>74</v>
      </c>
      <c r="E92" s="149" t="s">
        <v>788</v>
      </c>
      <c r="F92" s="149" t="s">
        <v>789</v>
      </c>
      <c r="I92" s="141"/>
      <c r="J92" s="150">
        <f>BK92</f>
        <v>0</v>
      </c>
      <c r="L92" s="138"/>
      <c r="M92" s="143"/>
      <c r="N92" s="144"/>
      <c r="O92" s="144"/>
      <c r="P92" s="145">
        <f>SUM(P93:P100)</f>
        <v>0</v>
      </c>
      <c r="Q92" s="144"/>
      <c r="R92" s="145">
        <f>SUM(R93:R100)</f>
        <v>0</v>
      </c>
      <c r="S92" s="144"/>
      <c r="T92" s="146">
        <f>SUM(T93:T100)</f>
        <v>0</v>
      </c>
      <c r="AR92" s="139" t="s">
        <v>154</v>
      </c>
      <c r="AT92" s="147" t="s">
        <v>74</v>
      </c>
      <c r="AU92" s="147" t="s">
        <v>83</v>
      </c>
      <c r="AY92" s="139" t="s">
        <v>127</v>
      </c>
      <c r="BK92" s="148">
        <f>SUM(BK93:BK100)</f>
        <v>0</v>
      </c>
    </row>
    <row r="93" spans="1:65" s="2" customFormat="1" ht="14.4" customHeight="1">
      <c r="A93" s="32"/>
      <c r="B93" s="151"/>
      <c r="C93" s="152" t="s">
        <v>134</v>
      </c>
      <c r="D93" s="152" t="s">
        <v>129</v>
      </c>
      <c r="E93" s="153" t="s">
        <v>790</v>
      </c>
      <c r="F93" s="154" t="s">
        <v>791</v>
      </c>
      <c r="G93" s="155" t="s">
        <v>779</v>
      </c>
      <c r="H93" s="156">
        <v>1</v>
      </c>
      <c r="I93" s="157"/>
      <c r="J93" s="158">
        <f>ROUND(I93*H93,2)</f>
        <v>0</v>
      </c>
      <c r="K93" s="154" t="s">
        <v>133</v>
      </c>
      <c r="L93" s="33"/>
      <c r="M93" s="159" t="s">
        <v>3</v>
      </c>
      <c r="N93" s="160" t="s">
        <v>46</v>
      </c>
      <c r="O93" s="53"/>
      <c r="P93" s="161">
        <f>O93*H93</f>
        <v>0</v>
      </c>
      <c r="Q93" s="161">
        <v>0</v>
      </c>
      <c r="R93" s="161">
        <f>Q93*H93</f>
        <v>0</v>
      </c>
      <c r="S93" s="161">
        <v>0</v>
      </c>
      <c r="T93" s="162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3" t="s">
        <v>780</v>
      </c>
      <c r="AT93" s="163" t="s">
        <v>129</v>
      </c>
      <c r="AU93" s="163" t="s">
        <v>85</v>
      </c>
      <c r="AY93" s="17" t="s">
        <v>127</v>
      </c>
      <c r="BE93" s="164">
        <f>IF(N93="základní",J93,0)</f>
        <v>0</v>
      </c>
      <c r="BF93" s="164">
        <f>IF(N93="snížená",J93,0)</f>
        <v>0</v>
      </c>
      <c r="BG93" s="164">
        <f>IF(N93="zákl. přenesená",J93,0)</f>
        <v>0</v>
      </c>
      <c r="BH93" s="164">
        <f>IF(N93="sníž. přenesená",J93,0)</f>
        <v>0</v>
      </c>
      <c r="BI93" s="164">
        <f>IF(N93="nulová",J93,0)</f>
        <v>0</v>
      </c>
      <c r="BJ93" s="17" t="s">
        <v>83</v>
      </c>
      <c r="BK93" s="164">
        <f>ROUND(I93*H93,2)</f>
        <v>0</v>
      </c>
      <c r="BL93" s="17" t="s">
        <v>780</v>
      </c>
      <c r="BM93" s="163" t="s">
        <v>792</v>
      </c>
    </row>
    <row r="94" spans="1:65" s="2" customFormat="1">
      <c r="A94" s="32"/>
      <c r="B94" s="33"/>
      <c r="C94" s="32"/>
      <c r="D94" s="165" t="s">
        <v>136</v>
      </c>
      <c r="E94" s="32"/>
      <c r="F94" s="166" t="s">
        <v>791</v>
      </c>
      <c r="G94" s="32"/>
      <c r="H94" s="32"/>
      <c r="I94" s="91"/>
      <c r="J94" s="32"/>
      <c r="K94" s="32"/>
      <c r="L94" s="33"/>
      <c r="M94" s="167"/>
      <c r="N94" s="168"/>
      <c r="O94" s="53"/>
      <c r="P94" s="53"/>
      <c r="Q94" s="53"/>
      <c r="R94" s="53"/>
      <c r="S94" s="53"/>
      <c r="T94" s="54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7" t="s">
        <v>136</v>
      </c>
      <c r="AU94" s="17" t="s">
        <v>85</v>
      </c>
    </row>
    <row r="95" spans="1:65" s="2" customFormat="1" ht="14.4" customHeight="1">
      <c r="A95" s="32"/>
      <c r="B95" s="151"/>
      <c r="C95" s="152" t="s">
        <v>154</v>
      </c>
      <c r="D95" s="152" t="s">
        <v>129</v>
      </c>
      <c r="E95" s="153" t="s">
        <v>793</v>
      </c>
      <c r="F95" s="154" t="s">
        <v>794</v>
      </c>
      <c r="G95" s="155" t="s">
        <v>779</v>
      </c>
      <c r="H95" s="156">
        <v>1</v>
      </c>
      <c r="I95" s="157"/>
      <c r="J95" s="158">
        <f>ROUND(I95*H95,2)</f>
        <v>0</v>
      </c>
      <c r="K95" s="154" t="s">
        <v>133</v>
      </c>
      <c r="L95" s="33"/>
      <c r="M95" s="159" t="s">
        <v>3</v>
      </c>
      <c r="N95" s="160" t="s">
        <v>46</v>
      </c>
      <c r="O95" s="53"/>
      <c r="P95" s="161">
        <f>O95*H95</f>
        <v>0</v>
      </c>
      <c r="Q95" s="161">
        <v>0</v>
      </c>
      <c r="R95" s="161">
        <f>Q95*H95</f>
        <v>0</v>
      </c>
      <c r="S95" s="161">
        <v>0</v>
      </c>
      <c r="T95" s="162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3" t="s">
        <v>780</v>
      </c>
      <c r="AT95" s="163" t="s">
        <v>129</v>
      </c>
      <c r="AU95" s="163" t="s">
        <v>85</v>
      </c>
      <c r="AY95" s="17" t="s">
        <v>127</v>
      </c>
      <c r="BE95" s="164">
        <f>IF(N95="základní",J95,0)</f>
        <v>0</v>
      </c>
      <c r="BF95" s="164">
        <f>IF(N95="snížená",J95,0)</f>
        <v>0</v>
      </c>
      <c r="BG95" s="164">
        <f>IF(N95="zákl. přenesená",J95,0)</f>
        <v>0</v>
      </c>
      <c r="BH95" s="164">
        <f>IF(N95="sníž. přenesená",J95,0)</f>
        <v>0</v>
      </c>
      <c r="BI95" s="164">
        <f>IF(N95="nulová",J95,0)</f>
        <v>0</v>
      </c>
      <c r="BJ95" s="17" t="s">
        <v>83</v>
      </c>
      <c r="BK95" s="164">
        <f>ROUND(I95*H95,2)</f>
        <v>0</v>
      </c>
      <c r="BL95" s="17" t="s">
        <v>780</v>
      </c>
      <c r="BM95" s="163" t="s">
        <v>795</v>
      </c>
    </row>
    <row r="96" spans="1:65" s="2" customFormat="1">
      <c r="A96" s="32"/>
      <c r="B96" s="33"/>
      <c r="C96" s="32"/>
      <c r="D96" s="165" t="s">
        <v>136</v>
      </c>
      <c r="E96" s="32"/>
      <c r="F96" s="166" t="s">
        <v>794</v>
      </c>
      <c r="G96" s="32"/>
      <c r="H96" s="32"/>
      <c r="I96" s="91"/>
      <c r="J96" s="32"/>
      <c r="K96" s="32"/>
      <c r="L96" s="33"/>
      <c r="M96" s="167"/>
      <c r="N96" s="168"/>
      <c r="O96" s="53"/>
      <c r="P96" s="53"/>
      <c r="Q96" s="53"/>
      <c r="R96" s="53"/>
      <c r="S96" s="53"/>
      <c r="T96" s="54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7" t="s">
        <v>136</v>
      </c>
      <c r="AU96" s="17" t="s">
        <v>85</v>
      </c>
    </row>
    <row r="97" spans="1:65" s="2" customFormat="1" ht="14.4" customHeight="1">
      <c r="A97" s="32"/>
      <c r="B97" s="151"/>
      <c r="C97" s="152" t="s">
        <v>160</v>
      </c>
      <c r="D97" s="152" t="s">
        <v>129</v>
      </c>
      <c r="E97" s="153" t="s">
        <v>796</v>
      </c>
      <c r="F97" s="154" t="s">
        <v>797</v>
      </c>
      <c r="G97" s="155" t="s">
        <v>779</v>
      </c>
      <c r="H97" s="156">
        <v>1</v>
      </c>
      <c r="I97" s="157"/>
      <c r="J97" s="158">
        <f>ROUND(I97*H97,2)</f>
        <v>0</v>
      </c>
      <c r="K97" s="154" t="s">
        <v>133</v>
      </c>
      <c r="L97" s="33"/>
      <c r="M97" s="159" t="s">
        <v>3</v>
      </c>
      <c r="N97" s="160" t="s">
        <v>46</v>
      </c>
      <c r="O97" s="53"/>
      <c r="P97" s="161">
        <f>O97*H97</f>
        <v>0</v>
      </c>
      <c r="Q97" s="161">
        <v>0</v>
      </c>
      <c r="R97" s="161">
        <f>Q97*H97</f>
        <v>0</v>
      </c>
      <c r="S97" s="161">
        <v>0</v>
      </c>
      <c r="T97" s="162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3" t="s">
        <v>780</v>
      </c>
      <c r="AT97" s="163" t="s">
        <v>129</v>
      </c>
      <c r="AU97" s="163" t="s">
        <v>85</v>
      </c>
      <c r="AY97" s="17" t="s">
        <v>127</v>
      </c>
      <c r="BE97" s="164">
        <f>IF(N97="základní",J97,0)</f>
        <v>0</v>
      </c>
      <c r="BF97" s="164">
        <f>IF(N97="snížená",J97,0)</f>
        <v>0</v>
      </c>
      <c r="BG97" s="164">
        <f>IF(N97="zákl. přenesená",J97,0)</f>
        <v>0</v>
      </c>
      <c r="BH97" s="164">
        <f>IF(N97="sníž. přenesená",J97,0)</f>
        <v>0</v>
      </c>
      <c r="BI97" s="164">
        <f>IF(N97="nulová",J97,0)</f>
        <v>0</v>
      </c>
      <c r="BJ97" s="17" t="s">
        <v>83</v>
      </c>
      <c r="BK97" s="164">
        <f>ROUND(I97*H97,2)</f>
        <v>0</v>
      </c>
      <c r="BL97" s="17" t="s">
        <v>780</v>
      </c>
      <c r="BM97" s="163" t="s">
        <v>798</v>
      </c>
    </row>
    <row r="98" spans="1:65" s="2" customFormat="1">
      <c r="A98" s="32"/>
      <c r="B98" s="33"/>
      <c r="C98" s="32"/>
      <c r="D98" s="165" t="s">
        <v>136</v>
      </c>
      <c r="E98" s="32"/>
      <c r="F98" s="166" t="s">
        <v>797</v>
      </c>
      <c r="G98" s="32"/>
      <c r="H98" s="32"/>
      <c r="I98" s="91"/>
      <c r="J98" s="32"/>
      <c r="K98" s="32"/>
      <c r="L98" s="33"/>
      <c r="M98" s="167"/>
      <c r="N98" s="168"/>
      <c r="O98" s="53"/>
      <c r="P98" s="53"/>
      <c r="Q98" s="53"/>
      <c r="R98" s="53"/>
      <c r="S98" s="53"/>
      <c r="T98" s="54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7" t="s">
        <v>136</v>
      </c>
      <c r="AU98" s="17" t="s">
        <v>85</v>
      </c>
    </row>
    <row r="99" spans="1:65" s="2" customFormat="1" ht="14.4" customHeight="1">
      <c r="A99" s="32"/>
      <c r="B99" s="151"/>
      <c r="C99" s="152" t="s">
        <v>167</v>
      </c>
      <c r="D99" s="152" t="s">
        <v>129</v>
      </c>
      <c r="E99" s="153" t="s">
        <v>799</v>
      </c>
      <c r="F99" s="154" t="s">
        <v>800</v>
      </c>
      <c r="G99" s="155" t="s">
        <v>779</v>
      </c>
      <c r="H99" s="156">
        <v>1</v>
      </c>
      <c r="I99" s="157"/>
      <c r="J99" s="158">
        <f>ROUND(I99*H99,2)</f>
        <v>0</v>
      </c>
      <c r="K99" s="154" t="s">
        <v>133</v>
      </c>
      <c r="L99" s="33"/>
      <c r="M99" s="159" t="s">
        <v>3</v>
      </c>
      <c r="N99" s="160" t="s">
        <v>46</v>
      </c>
      <c r="O99" s="53"/>
      <c r="P99" s="161">
        <f>O99*H99</f>
        <v>0</v>
      </c>
      <c r="Q99" s="161">
        <v>0</v>
      </c>
      <c r="R99" s="161">
        <f>Q99*H99</f>
        <v>0</v>
      </c>
      <c r="S99" s="161">
        <v>0</v>
      </c>
      <c r="T99" s="162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3" t="s">
        <v>780</v>
      </c>
      <c r="AT99" s="163" t="s">
        <v>129</v>
      </c>
      <c r="AU99" s="163" t="s">
        <v>85</v>
      </c>
      <c r="AY99" s="17" t="s">
        <v>127</v>
      </c>
      <c r="BE99" s="164">
        <f>IF(N99="základní",J99,0)</f>
        <v>0</v>
      </c>
      <c r="BF99" s="164">
        <f>IF(N99="snížená",J99,0)</f>
        <v>0</v>
      </c>
      <c r="BG99" s="164">
        <f>IF(N99="zákl. přenesená",J99,0)</f>
        <v>0</v>
      </c>
      <c r="BH99" s="164">
        <f>IF(N99="sníž. přenesená",J99,0)</f>
        <v>0</v>
      </c>
      <c r="BI99" s="164">
        <f>IF(N99="nulová",J99,0)</f>
        <v>0</v>
      </c>
      <c r="BJ99" s="17" t="s">
        <v>83</v>
      </c>
      <c r="BK99" s="164">
        <f>ROUND(I99*H99,2)</f>
        <v>0</v>
      </c>
      <c r="BL99" s="17" t="s">
        <v>780</v>
      </c>
      <c r="BM99" s="163" t="s">
        <v>801</v>
      </c>
    </row>
    <row r="100" spans="1:65" s="2" customFormat="1">
      <c r="A100" s="32"/>
      <c r="B100" s="33"/>
      <c r="C100" s="32"/>
      <c r="D100" s="165" t="s">
        <v>136</v>
      </c>
      <c r="E100" s="32"/>
      <c r="F100" s="166" t="s">
        <v>800</v>
      </c>
      <c r="G100" s="32"/>
      <c r="H100" s="32"/>
      <c r="I100" s="91"/>
      <c r="J100" s="32"/>
      <c r="K100" s="32"/>
      <c r="L100" s="33"/>
      <c r="M100" s="167"/>
      <c r="N100" s="168"/>
      <c r="O100" s="53"/>
      <c r="P100" s="53"/>
      <c r="Q100" s="53"/>
      <c r="R100" s="53"/>
      <c r="S100" s="53"/>
      <c r="T100" s="54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7" t="s">
        <v>136</v>
      </c>
      <c r="AU100" s="17" t="s">
        <v>85</v>
      </c>
    </row>
    <row r="101" spans="1:65" s="12" customFormat="1" ht="22.95" customHeight="1">
      <c r="B101" s="138"/>
      <c r="D101" s="139" t="s">
        <v>74</v>
      </c>
      <c r="E101" s="149" t="s">
        <v>802</v>
      </c>
      <c r="F101" s="149" t="s">
        <v>803</v>
      </c>
      <c r="I101" s="141"/>
      <c r="J101" s="150">
        <f>BK101</f>
        <v>0</v>
      </c>
      <c r="L101" s="138"/>
      <c r="M101" s="143"/>
      <c r="N101" s="144"/>
      <c r="O101" s="144"/>
      <c r="P101" s="145">
        <f>SUM(P102:P103)</f>
        <v>0</v>
      </c>
      <c r="Q101" s="144"/>
      <c r="R101" s="145">
        <f>SUM(R102:R103)</f>
        <v>0</v>
      </c>
      <c r="S101" s="144"/>
      <c r="T101" s="146">
        <f>SUM(T102:T103)</f>
        <v>0</v>
      </c>
      <c r="AR101" s="139" t="s">
        <v>154</v>
      </c>
      <c r="AT101" s="147" t="s">
        <v>74</v>
      </c>
      <c r="AU101" s="147" t="s">
        <v>83</v>
      </c>
      <c r="AY101" s="139" t="s">
        <v>127</v>
      </c>
      <c r="BK101" s="148">
        <f>SUM(BK102:BK103)</f>
        <v>0</v>
      </c>
    </row>
    <row r="102" spans="1:65" s="2" customFormat="1" ht="14.4" customHeight="1">
      <c r="A102" s="32"/>
      <c r="B102" s="151"/>
      <c r="C102" s="152" t="s">
        <v>172</v>
      </c>
      <c r="D102" s="152" t="s">
        <v>129</v>
      </c>
      <c r="E102" s="153" t="s">
        <v>804</v>
      </c>
      <c r="F102" s="154" t="s">
        <v>805</v>
      </c>
      <c r="G102" s="155" t="s">
        <v>779</v>
      </c>
      <c r="H102" s="156">
        <v>1</v>
      </c>
      <c r="I102" s="157"/>
      <c r="J102" s="158">
        <f>ROUND(I102*H102,2)</f>
        <v>0</v>
      </c>
      <c r="K102" s="154" t="s">
        <v>133</v>
      </c>
      <c r="L102" s="33"/>
      <c r="M102" s="159" t="s">
        <v>3</v>
      </c>
      <c r="N102" s="160" t="s">
        <v>46</v>
      </c>
      <c r="O102" s="53"/>
      <c r="P102" s="161">
        <f>O102*H102</f>
        <v>0</v>
      </c>
      <c r="Q102" s="161">
        <v>0</v>
      </c>
      <c r="R102" s="161">
        <f>Q102*H102</f>
        <v>0</v>
      </c>
      <c r="S102" s="161">
        <v>0</v>
      </c>
      <c r="T102" s="162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3" t="s">
        <v>780</v>
      </c>
      <c r="AT102" s="163" t="s">
        <v>129</v>
      </c>
      <c r="AU102" s="163" t="s">
        <v>85</v>
      </c>
      <c r="AY102" s="17" t="s">
        <v>127</v>
      </c>
      <c r="BE102" s="164">
        <f>IF(N102="základní",J102,0)</f>
        <v>0</v>
      </c>
      <c r="BF102" s="164">
        <f>IF(N102="snížená",J102,0)</f>
        <v>0</v>
      </c>
      <c r="BG102" s="164">
        <f>IF(N102="zákl. přenesená",J102,0)</f>
        <v>0</v>
      </c>
      <c r="BH102" s="164">
        <f>IF(N102="sníž. přenesená",J102,0)</f>
        <v>0</v>
      </c>
      <c r="BI102" s="164">
        <f>IF(N102="nulová",J102,0)</f>
        <v>0</v>
      </c>
      <c r="BJ102" s="17" t="s">
        <v>83</v>
      </c>
      <c r="BK102" s="164">
        <f>ROUND(I102*H102,2)</f>
        <v>0</v>
      </c>
      <c r="BL102" s="17" t="s">
        <v>780</v>
      </c>
      <c r="BM102" s="163" t="s">
        <v>806</v>
      </c>
    </row>
    <row r="103" spans="1:65" s="2" customFormat="1">
      <c r="A103" s="32"/>
      <c r="B103" s="33"/>
      <c r="C103" s="32"/>
      <c r="D103" s="165" t="s">
        <v>136</v>
      </c>
      <c r="E103" s="32"/>
      <c r="F103" s="166" t="s">
        <v>805</v>
      </c>
      <c r="G103" s="32"/>
      <c r="H103" s="32"/>
      <c r="I103" s="91"/>
      <c r="J103" s="32"/>
      <c r="K103" s="32"/>
      <c r="L103" s="33"/>
      <c r="M103" s="195"/>
      <c r="N103" s="196"/>
      <c r="O103" s="197"/>
      <c r="P103" s="197"/>
      <c r="Q103" s="197"/>
      <c r="R103" s="197"/>
      <c r="S103" s="197"/>
      <c r="T103" s="198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7" t="s">
        <v>136</v>
      </c>
      <c r="AU103" s="17" t="s">
        <v>85</v>
      </c>
    </row>
    <row r="104" spans="1:65" s="2" customFormat="1" ht="6.9" customHeight="1">
      <c r="A104" s="32"/>
      <c r="B104" s="42"/>
      <c r="C104" s="43"/>
      <c r="D104" s="43"/>
      <c r="E104" s="43"/>
      <c r="F104" s="43"/>
      <c r="G104" s="43"/>
      <c r="H104" s="43"/>
      <c r="I104" s="111"/>
      <c r="J104" s="43"/>
      <c r="K104" s="43"/>
      <c r="L104" s="33"/>
      <c r="M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</sheetData>
  <autoFilter ref="C82:K103" xr:uid="{00000000-0009-0000-0000-000004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199" customWidth="1"/>
    <col min="2" max="2" width="1.7109375" style="199" customWidth="1"/>
    <col min="3" max="4" width="5" style="199" customWidth="1"/>
    <col min="5" max="5" width="11.7109375" style="199" customWidth="1"/>
    <col min="6" max="6" width="9.140625" style="199" customWidth="1"/>
    <col min="7" max="7" width="5" style="199" customWidth="1"/>
    <col min="8" max="8" width="77.85546875" style="199" customWidth="1"/>
    <col min="9" max="10" width="20" style="199" customWidth="1"/>
    <col min="11" max="11" width="1.7109375" style="199" customWidth="1"/>
  </cols>
  <sheetData>
    <row r="1" spans="2:11" s="1" customFormat="1" ht="37.5" customHeight="1"/>
    <row r="2" spans="2:11" s="1" customFormat="1" ht="7.5" customHeight="1">
      <c r="B2" s="200"/>
      <c r="C2" s="201"/>
      <c r="D2" s="201"/>
      <c r="E2" s="201"/>
      <c r="F2" s="201"/>
      <c r="G2" s="201"/>
      <c r="H2" s="201"/>
      <c r="I2" s="201"/>
      <c r="J2" s="201"/>
      <c r="K2" s="202"/>
    </row>
    <row r="3" spans="2:11" s="15" customFormat="1" ht="45" customHeight="1">
      <c r="B3" s="203"/>
      <c r="C3" s="320" t="s">
        <v>807</v>
      </c>
      <c r="D3" s="320"/>
      <c r="E3" s="320"/>
      <c r="F3" s="320"/>
      <c r="G3" s="320"/>
      <c r="H3" s="320"/>
      <c r="I3" s="320"/>
      <c r="J3" s="320"/>
      <c r="K3" s="204"/>
    </row>
    <row r="4" spans="2:11" s="1" customFormat="1" ht="25.5" customHeight="1">
      <c r="B4" s="205"/>
      <c r="C4" s="321" t="s">
        <v>808</v>
      </c>
      <c r="D4" s="321"/>
      <c r="E4" s="321"/>
      <c r="F4" s="321"/>
      <c r="G4" s="321"/>
      <c r="H4" s="321"/>
      <c r="I4" s="321"/>
      <c r="J4" s="321"/>
      <c r="K4" s="206"/>
    </row>
    <row r="5" spans="2:11" s="1" customFormat="1" ht="5.25" customHeight="1">
      <c r="B5" s="205"/>
      <c r="C5" s="207"/>
      <c r="D5" s="207"/>
      <c r="E5" s="207"/>
      <c r="F5" s="207"/>
      <c r="G5" s="207"/>
      <c r="H5" s="207"/>
      <c r="I5" s="207"/>
      <c r="J5" s="207"/>
      <c r="K5" s="206"/>
    </row>
    <row r="6" spans="2:11" s="1" customFormat="1" ht="15" customHeight="1">
      <c r="B6" s="205"/>
      <c r="C6" s="319" t="s">
        <v>809</v>
      </c>
      <c r="D6" s="319"/>
      <c r="E6" s="319"/>
      <c r="F6" s="319"/>
      <c r="G6" s="319"/>
      <c r="H6" s="319"/>
      <c r="I6" s="319"/>
      <c r="J6" s="319"/>
      <c r="K6" s="206"/>
    </row>
    <row r="7" spans="2:11" s="1" customFormat="1" ht="15" customHeight="1">
      <c r="B7" s="209"/>
      <c r="C7" s="319" t="s">
        <v>810</v>
      </c>
      <c r="D7" s="319"/>
      <c r="E7" s="319"/>
      <c r="F7" s="319"/>
      <c r="G7" s="319"/>
      <c r="H7" s="319"/>
      <c r="I7" s="319"/>
      <c r="J7" s="319"/>
      <c r="K7" s="206"/>
    </row>
    <row r="8" spans="2:11" s="1" customFormat="1" ht="12.75" customHeight="1">
      <c r="B8" s="209"/>
      <c r="C8" s="208"/>
      <c r="D8" s="208"/>
      <c r="E8" s="208"/>
      <c r="F8" s="208"/>
      <c r="G8" s="208"/>
      <c r="H8" s="208"/>
      <c r="I8" s="208"/>
      <c r="J8" s="208"/>
      <c r="K8" s="206"/>
    </row>
    <row r="9" spans="2:11" s="1" customFormat="1" ht="15" customHeight="1">
      <c r="B9" s="209"/>
      <c r="C9" s="319" t="s">
        <v>811</v>
      </c>
      <c r="D9" s="319"/>
      <c r="E9" s="319"/>
      <c r="F9" s="319"/>
      <c r="G9" s="319"/>
      <c r="H9" s="319"/>
      <c r="I9" s="319"/>
      <c r="J9" s="319"/>
      <c r="K9" s="206"/>
    </row>
    <row r="10" spans="2:11" s="1" customFormat="1" ht="15" customHeight="1">
      <c r="B10" s="209"/>
      <c r="C10" s="208"/>
      <c r="D10" s="319" t="s">
        <v>812</v>
      </c>
      <c r="E10" s="319"/>
      <c r="F10" s="319"/>
      <c r="G10" s="319"/>
      <c r="H10" s="319"/>
      <c r="I10" s="319"/>
      <c r="J10" s="319"/>
      <c r="K10" s="206"/>
    </row>
    <row r="11" spans="2:11" s="1" customFormat="1" ht="15" customHeight="1">
      <c r="B11" s="209"/>
      <c r="C11" s="210"/>
      <c r="D11" s="319" t="s">
        <v>813</v>
      </c>
      <c r="E11" s="319"/>
      <c r="F11" s="319"/>
      <c r="G11" s="319"/>
      <c r="H11" s="319"/>
      <c r="I11" s="319"/>
      <c r="J11" s="319"/>
      <c r="K11" s="206"/>
    </row>
    <row r="12" spans="2:11" s="1" customFormat="1" ht="15" customHeight="1">
      <c r="B12" s="209"/>
      <c r="C12" s="210"/>
      <c r="D12" s="208"/>
      <c r="E12" s="208"/>
      <c r="F12" s="208"/>
      <c r="G12" s="208"/>
      <c r="H12" s="208"/>
      <c r="I12" s="208"/>
      <c r="J12" s="208"/>
      <c r="K12" s="206"/>
    </row>
    <row r="13" spans="2:11" s="1" customFormat="1" ht="15" customHeight="1">
      <c r="B13" s="209"/>
      <c r="C13" s="210"/>
      <c r="D13" s="211" t="s">
        <v>814</v>
      </c>
      <c r="E13" s="208"/>
      <c r="F13" s="208"/>
      <c r="G13" s="208"/>
      <c r="H13" s="208"/>
      <c r="I13" s="208"/>
      <c r="J13" s="208"/>
      <c r="K13" s="206"/>
    </row>
    <row r="14" spans="2:11" s="1" customFormat="1" ht="12.75" customHeight="1">
      <c r="B14" s="209"/>
      <c r="C14" s="210"/>
      <c r="D14" s="210"/>
      <c r="E14" s="210"/>
      <c r="F14" s="210"/>
      <c r="G14" s="210"/>
      <c r="H14" s="210"/>
      <c r="I14" s="210"/>
      <c r="J14" s="210"/>
      <c r="K14" s="206"/>
    </row>
    <row r="15" spans="2:11" s="1" customFormat="1" ht="15" customHeight="1">
      <c r="B15" s="209"/>
      <c r="C15" s="210"/>
      <c r="D15" s="319" t="s">
        <v>815</v>
      </c>
      <c r="E15" s="319"/>
      <c r="F15" s="319"/>
      <c r="G15" s="319"/>
      <c r="H15" s="319"/>
      <c r="I15" s="319"/>
      <c r="J15" s="319"/>
      <c r="K15" s="206"/>
    </row>
    <row r="16" spans="2:11" s="1" customFormat="1" ht="15" customHeight="1">
      <c r="B16" s="209"/>
      <c r="C16" s="210"/>
      <c r="D16" s="319" t="s">
        <v>816</v>
      </c>
      <c r="E16" s="319"/>
      <c r="F16" s="319"/>
      <c r="G16" s="319"/>
      <c r="H16" s="319"/>
      <c r="I16" s="319"/>
      <c r="J16" s="319"/>
      <c r="K16" s="206"/>
    </row>
    <row r="17" spans="2:11" s="1" customFormat="1" ht="15" customHeight="1">
      <c r="B17" s="209"/>
      <c r="C17" s="210"/>
      <c r="D17" s="319" t="s">
        <v>817</v>
      </c>
      <c r="E17" s="319"/>
      <c r="F17" s="319"/>
      <c r="G17" s="319"/>
      <c r="H17" s="319"/>
      <c r="I17" s="319"/>
      <c r="J17" s="319"/>
      <c r="K17" s="206"/>
    </row>
    <row r="18" spans="2:11" s="1" customFormat="1" ht="15" customHeight="1">
      <c r="B18" s="209"/>
      <c r="C18" s="210"/>
      <c r="D18" s="210"/>
      <c r="E18" s="212" t="s">
        <v>82</v>
      </c>
      <c r="F18" s="319" t="s">
        <v>818</v>
      </c>
      <c r="G18" s="319"/>
      <c r="H18" s="319"/>
      <c r="I18" s="319"/>
      <c r="J18" s="319"/>
      <c r="K18" s="206"/>
    </row>
    <row r="19" spans="2:11" s="1" customFormat="1" ht="15" customHeight="1">
      <c r="B19" s="209"/>
      <c r="C19" s="210"/>
      <c r="D19" s="210"/>
      <c r="E19" s="212" t="s">
        <v>819</v>
      </c>
      <c r="F19" s="319" t="s">
        <v>820</v>
      </c>
      <c r="G19" s="319"/>
      <c r="H19" s="319"/>
      <c r="I19" s="319"/>
      <c r="J19" s="319"/>
      <c r="K19" s="206"/>
    </row>
    <row r="20" spans="2:11" s="1" customFormat="1" ht="15" customHeight="1">
      <c r="B20" s="209"/>
      <c r="C20" s="210"/>
      <c r="D20" s="210"/>
      <c r="E20" s="212" t="s">
        <v>821</v>
      </c>
      <c r="F20" s="319" t="s">
        <v>822</v>
      </c>
      <c r="G20" s="319"/>
      <c r="H20" s="319"/>
      <c r="I20" s="319"/>
      <c r="J20" s="319"/>
      <c r="K20" s="206"/>
    </row>
    <row r="21" spans="2:11" s="1" customFormat="1" ht="15" customHeight="1">
      <c r="B21" s="209"/>
      <c r="C21" s="210"/>
      <c r="D21" s="210"/>
      <c r="E21" s="212" t="s">
        <v>94</v>
      </c>
      <c r="F21" s="319" t="s">
        <v>823</v>
      </c>
      <c r="G21" s="319"/>
      <c r="H21" s="319"/>
      <c r="I21" s="319"/>
      <c r="J21" s="319"/>
      <c r="K21" s="206"/>
    </row>
    <row r="22" spans="2:11" s="1" customFormat="1" ht="15" customHeight="1">
      <c r="B22" s="209"/>
      <c r="C22" s="210"/>
      <c r="D22" s="210"/>
      <c r="E22" s="212" t="s">
        <v>824</v>
      </c>
      <c r="F22" s="319" t="s">
        <v>825</v>
      </c>
      <c r="G22" s="319"/>
      <c r="H22" s="319"/>
      <c r="I22" s="319"/>
      <c r="J22" s="319"/>
      <c r="K22" s="206"/>
    </row>
    <row r="23" spans="2:11" s="1" customFormat="1" ht="15" customHeight="1">
      <c r="B23" s="209"/>
      <c r="C23" s="210"/>
      <c r="D23" s="210"/>
      <c r="E23" s="212" t="s">
        <v>826</v>
      </c>
      <c r="F23" s="319" t="s">
        <v>827</v>
      </c>
      <c r="G23" s="319"/>
      <c r="H23" s="319"/>
      <c r="I23" s="319"/>
      <c r="J23" s="319"/>
      <c r="K23" s="206"/>
    </row>
    <row r="24" spans="2:11" s="1" customFormat="1" ht="12.75" customHeight="1">
      <c r="B24" s="209"/>
      <c r="C24" s="210"/>
      <c r="D24" s="210"/>
      <c r="E24" s="210"/>
      <c r="F24" s="210"/>
      <c r="G24" s="210"/>
      <c r="H24" s="210"/>
      <c r="I24" s="210"/>
      <c r="J24" s="210"/>
      <c r="K24" s="206"/>
    </row>
    <row r="25" spans="2:11" s="1" customFormat="1" ht="15" customHeight="1">
      <c r="B25" s="209"/>
      <c r="C25" s="319" t="s">
        <v>828</v>
      </c>
      <c r="D25" s="319"/>
      <c r="E25" s="319"/>
      <c r="F25" s="319"/>
      <c r="G25" s="319"/>
      <c r="H25" s="319"/>
      <c r="I25" s="319"/>
      <c r="J25" s="319"/>
      <c r="K25" s="206"/>
    </row>
    <row r="26" spans="2:11" s="1" customFormat="1" ht="15" customHeight="1">
      <c r="B26" s="209"/>
      <c r="C26" s="319" t="s">
        <v>829</v>
      </c>
      <c r="D26" s="319"/>
      <c r="E26" s="319"/>
      <c r="F26" s="319"/>
      <c r="G26" s="319"/>
      <c r="H26" s="319"/>
      <c r="I26" s="319"/>
      <c r="J26" s="319"/>
      <c r="K26" s="206"/>
    </row>
    <row r="27" spans="2:11" s="1" customFormat="1" ht="15" customHeight="1">
      <c r="B27" s="209"/>
      <c r="C27" s="208"/>
      <c r="D27" s="319" t="s">
        <v>830</v>
      </c>
      <c r="E27" s="319"/>
      <c r="F27" s="319"/>
      <c r="G27" s="319"/>
      <c r="H27" s="319"/>
      <c r="I27" s="319"/>
      <c r="J27" s="319"/>
      <c r="K27" s="206"/>
    </row>
    <row r="28" spans="2:11" s="1" customFormat="1" ht="15" customHeight="1">
      <c r="B28" s="209"/>
      <c r="C28" s="210"/>
      <c r="D28" s="319" t="s">
        <v>831</v>
      </c>
      <c r="E28" s="319"/>
      <c r="F28" s="319"/>
      <c r="G28" s="319"/>
      <c r="H28" s="319"/>
      <c r="I28" s="319"/>
      <c r="J28" s="319"/>
      <c r="K28" s="206"/>
    </row>
    <row r="29" spans="2:11" s="1" customFormat="1" ht="12.75" customHeight="1">
      <c r="B29" s="209"/>
      <c r="C29" s="210"/>
      <c r="D29" s="210"/>
      <c r="E29" s="210"/>
      <c r="F29" s="210"/>
      <c r="G29" s="210"/>
      <c r="H29" s="210"/>
      <c r="I29" s="210"/>
      <c r="J29" s="210"/>
      <c r="K29" s="206"/>
    </row>
    <row r="30" spans="2:11" s="1" customFormat="1" ht="15" customHeight="1">
      <c r="B30" s="209"/>
      <c r="C30" s="210"/>
      <c r="D30" s="319" t="s">
        <v>832</v>
      </c>
      <c r="E30" s="319"/>
      <c r="F30" s="319"/>
      <c r="G30" s="319"/>
      <c r="H30" s="319"/>
      <c r="I30" s="319"/>
      <c r="J30" s="319"/>
      <c r="K30" s="206"/>
    </row>
    <row r="31" spans="2:11" s="1" customFormat="1" ht="15" customHeight="1">
      <c r="B31" s="209"/>
      <c r="C31" s="210"/>
      <c r="D31" s="319" t="s">
        <v>833</v>
      </c>
      <c r="E31" s="319"/>
      <c r="F31" s="319"/>
      <c r="G31" s="319"/>
      <c r="H31" s="319"/>
      <c r="I31" s="319"/>
      <c r="J31" s="319"/>
      <c r="K31" s="206"/>
    </row>
    <row r="32" spans="2:11" s="1" customFormat="1" ht="12.75" customHeight="1">
      <c r="B32" s="209"/>
      <c r="C32" s="210"/>
      <c r="D32" s="210"/>
      <c r="E32" s="210"/>
      <c r="F32" s="210"/>
      <c r="G32" s="210"/>
      <c r="H32" s="210"/>
      <c r="I32" s="210"/>
      <c r="J32" s="210"/>
      <c r="K32" s="206"/>
    </row>
    <row r="33" spans="2:11" s="1" customFormat="1" ht="15" customHeight="1">
      <c r="B33" s="209"/>
      <c r="C33" s="210"/>
      <c r="D33" s="319" t="s">
        <v>834</v>
      </c>
      <c r="E33" s="319"/>
      <c r="F33" s="319"/>
      <c r="G33" s="319"/>
      <c r="H33" s="319"/>
      <c r="I33" s="319"/>
      <c r="J33" s="319"/>
      <c r="K33" s="206"/>
    </row>
    <row r="34" spans="2:11" s="1" customFormat="1" ht="15" customHeight="1">
      <c r="B34" s="209"/>
      <c r="C34" s="210"/>
      <c r="D34" s="319" t="s">
        <v>835</v>
      </c>
      <c r="E34" s="319"/>
      <c r="F34" s="319"/>
      <c r="G34" s="319"/>
      <c r="H34" s="319"/>
      <c r="I34" s="319"/>
      <c r="J34" s="319"/>
      <c r="K34" s="206"/>
    </row>
    <row r="35" spans="2:11" s="1" customFormat="1" ht="15" customHeight="1">
      <c r="B35" s="209"/>
      <c r="C35" s="210"/>
      <c r="D35" s="319" t="s">
        <v>836</v>
      </c>
      <c r="E35" s="319"/>
      <c r="F35" s="319"/>
      <c r="G35" s="319"/>
      <c r="H35" s="319"/>
      <c r="I35" s="319"/>
      <c r="J35" s="319"/>
      <c r="K35" s="206"/>
    </row>
    <row r="36" spans="2:11" s="1" customFormat="1" ht="15" customHeight="1">
      <c r="B36" s="209"/>
      <c r="C36" s="210"/>
      <c r="D36" s="208"/>
      <c r="E36" s="211" t="s">
        <v>113</v>
      </c>
      <c r="F36" s="208"/>
      <c r="G36" s="319" t="s">
        <v>837</v>
      </c>
      <c r="H36" s="319"/>
      <c r="I36" s="319"/>
      <c r="J36" s="319"/>
      <c r="K36" s="206"/>
    </row>
    <row r="37" spans="2:11" s="1" customFormat="1" ht="30.75" customHeight="1">
      <c r="B37" s="209"/>
      <c r="C37" s="210"/>
      <c r="D37" s="208"/>
      <c r="E37" s="211" t="s">
        <v>838</v>
      </c>
      <c r="F37" s="208"/>
      <c r="G37" s="319" t="s">
        <v>839</v>
      </c>
      <c r="H37" s="319"/>
      <c r="I37" s="319"/>
      <c r="J37" s="319"/>
      <c r="K37" s="206"/>
    </row>
    <row r="38" spans="2:11" s="1" customFormat="1" ht="15" customHeight="1">
      <c r="B38" s="209"/>
      <c r="C38" s="210"/>
      <c r="D38" s="208"/>
      <c r="E38" s="211" t="s">
        <v>56</v>
      </c>
      <c r="F38" s="208"/>
      <c r="G38" s="319" t="s">
        <v>840</v>
      </c>
      <c r="H38" s="319"/>
      <c r="I38" s="319"/>
      <c r="J38" s="319"/>
      <c r="K38" s="206"/>
    </row>
    <row r="39" spans="2:11" s="1" customFormat="1" ht="15" customHeight="1">
      <c r="B39" s="209"/>
      <c r="C39" s="210"/>
      <c r="D39" s="208"/>
      <c r="E39" s="211" t="s">
        <v>57</v>
      </c>
      <c r="F39" s="208"/>
      <c r="G39" s="319" t="s">
        <v>841</v>
      </c>
      <c r="H39" s="319"/>
      <c r="I39" s="319"/>
      <c r="J39" s="319"/>
      <c r="K39" s="206"/>
    </row>
    <row r="40" spans="2:11" s="1" customFormat="1" ht="15" customHeight="1">
      <c r="B40" s="209"/>
      <c r="C40" s="210"/>
      <c r="D40" s="208"/>
      <c r="E40" s="211" t="s">
        <v>114</v>
      </c>
      <c r="F40" s="208"/>
      <c r="G40" s="319" t="s">
        <v>842</v>
      </c>
      <c r="H40" s="319"/>
      <c r="I40" s="319"/>
      <c r="J40" s="319"/>
      <c r="K40" s="206"/>
    </row>
    <row r="41" spans="2:11" s="1" customFormat="1" ht="15" customHeight="1">
      <c r="B41" s="209"/>
      <c r="C41" s="210"/>
      <c r="D41" s="208"/>
      <c r="E41" s="211" t="s">
        <v>115</v>
      </c>
      <c r="F41" s="208"/>
      <c r="G41" s="319" t="s">
        <v>843</v>
      </c>
      <c r="H41" s="319"/>
      <c r="I41" s="319"/>
      <c r="J41" s="319"/>
      <c r="K41" s="206"/>
    </row>
    <row r="42" spans="2:11" s="1" customFormat="1" ht="15" customHeight="1">
      <c r="B42" s="209"/>
      <c r="C42" s="210"/>
      <c r="D42" s="208"/>
      <c r="E42" s="211" t="s">
        <v>844</v>
      </c>
      <c r="F42" s="208"/>
      <c r="G42" s="319" t="s">
        <v>845</v>
      </c>
      <c r="H42" s="319"/>
      <c r="I42" s="319"/>
      <c r="J42" s="319"/>
      <c r="K42" s="206"/>
    </row>
    <row r="43" spans="2:11" s="1" customFormat="1" ht="15" customHeight="1">
      <c r="B43" s="209"/>
      <c r="C43" s="210"/>
      <c r="D43" s="208"/>
      <c r="E43" s="211"/>
      <c r="F43" s="208"/>
      <c r="G43" s="319" t="s">
        <v>846</v>
      </c>
      <c r="H43" s="319"/>
      <c r="I43" s="319"/>
      <c r="J43" s="319"/>
      <c r="K43" s="206"/>
    </row>
    <row r="44" spans="2:11" s="1" customFormat="1" ht="15" customHeight="1">
      <c r="B44" s="209"/>
      <c r="C44" s="210"/>
      <c r="D44" s="208"/>
      <c r="E44" s="211" t="s">
        <v>847</v>
      </c>
      <c r="F44" s="208"/>
      <c r="G44" s="319" t="s">
        <v>848</v>
      </c>
      <c r="H44" s="319"/>
      <c r="I44" s="319"/>
      <c r="J44" s="319"/>
      <c r="K44" s="206"/>
    </row>
    <row r="45" spans="2:11" s="1" customFormat="1" ht="15" customHeight="1">
      <c r="B45" s="209"/>
      <c r="C45" s="210"/>
      <c r="D45" s="208"/>
      <c r="E45" s="211" t="s">
        <v>117</v>
      </c>
      <c r="F45" s="208"/>
      <c r="G45" s="319" t="s">
        <v>849</v>
      </c>
      <c r="H45" s="319"/>
      <c r="I45" s="319"/>
      <c r="J45" s="319"/>
      <c r="K45" s="206"/>
    </row>
    <row r="46" spans="2:11" s="1" customFormat="1" ht="12.75" customHeight="1">
      <c r="B46" s="209"/>
      <c r="C46" s="210"/>
      <c r="D46" s="208"/>
      <c r="E46" s="208"/>
      <c r="F46" s="208"/>
      <c r="G46" s="208"/>
      <c r="H46" s="208"/>
      <c r="I46" s="208"/>
      <c r="J46" s="208"/>
      <c r="K46" s="206"/>
    </row>
    <row r="47" spans="2:11" s="1" customFormat="1" ht="15" customHeight="1">
      <c r="B47" s="209"/>
      <c r="C47" s="210"/>
      <c r="D47" s="319" t="s">
        <v>850</v>
      </c>
      <c r="E47" s="319"/>
      <c r="F47" s="319"/>
      <c r="G47" s="319"/>
      <c r="H47" s="319"/>
      <c r="I47" s="319"/>
      <c r="J47" s="319"/>
      <c r="K47" s="206"/>
    </row>
    <row r="48" spans="2:11" s="1" customFormat="1" ht="15" customHeight="1">
      <c r="B48" s="209"/>
      <c r="C48" s="210"/>
      <c r="D48" s="210"/>
      <c r="E48" s="319" t="s">
        <v>851</v>
      </c>
      <c r="F48" s="319"/>
      <c r="G48" s="319"/>
      <c r="H48" s="319"/>
      <c r="I48" s="319"/>
      <c r="J48" s="319"/>
      <c r="K48" s="206"/>
    </row>
    <row r="49" spans="2:11" s="1" customFormat="1" ht="15" customHeight="1">
      <c r="B49" s="209"/>
      <c r="C49" s="210"/>
      <c r="D49" s="210"/>
      <c r="E49" s="319" t="s">
        <v>852</v>
      </c>
      <c r="F49" s="319"/>
      <c r="G49" s="319"/>
      <c r="H49" s="319"/>
      <c r="I49" s="319"/>
      <c r="J49" s="319"/>
      <c r="K49" s="206"/>
    </row>
    <row r="50" spans="2:11" s="1" customFormat="1" ht="15" customHeight="1">
      <c r="B50" s="209"/>
      <c r="C50" s="210"/>
      <c r="D50" s="210"/>
      <c r="E50" s="319" t="s">
        <v>853</v>
      </c>
      <c r="F50" s="319"/>
      <c r="G50" s="319"/>
      <c r="H50" s="319"/>
      <c r="I50" s="319"/>
      <c r="J50" s="319"/>
      <c r="K50" s="206"/>
    </row>
    <row r="51" spans="2:11" s="1" customFormat="1" ht="15" customHeight="1">
      <c r="B51" s="209"/>
      <c r="C51" s="210"/>
      <c r="D51" s="319" t="s">
        <v>854</v>
      </c>
      <c r="E51" s="319"/>
      <c r="F51" s="319"/>
      <c r="G51" s="319"/>
      <c r="H51" s="319"/>
      <c r="I51" s="319"/>
      <c r="J51" s="319"/>
      <c r="K51" s="206"/>
    </row>
    <row r="52" spans="2:11" s="1" customFormat="1" ht="25.5" customHeight="1">
      <c r="B52" s="205"/>
      <c r="C52" s="321" t="s">
        <v>855</v>
      </c>
      <c r="D52" s="321"/>
      <c r="E52" s="321"/>
      <c r="F52" s="321"/>
      <c r="G52" s="321"/>
      <c r="H52" s="321"/>
      <c r="I52" s="321"/>
      <c r="J52" s="321"/>
      <c r="K52" s="206"/>
    </row>
    <row r="53" spans="2:11" s="1" customFormat="1" ht="5.25" customHeight="1">
      <c r="B53" s="205"/>
      <c r="C53" s="207"/>
      <c r="D53" s="207"/>
      <c r="E53" s="207"/>
      <c r="F53" s="207"/>
      <c r="G53" s="207"/>
      <c r="H53" s="207"/>
      <c r="I53" s="207"/>
      <c r="J53" s="207"/>
      <c r="K53" s="206"/>
    </row>
    <row r="54" spans="2:11" s="1" customFormat="1" ht="15" customHeight="1">
      <c r="B54" s="205"/>
      <c r="C54" s="319" t="s">
        <v>856</v>
      </c>
      <c r="D54" s="319"/>
      <c r="E54" s="319"/>
      <c r="F54" s="319"/>
      <c r="G54" s="319"/>
      <c r="H54" s="319"/>
      <c r="I54" s="319"/>
      <c r="J54" s="319"/>
      <c r="K54" s="206"/>
    </row>
    <row r="55" spans="2:11" s="1" customFormat="1" ht="15" customHeight="1">
      <c r="B55" s="205"/>
      <c r="C55" s="319" t="s">
        <v>857</v>
      </c>
      <c r="D55" s="319"/>
      <c r="E55" s="319"/>
      <c r="F55" s="319"/>
      <c r="G55" s="319"/>
      <c r="H55" s="319"/>
      <c r="I55" s="319"/>
      <c r="J55" s="319"/>
      <c r="K55" s="206"/>
    </row>
    <row r="56" spans="2:11" s="1" customFormat="1" ht="12.75" customHeight="1">
      <c r="B56" s="205"/>
      <c r="C56" s="208"/>
      <c r="D56" s="208"/>
      <c r="E56" s="208"/>
      <c r="F56" s="208"/>
      <c r="G56" s="208"/>
      <c r="H56" s="208"/>
      <c r="I56" s="208"/>
      <c r="J56" s="208"/>
      <c r="K56" s="206"/>
    </row>
    <row r="57" spans="2:11" s="1" customFormat="1" ht="15" customHeight="1">
      <c r="B57" s="205"/>
      <c r="C57" s="319" t="s">
        <v>858</v>
      </c>
      <c r="D57" s="319"/>
      <c r="E57" s="319"/>
      <c r="F57" s="319"/>
      <c r="G57" s="319"/>
      <c r="H57" s="319"/>
      <c r="I57" s="319"/>
      <c r="J57" s="319"/>
      <c r="K57" s="206"/>
    </row>
    <row r="58" spans="2:11" s="1" customFormat="1" ht="15" customHeight="1">
      <c r="B58" s="205"/>
      <c r="C58" s="210"/>
      <c r="D58" s="319" t="s">
        <v>859</v>
      </c>
      <c r="E58" s="319"/>
      <c r="F58" s="319"/>
      <c r="G58" s="319"/>
      <c r="H58" s="319"/>
      <c r="I58" s="319"/>
      <c r="J58" s="319"/>
      <c r="K58" s="206"/>
    </row>
    <row r="59" spans="2:11" s="1" customFormat="1" ht="15" customHeight="1">
      <c r="B59" s="205"/>
      <c r="C59" s="210"/>
      <c r="D59" s="319" t="s">
        <v>860</v>
      </c>
      <c r="E59" s="319"/>
      <c r="F59" s="319"/>
      <c r="G59" s="319"/>
      <c r="H59" s="319"/>
      <c r="I59" s="319"/>
      <c r="J59" s="319"/>
      <c r="K59" s="206"/>
    </row>
    <row r="60" spans="2:11" s="1" customFormat="1" ht="15" customHeight="1">
      <c r="B60" s="205"/>
      <c r="C60" s="210"/>
      <c r="D60" s="319" t="s">
        <v>861</v>
      </c>
      <c r="E60" s="319"/>
      <c r="F60" s="319"/>
      <c r="G60" s="319"/>
      <c r="H60" s="319"/>
      <c r="I60" s="319"/>
      <c r="J60" s="319"/>
      <c r="K60" s="206"/>
    </row>
    <row r="61" spans="2:11" s="1" customFormat="1" ht="15" customHeight="1">
      <c r="B61" s="205"/>
      <c r="C61" s="210"/>
      <c r="D61" s="319" t="s">
        <v>862</v>
      </c>
      <c r="E61" s="319"/>
      <c r="F61" s="319"/>
      <c r="G61" s="319"/>
      <c r="H61" s="319"/>
      <c r="I61" s="319"/>
      <c r="J61" s="319"/>
      <c r="K61" s="206"/>
    </row>
    <row r="62" spans="2:11" s="1" customFormat="1" ht="15" customHeight="1">
      <c r="B62" s="205"/>
      <c r="C62" s="210"/>
      <c r="D62" s="323" t="s">
        <v>863</v>
      </c>
      <c r="E62" s="323"/>
      <c r="F62" s="323"/>
      <c r="G62" s="323"/>
      <c r="H62" s="323"/>
      <c r="I62" s="323"/>
      <c r="J62" s="323"/>
      <c r="K62" s="206"/>
    </row>
    <row r="63" spans="2:11" s="1" customFormat="1" ht="15" customHeight="1">
      <c r="B63" s="205"/>
      <c r="C63" s="210"/>
      <c r="D63" s="319" t="s">
        <v>864</v>
      </c>
      <c r="E63" s="319"/>
      <c r="F63" s="319"/>
      <c r="G63" s="319"/>
      <c r="H63" s="319"/>
      <c r="I63" s="319"/>
      <c r="J63" s="319"/>
      <c r="K63" s="206"/>
    </row>
    <row r="64" spans="2:11" s="1" customFormat="1" ht="12.75" customHeight="1">
      <c r="B64" s="205"/>
      <c r="C64" s="210"/>
      <c r="D64" s="210"/>
      <c r="E64" s="213"/>
      <c r="F64" s="210"/>
      <c r="G64" s="210"/>
      <c r="H64" s="210"/>
      <c r="I64" s="210"/>
      <c r="J64" s="210"/>
      <c r="K64" s="206"/>
    </row>
    <row r="65" spans="2:11" s="1" customFormat="1" ht="15" customHeight="1">
      <c r="B65" s="205"/>
      <c r="C65" s="210"/>
      <c r="D65" s="319" t="s">
        <v>865</v>
      </c>
      <c r="E65" s="319"/>
      <c r="F65" s="319"/>
      <c r="G65" s="319"/>
      <c r="H65" s="319"/>
      <c r="I65" s="319"/>
      <c r="J65" s="319"/>
      <c r="K65" s="206"/>
    </row>
    <row r="66" spans="2:11" s="1" customFormat="1" ht="15" customHeight="1">
      <c r="B66" s="205"/>
      <c r="C66" s="210"/>
      <c r="D66" s="323" t="s">
        <v>866</v>
      </c>
      <c r="E66" s="323"/>
      <c r="F66" s="323"/>
      <c r="G66" s="323"/>
      <c r="H66" s="323"/>
      <c r="I66" s="323"/>
      <c r="J66" s="323"/>
      <c r="K66" s="206"/>
    </row>
    <row r="67" spans="2:11" s="1" customFormat="1" ht="15" customHeight="1">
      <c r="B67" s="205"/>
      <c r="C67" s="210"/>
      <c r="D67" s="319" t="s">
        <v>867</v>
      </c>
      <c r="E67" s="319"/>
      <c r="F67" s="319"/>
      <c r="G67" s="319"/>
      <c r="H67" s="319"/>
      <c r="I67" s="319"/>
      <c r="J67" s="319"/>
      <c r="K67" s="206"/>
    </row>
    <row r="68" spans="2:11" s="1" customFormat="1" ht="15" customHeight="1">
      <c r="B68" s="205"/>
      <c r="C68" s="210"/>
      <c r="D68" s="319" t="s">
        <v>868</v>
      </c>
      <c r="E68" s="319"/>
      <c r="F68" s="319"/>
      <c r="G68" s="319"/>
      <c r="H68" s="319"/>
      <c r="I68" s="319"/>
      <c r="J68" s="319"/>
      <c r="K68" s="206"/>
    </row>
    <row r="69" spans="2:11" s="1" customFormat="1" ht="15" customHeight="1">
      <c r="B69" s="205"/>
      <c r="C69" s="210"/>
      <c r="D69" s="319" t="s">
        <v>869</v>
      </c>
      <c r="E69" s="319"/>
      <c r="F69" s="319"/>
      <c r="G69" s="319"/>
      <c r="H69" s="319"/>
      <c r="I69" s="319"/>
      <c r="J69" s="319"/>
      <c r="K69" s="206"/>
    </row>
    <row r="70" spans="2:11" s="1" customFormat="1" ht="15" customHeight="1">
      <c r="B70" s="205"/>
      <c r="C70" s="210"/>
      <c r="D70" s="319" t="s">
        <v>870</v>
      </c>
      <c r="E70" s="319"/>
      <c r="F70" s="319"/>
      <c r="G70" s="319"/>
      <c r="H70" s="319"/>
      <c r="I70" s="319"/>
      <c r="J70" s="319"/>
      <c r="K70" s="206"/>
    </row>
    <row r="71" spans="2:11" s="1" customFormat="1" ht="12.75" customHeight="1">
      <c r="B71" s="214"/>
      <c r="C71" s="215"/>
      <c r="D71" s="215"/>
      <c r="E71" s="215"/>
      <c r="F71" s="215"/>
      <c r="G71" s="215"/>
      <c r="H71" s="215"/>
      <c r="I71" s="215"/>
      <c r="J71" s="215"/>
      <c r="K71" s="216"/>
    </row>
    <row r="72" spans="2:11" s="1" customFormat="1" ht="18.75" customHeight="1">
      <c r="B72" s="217"/>
      <c r="C72" s="217"/>
      <c r="D72" s="217"/>
      <c r="E72" s="217"/>
      <c r="F72" s="217"/>
      <c r="G72" s="217"/>
      <c r="H72" s="217"/>
      <c r="I72" s="217"/>
      <c r="J72" s="217"/>
      <c r="K72" s="218"/>
    </row>
    <row r="73" spans="2:11" s="1" customFormat="1" ht="18.75" customHeight="1">
      <c r="B73" s="218"/>
      <c r="C73" s="218"/>
      <c r="D73" s="218"/>
      <c r="E73" s="218"/>
      <c r="F73" s="218"/>
      <c r="G73" s="218"/>
      <c r="H73" s="218"/>
      <c r="I73" s="218"/>
      <c r="J73" s="218"/>
      <c r="K73" s="218"/>
    </row>
    <row r="74" spans="2:11" s="1" customFormat="1" ht="7.5" customHeight="1">
      <c r="B74" s="219"/>
      <c r="C74" s="220"/>
      <c r="D74" s="220"/>
      <c r="E74" s="220"/>
      <c r="F74" s="220"/>
      <c r="G74" s="220"/>
      <c r="H74" s="220"/>
      <c r="I74" s="220"/>
      <c r="J74" s="220"/>
      <c r="K74" s="221"/>
    </row>
    <row r="75" spans="2:11" s="1" customFormat="1" ht="45" customHeight="1">
      <c r="B75" s="222"/>
      <c r="C75" s="322" t="s">
        <v>871</v>
      </c>
      <c r="D75" s="322"/>
      <c r="E75" s="322"/>
      <c r="F75" s="322"/>
      <c r="G75" s="322"/>
      <c r="H75" s="322"/>
      <c r="I75" s="322"/>
      <c r="J75" s="322"/>
      <c r="K75" s="223"/>
    </row>
    <row r="76" spans="2:11" s="1" customFormat="1" ht="17.25" customHeight="1">
      <c r="B76" s="222"/>
      <c r="C76" s="224" t="s">
        <v>872</v>
      </c>
      <c r="D76" s="224"/>
      <c r="E76" s="224"/>
      <c r="F76" s="224" t="s">
        <v>873</v>
      </c>
      <c r="G76" s="225"/>
      <c r="H76" s="224" t="s">
        <v>57</v>
      </c>
      <c r="I76" s="224" t="s">
        <v>60</v>
      </c>
      <c r="J76" s="224" t="s">
        <v>874</v>
      </c>
      <c r="K76" s="223"/>
    </row>
    <row r="77" spans="2:11" s="1" customFormat="1" ht="17.25" customHeight="1">
      <c r="B77" s="222"/>
      <c r="C77" s="226" t="s">
        <v>875</v>
      </c>
      <c r="D77" s="226"/>
      <c r="E77" s="226"/>
      <c r="F77" s="227" t="s">
        <v>876</v>
      </c>
      <c r="G77" s="228"/>
      <c r="H77" s="226"/>
      <c r="I77" s="226"/>
      <c r="J77" s="226" t="s">
        <v>877</v>
      </c>
      <c r="K77" s="223"/>
    </row>
    <row r="78" spans="2:11" s="1" customFormat="1" ht="5.25" customHeight="1">
      <c r="B78" s="222"/>
      <c r="C78" s="229"/>
      <c r="D78" s="229"/>
      <c r="E78" s="229"/>
      <c r="F78" s="229"/>
      <c r="G78" s="230"/>
      <c r="H78" s="229"/>
      <c r="I78" s="229"/>
      <c r="J78" s="229"/>
      <c r="K78" s="223"/>
    </row>
    <row r="79" spans="2:11" s="1" customFormat="1" ht="15" customHeight="1">
      <c r="B79" s="222"/>
      <c r="C79" s="211" t="s">
        <v>56</v>
      </c>
      <c r="D79" s="229"/>
      <c r="E79" s="229"/>
      <c r="F79" s="231" t="s">
        <v>878</v>
      </c>
      <c r="G79" s="230"/>
      <c r="H79" s="211" t="s">
        <v>879</v>
      </c>
      <c r="I79" s="211" t="s">
        <v>880</v>
      </c>
      <c r="J79" s="211">
        <v>20</v>
      </c>
      <c r="K79" s="223"/>
    </row>
    <row r="80" spans="2:11" s="1" customFormat="1" ht="15" customHeight="1">
      <c r="B80" s="222"/>
      <c r="C80" s="211" t="s">
        <v>881</v>
      </c>
      <c r="D80" s="211"/>
      <c r="E80" s="211"/>
      <c r="F80" s="231" t="s">
        <v>878</v>
      </c>
      <c r="G80" s="230"/>
      <c r="H80" s="211" t="s">
        <v>882</v>
      </c>
      <c r="I80" s="211" t="s">
        <v>880</v>
      </c>
      <c r="J80" s="211">
        <v>120</v>
      </c>
      <c r="K80" s="223"/>
    </row>
    <row r="81" spans="2:11" s="1" customFormat="1" ht="15" customHeight="1">
      <c r="B81" s="232"/>
      <c r="C81" s="211" t="s">
        <v>883</v>
      </c>
      <c r="D81" s="211"/>
      <c r="E81" s="211"/>
      <c r="F81" s="231" t="s">
        <v>884</v>
      </c>
      <c r="G81" s="230"/>
      <c r="H81" s="211" t="s">
        <v>885</v>
      </c>
      <c r="I81" s="211" t="s">
        <v>880</v>
      </c>
      <c r="J81" s="211">
        <v>50</v>
      </c>
      <c r="K81" s="223"/>
    </row>
    <row r="82" spans="2:11" s="1" customFormat="1" ht="15" customHeight="1">
      <c r="B82" s="232"/>
      <c r="C82" s="211" t="s">
        <v>886</v>
      </c>
      <c r="D82" s="211"/>
      <c r="E82" s="211"/>
      <c r="F82" s="231" t="s">
        <v>878</v>
      </c>
      <c r="G82" s="230"/>
      <c r="H82" s="211" t="s">
        <v>887</v>
      </c>
      <c r="I82" s="211" t="s">
        <v>888</v>
      </c>
      <c r="J82" s="211"/>
      <c r="K82" s="223"/>
    </row>
    <row r="83" spans="2:11" s="1" customFormat="1" ht="15" customHeight="1">
      <c r="B83" s="232"/>
      <c r="C83" s="233" t="s">
        <v>889</v>
      </c>
      <c r="D83" s="233"/>
      <c r="E83" s="233"/>
      <c r="F83" s="234" t="s">
        <v>884</v>
      </c>
      <c r="G83" s="233"/>
      <c r="H83" s="233" t="s">
        <v>890</v>
      </c>
      <c r="I83" s="233" t="s">
        <v>880</v>
      </c>
      <c r="J83" s="233">
        <v>15</v>
      </c>
      <c r="K83" s="223"/>
    </row>
    <row r="84" spans="2:11" s="1" customFormat="1" ht="15" customHeight="1">
      <c r="B84" s="232"/>
      <c r="C84" s="233" t="s">
        <v>891</v>
      </c>
      <c r="D84" s="233"/>
      <c r="E84" s="233"/>
      <c r="F84" s="234" t="s">
        <v>884</v>
      </c>
      <c r="G84" s="233"/>
      <c r="H84" s="233" t="s">
        <v>892</v>
      </c>
      <c r="I84" s="233" t="s">
        <v>880</v>
      </c>
      <c r="J84" s="233">
        <v>15</v>
      </c>
      <c r="K84" s="223"/>
    </row>
    <row r="85" spans="2:11" s="1" customFormat="1" ht="15" customHeight="1">
      <c r="B85" s="232"/>
      <c r="C85" s="233" t="s">
        <v>893</v>
      </c>
      <c r="D85" s="233"/>
      <c r="E85" s="233"/>
      <c r="F85" s="234" t="s">
        <v>884</v>
      </c>
      <c r="G85" s="233"/>
      <c r="H85" s="233" t="s">
        <v>894</v>
      </c>
      <c r="I85" s="233" t="s">
        <v>880</v>
      </c>
      <c r="J85" s="233">
        <v>20</v>
      </c>
      <c r="K85" s="223"/>
    </row>
    <row r="86" spans="2:11" s="1" customFormat="1" ht="15" customHeight="1">
      <c r="B86" s="232"/>
      <c r="C86" s="233" t="s">
        <v>895</v>
      </c>
      <c r="D86" s="233"/>
      <c r="E86" s="233"/>
      <c r="F86" s="234" t="s">
        <v>884</v>
      </c>
      <c r="G86" s="233"/>
      <c r="H86" s="233" t="s">
        <v>896</v>
      </c>
      <c r="I86" s="233" t="s">
        <v>880</v>
      </c>
      <c r="J86" s="233">
        <v>20</v>
      </c>
      <c r="K86" s="223"/>
    </row>
    <row r="87" spans="2:11" s="1" customFormat="1" ht="15" customHeight="1">
      <c r="B87" s="232"/>
      <c r="C87" s="211" t="s">
        <v>897</v>
      </c>
      <c r="D87" s="211"/>
      <c r="E87" s="211"/>
      <c r="F87" s="231" t="s">
        <v>884</v>
      </c>
      <c r="G87" s="230"/>
      <c r="H87" s="211" t="s">
        <v>898</v>
      </c>
      <c r="I87" s="211" t="s">
        <v>880</v>
      </c>
      <c r="J87" s="211">
        <v>50</v>
      </c>
      <c r="K87" s="223"/>
    </row>
    <row r="88" spans="2:11" s="1" customFormat="1" ht="15" customHeight="1">
      <c r="B88" s="232"/>
      <c r="C88" s="211" t="s">
        <v>899</v>
      </c>
      <c r="D88" s="211"/>
      <c r="E88" s="211"/>
      <c r="F88" s="231" t="s">
        <v>884</v>
      </c>
      <c r="G88" s="230"/>
      <c r="H88" s="211" t="s">
        <v>900</v>
      </c>
      <c r="I88" s="211" t="s">
        <v>880</v>
      </c>
      <c r="J88" s="211">
        <v>20</v>
      </c>
      <c r="K88" s="223"/>
    </row>
    <row r="89" spans="2:11" s="1" customFormat="1" ht="15" customHeight="1">
      <c r="B89" s="232"/>
      <c r="C89" s="211" t="s">
        <v>901</v>
      </c>
      <c r="D89" s="211"/>
      <c r="E89" s="211"/>
      <c r="F89" s="231" t="s">
        <v>884</v>
      </c>
      <c r="G89" s="230"/>
      <c r="H89" s="211" t="s">
        <v>902</v>
      </c>
      <c r="I89" s="211" t="s">
        <v>880</v>
      </c>
      <c r="J89" s="211">
        <v>20</v>
      </c>
      <c r="K89" s="223"/>
    </row>
    <row r="90" spans="2:11" s="1" customFormat="1" ht="15" customHeight="1">
      <c r="B90" s="232"/>
      <c r="C90" s="211" t="s">
        <v>903</v>
      </c>
      <c r="D90" s="211"/>
      <c r="E90" s="211"/>
      <c r="F90" s="231" t="s">
        <v>884</v>
      </c>
      <c r="G90" s="230"/>
      <c r="H90" s="211" t="s">
        <v>904</v>
      </c>
      <c r="I90" s="211" t="s">
        <v>880</v>
      </c>
      <c r="J90" s="211">
        <v>50</v>
      </c>
      <c r="K90" s="223"/>
    </row>
    <row r="91" spans="2:11" s="1" customFormat="1" ht="15" customHeight="1">
      <c r="B91" s="232"/>
      <c r="C91" s="211" t="s">
        <v>905</v>
      </c>
      <c r="D91" s="211"/>
      <c r="E91" s="211"/>
      <c r="F91" s="231" t="s">
        <v>884</v>
      </c>
      <c r="G91" s="230"/>
      <c r="H91" s="211" t="s">
        <v>905</v>
      </c>
      <c r="I91" s="211" t="s">
        <v>880</v>
      </c>
      <c r="J91" s="211">
        <v>50</v>
      </c>
      <c r="K91" s="223"/>
    </row>
    <row r="92" spans="2:11" s="1" customFormat="1" ht="15" customHeight="1">
      <c r="B92" s="232"/>
      <c r="C92" s="211" t="s">
        <v>906</v>
      </c>
      <c r="D92" s="211"/>
      <c r="E92" s="211"/>
      <c r="F92" s="231" t="s">
        <v>884</v>
      </c>
      <c r="G92" s="230"/>
      <c r="H92" s="211" t="s">
        <v>907</v>
      </c>
      <c r="I92" s="211" t="s">
        <v>880</v>
      </c>
      <c r="J92" s="211">
        <v>255</v>
      </c>
      <c r="K92" s="223"/>
    </row>
    <row r="93" spans="2:11" s="1" customFormat="1" ht="15" customHeight="1">
      <c r="B93" s="232"/>
      <c r="C93" s="211" t="s">
        <v>908</v>
      </c>
      <c r="D93" s="211"/>
      <c r="E93" s="211"/>
      <c r="F93" s="231" t="s">
        <v>878</v>
      </c>
      <c r="G93" s="230"/>
      <c r="H93" s="211" t="s">
        <v>909</v>
      </c>
      <c r="I93" s="211" t="s">
        <v>910</v>
      </c>
      <c r="J93" s="211"/>
      <c r="K93" s="223"/>
    </row>
    <row r="94" spans="2:11" s="1" customFormat="1" ht="15" customHeight="1">
      <c r="B94" s="232"/>
      <c r="C94" s="211" t="s">
        <v>911</v>
      </c>
      <c r="D94" s="211"/>
      <c r="E94" s="211"/>
      <c r="F94" s="231" t="s">
        <v>878</v>
      </c>
      <c r="G94" s="230"/>
      <c r="H94" s="211" t="s">
        <v>912</v>
      </c>
      <c r="I94" s="211" t="s">
        <v>913</v>
      </c>
      <c r="J94" s="211"/>
      <c r="K94" s="223"/>
    </row>
    <row r="95" spans="2:11" s="1" customFormat="1" ht="15" customHeight="1">
      <c r="B95" s="232"/>
      <c r="C95" s="211" t="s">
        <v>914</v>
      </c>
      <c r="D95" s="211"/>
      <c r="E95" s="211"/>
      <c r="F95" s="231" t="s">
        <v>878</v>
      </c>
      <c r="G95" s="230"/>
      <c r="H95" s="211" t="s">
        <v>914</v>
      </c>
      <c r="I95" s="211" t="s">
        <v>913</v>
      </c>
      <c r="J95" s="211"/>
      <c r="K95" s="223"/>
    </row>
    <row r="96" spans="2:11" s="1" customFormat="1" ht="15" customHeight="1">
      <c r="B96" s="232"/>
      <c r="C96" s="211" t="s">
        <v>41</v>
      </c>
      <c r="D96" s="211"/>
      <c r="E96" s="211"/>
      <c r="F96" s="231" t="s">
        <v>878</v>
      </c>
      <c r="G96" s="230"/>
      <c r="H96" s="211" t="s">
        <v>915</v>
      </c>
      <c r="I96" s="211" t="s">
        <v>913</v>
      </c>
      <c r="J96" s="211"/>
      <c r="K96" s="223"/>
    </row>
    <row r="97" spans="2:11" s="1" customFormat="1" ht="15" customHeight="1">
      <c r="B97" s="232"/>
      <c r="C97" s="211" t="s">
        <v>51</v>
      </c>
      <c r="D97" s="211"/>
      <c r="E97" s="211"/>
      <c r="F97" s="231" t="s">
        <v>878</v>
      </c>
      <c r="G97" s="230"/>
      <c r="H97" s="211" t="s">
        <v>916</v>
      </c>
      <c r="I97" s="211" t="s">
        <v>913</v>
      </c>
      <c r="J97" s="211"/>
      <c r="K97" s="223"/>
    </row>
    <row r="98" spans="2:11" s="1" customFormat="1" ht="15" customHeight="1">
      <c r="B98" s="235"/>
      <c r="C98" s="236"/>
      <c r="D98" s="236"/>
      <c r="E98" s="236"/>
      <c r="F98" s="236"/>
      <c r="G98" s="236"/>
      <c r="H98" s="236"/>
      <c r="I98" s="236"/>
      <c r="J98" s="236"/>
      <c r="K98" s="237"/>
    </row>
    <row r="99" spans="2:11" s="1" customFormat="1" ht="18.75" customHeight="1">
      <c r="B99" s="238"/>
      <c r="C99" s="239"/>
      <c r="D99" s="239"/>
      <c r="E99" s="239"/>
      <c r="F99" s="239"/>
      <c r="G99" s="239"/>
      <c r="H99" s="239"/>
      <c r="I99" s="239"/>
      <c r="J99" s="239"/>
      <c r="K99" s="238"/>
    </row>
    <row r="100" spans="2:11" s="1" customFormat="1" ht="18.75" customHeight="1">
      <c r="B100" s="218"/>
      <c r="C100" s="218"/>
      <c r="D100" s="218"/>
      <c r="E100" s="218"/>
      <c r="F100" s="218"/>
      <c r="G100" s="218"/>
      <c r="H100" s="218"/>
      <c r="I100" s="218"/>
      <c r="J100" s="218"/>
      <c r="K100" s="218"/>
    </row>
    <row r="101" spans="2:11" s="1" customFormat="1" ht="7.5" customHeight="1">
      <c r="B101" s="219"/>
      <c r="C101" s="220"/>
      <c r="D101" s="220"/>
      <c r="E101" s="220"/>
      <c r="F101" s="220"/>
      <c r="G101" s="220"/>
      <c r="H101" s="220"/>
      <c r="I101" s="220"/>
      <c r="J101" s="220"/>
      <c r="K101" s="221"/>
    </row>
    <row r="102" spans="2:11" s="1" customFormat="1" ht="45" customHeight="1">
      <c r="B102" s="222"/>
      <c r="C102" s="322" t="s">
        <v>917</v>
      </c>
      <c r="D102" s="322"/>
      <c r="E102" s="322"/>
      <c r="F102" s="322"/>
      <c r="G102" s="322"/>
      <c r="H102" s="322"/>
      <c r="I102" s="322"/>
      <c r="J102" s="322"/>
      <c r="K102" s="223"/>
    </row>
    <row r="103" spans="2:11" s="1" customFormat="1" ht="17.25" customHeight="1">
      <c r="B103" s="222"/>
      <c r="C103" s="224" t="s">
        <v>872</v>
      </c>
      <c r="D103" s="224"/>
      <c r="E103" s="224"/>
      <c r="F103" s="224" t="s">
        <v>873</v>
      </c>
      <c r="G103" s="225"/>
      <c r="H103" s="224" t="s">
        <v>57</v>
      </c>
      <c r="I103" s="224" t="s">
        <v>60</v>
      </c>
      <c r="J103" s="224" t="s">
        <v>874</v>
      </c>
      <c r="K103" s="223"/>
    </row>
    <row r="104" spans="2:11" s="1" customFormat="1" ht="17.25" customHeight="1">
      <c r="B104" s="222"/>
      <c r="C104" s="226" t="s">
        <v>875</v>
      </c>
      <c r="D104" s="226"/>
      <c r="E104" s="226"/>
      <c r="F104" s="227" t="s">
        <v>876</v>
      </c>
      <c r="G104" s="228"/>
      <c r="H104" s="226"/>
      <c r="I104" s="226"/>
      <c r="J104" s="226" t="s">
        <v>877</v>
      </c>
      <c r="K104" s="223"/>
    </row>
    <row r="105" spans="2:11" s="1" customFormat="1" ht="5.25" customHeight="1">
      <c r="B105" s="222"/>
      <c r="C105" s="224"/>
      <c r="D105" s="224"/>
      <c r="E105" s="224"/>
      <c r="F105" s="224"/>
      <c r="G105" s="240"/>
      <c r="H105" s="224"/>
      <c r="I105" s="224"/>
      <c r="J105" s="224"/>
      <c r="K105" s="223"/>
    </row>
    <row r="106" spans="2:11" s="1" customFormat="1" ht="15" customHeight="1">
      <c r="B106" s="222"/>
      <c r="C106" s="211" t="s">
        <v>56</v>
      </c>
      <c r="D106" s="229"/>
      <c r="E106" s="229"/>
      <c r="F106" s="231" t="s">
        <v>878</v>
      </c>
      <c r="G106" s="240"/>
      <c r="H106" s="211" t="s">
        <v>918</v>
      </c>
      <c r="I106" s="211" t="s">
        <v>880</v>
      </c>
      <c r="J106" s="211">
        <v>20</v>
      </c>
      <c r="K106" s="223"/>
    </row>
    <row r="107" spans="2:11" s="1" customFormat="1" ht="15" customHeight="1">
      <c r="B107" s="222"/>
      <c r="C107" s="211" t="s">
        <v>881</v>
      </c>
      <c r="D107" s="211"/>
      <c r="E107" s="211"/>
      <c r="F107" s="231" t="s">
        <v>878</v>
      </c>
      <c r="G107" s="211"/>
      <c r="H107" s="211" t="s">
        <v>918</v>
      </c>
      <c r="I107" s="211" t="s">
        <v>880</v>
      </c>
      <c r="J107" s="211">
        <v>120</v>
      </c>
      <c r="K107" s="223"/>
    </row>
    <row r="108" spans="2:11" s="1" customFormat="1" ht="15" customHeight="1">
      <c r="B108" s="232"/>
      <c r="C108" s="211" t="s">
        <v>883</v>
      </c>
      <c r="D108" s="211"/>
      <c r="E108" s="211"/>
      <c r="F108" s="231" t="s">
        <v>884</v>
      </c>
      <c r="G108" s="211"/>
      <c r="H108" s="211" t="s">
        <v>918</v>
      </c>
      <c r="I108" s="211" t="s">
        <v>880</v>
      </c>
      <c r="J108" s="211">
        <v>50</v>
      </c>
      <c r="K108" s="223"/>
    </row>
    <row r="109" spans="2:11" s="1" customFormat="1" ht="15" customHeight="1">
      <c r="B109" s="232"/>
      <c r="C109" s="211" t="s">
        <v>886</v>
      </c>
      <c r="D109" s="211"/>
      <c r="E109" s="211"/>
      <c r="F109" s="231" t="s">
        <v>878</v>
      </c>
      <c r="G109" s="211"/>
      <c r="H109" s="211" t="s">
        <v>918</v>
      </c>
      <c r="I109" s="211" t="s">
        <v>888</v>
      </c>
      <c r="J109" s="211"/>
      <c r="K109" s="223"/>
    </row>
    <row r="110" spans="2:11" s="1" customFormat="1" ht="15" customHeight="1">
      <c r="B110" s="232"/>
      <c r="C110" s="211" t="s">
        <v>897</v>
      </c>
      <c r="D110" s="211"/>
      <c r="E110" s="211"/>
      <c r="F110" s="231" t="s">
        <v>884</v>
      </c>
      <c r="G110" s="211"/>
      <c r="H110" s="211" t="s">
        <v>918</v>
      </c>
      <c r="I110" s="211" t="s">
        <v>880</v>
      </c>
      <c r="J110" s="211">
        <v>50</v>
      </c>
      <c r="K110" s="223"/>
    </row>
    <row r="111" spans="2:11" s="1" customFormat="1" ht="15" customHeight="1">
      <c r="B111" s="232"/>
      <c r="C111" s="211" t="s">
        <v>905</v>
      </c>
      <c r="D111" s="211"/>
      <c r="E111" s="211"/>
      <c r="F111" s="231" t="s">
        <v>884</v>
      </c>
      <c r="G111" s="211"/>
      <c r="H111" s="211" t="s">
        <v>918</v>
      </c>
      <c r="I111" s="211" t="s">
        <v>880</v>
      </c>
      <c r="J111" s="211">
        <v>50</v>
      </c>
      <c r="K111" s="223"/>
    </row>
    <row r="112" spans="2:11" s="1" customFormat="1" ht="15" customHeight="1">
      <c r="B112" s="232"/>
      <c r="C112" s="211" t="s">
        <v>903</v>
      </c>
      <c r="D112" s="211"/>
      <c r="E112" s="211"/>
      <c r="F112" s="231" t="s">
        <v>884</v>
      </c>
      <c r="G112" s="211"/>
      <c r="H112" s="211" t="s">
        <v>918</v>
      </c>
      <c r="I112" s="211" t="s">
        <v>880</v>
      </c>
      <c r="J112" s="211">
        <v>50</v>
      </c>
      <c r="K112" s="223"/>
    </row>
    <row r="113" spans="2:11" s="1" customFormat="1" ht="15" customHeight="1">
      <c r="B113" s="232"/>
      <c r="C113" s="211" t="s">
        <v>56</v>
      </c>
      <c r="D113" s="211"/>
      <c r="E113" s="211"/>
      <c r="F113" s="231" t="s">
        <v>878</v>
      </c>
      <c r="G113" s="211"/>
      <c r="H113" s="211" t="s">
        <v>919</v>
      </c>
      <c r="I113" s="211" t="s">
        <v>880</v>
      </c>
      <c r="J113" s="211">
        <v>20</v>
      </c>
      <c r="K113" s="223"/>
    </row>
    <row r="114" spans="2:11" s="1" customFormat="1" ht="15" customHeight="1">
      <c r="B114" s="232"/>
      <c r="C114" s="211" t="s">
        <v>920</v>
      </c>
      <c r="D114" s="211"/>
      <c r="E114" s="211"/>
      <c r="F114" s="231" t="s">
        <v>878</v>
      </c>
      <c r="G114" s="211"/>
      <c r="H114" s="211" t="s">
        <v>921</v>
      </c>
      <c r="I114" s="211" t="s">
        <v>880</v>
      </c>
      <c r="J114" s="211">
        <v>120</v>
      </c>
      <c r="K114" s="223"/>
    </row>
    <row r="115" spans="2:11" s="1" customFormat="1" ht="15" customHeight="1">
      <c r="B115" s="232"/>
      <c r="C115" s="211" t="s">
        <v>41</v>
      </c>
      <c r="D115" s="211"/>
      <c r="E115" s="211"/>
      <c r="F115" s="231" t="s">
        <v>878</v>
      </c>
      <c r="G115" s="211"/>
      <c r="H115" s="211" t="s">
        <v>922</v>
      </c>
      <c r="I115" s="211" t="s">
        <v>913</v>
      </c>
      <c r="J115" s="211"/>
      <c r="K115" s="223"/>
    </row>
    <row r="116" spans="2:11" s="1" customFormat="1" ht="15" customHeight="1">
      <c r="B116" s="232"/>
      <c r="C116" s="211" t="s">
        <v>51</v>
      </c>
      <c r="D116" s="211"/>
      <c r="E116" s="211"/>
      <c r="F116" s="231" t="s">
        <v>878</v>
      </c>
      <c r="G116" s="211"/>
      <c r="H116" s="211" t="s">
        <v>923</v>
      </c>
      <c r="I116" s="211" t="s">
        <v>913</v>
      </c>
      <c r="J116" s="211"/>
      <c r="K116" s="223"/>
    </row>
    <row r="117" spans="2:11" s="1" customFormat="1" ht="15" customHeight="1">
      <c r="B117" s="232"/>
      <c r="C117" s="211" t="s">
        <v>60</v>
      </c>
      <c r="D117" s="211"/>
      <c r="E117" s="211"/>
      <c r="F117" s="231" t="s">
        <v>878</v>
      </c>
      <c r="G117" s="211"/>
      <c r="H117" s="211" t="s">
        <v>924</v>
      </c>
      <c r="I117" s="211" t="s">
        <v>925</v>
      </c>
      <c r="J117" s="211"/>
      <c r="K117" s="223"/>
    </row>
    <row r="118" spans="2:11" s="1" customFormat="1" ht="15" customHeight="1">
      <c r="B118" s="235"/>
      <c r="C118" s="241"/>
      <c r="D118" s="241"/>
      <c r="E118" s="241"/>
      <c r="F118" s="241"/>
      <c r="G118" s="241"/>
      <c r="H118" s="241"/>
      <c r="I118" s="241"/>
      <c r="J118" s="241"/>
      <c r="K118" s="237"/>
    </row>
    <row r="119" spans="2:11" s="1" customFormat="1" ht="18.75" customHeight="1">
      <c r="B119" s="242"/>
      <c r="C119" s="208"/>
      <c r="D119" s="208"/>
      <c r="E119" s="208"/>
      <c r="F119" s="243"/>
      <c r="G119" s="208"/>
      <c r="H119" s="208"/>
      <c r="I119" s="208"/>
      <c r="J119" s="208"/>
      <c r="K119" s="242"/>
    </row>
    <row r="120" spans="2:11" s="1" customFormat="1" ht="18.75" customHeight="1">
      <c r="B120" s="218"/>
      <c r="C120" s="218"/>
      <c r="D120" s="218"/>
      <c r="E120" s="218"/>
      <c r="F120" s="218"/>
      <c r="G120" s="218"/>
      <c r="H120" s="218"/>
      <c r="I120" s="218"/>
      <c r="J120" s="218"/>
      <c r="K120" s="218"/>
    </row>
    <row r="121" spans="2:11" s="1" customFormat="1" ht="7.5" customHeight="1">
      <c r="B121" s="244"/>
      <c r="C121" s="245"/>
      <c r="D121" s="245"/>
      <c r="E121" s="245"/>
      <c r="F121" s="245"/>
      <c r="G121" s="245"/>
      <c r="H121" s="245"/>
      <c r="I121" s="245"/>
      <c r="J121" s="245"/>
      <c r="K121" s="246"/>
    </row>
    <row r="122" spans="2:11" s="1" customFormat="1" ht="45" customHeight="1">
      <c r="B122" s="247"/>
      <c r="C122" s="320" t="s">
        <v>926</v>
      </c>
      <c r="D122" s="320"/>
      <c r="E122" s="320"/>
      <c r="F122" s="320"/>
      <c r="G122" s="320"/>
      <c r="H122" s="320"/>
      <c r="I122" s="320"/>
      <c r="J122" s="320"/>
      <c r="K122" s="248"/>
    </row>
    <row r="123" spans="2:11" s="1" customFormat="1" ht="17.25" customHeight="1">
      <c r="B123" s="249"/>
      <c r="C123" s="224" t="s">
        <v>872</v>
      </c>
      <c r="D123" s="224"/>
      <c r="E123" s="224"/>
      <c r="F123" s="224" t="s">
        <v>873</v>
      </c>
      <c r="G123" s="225"/>
      <c r="H123" s="224" t="s">
        <v>57</v>
      </c>
      <c r="I123" s="224" t="s">
        <v>60</v>
      </c>
      <c r="J123" s="224" t="s">
        <v>874</v>
      </c>
      <c r="K123" s="250"/>
    </row>
    <row r="124" spans="2:11" s="1" customFormat="1" ht="17.25" customHeight="1">
      <c r="B124" s="249"/>
      <c r="C124" s="226" t="s">
        <v>875</v>
      </c>
      <c r="D124" s="226"/>
      <c r="E124" s="226"/>
      <c r="F124" s="227" t="s">
        <v>876</v>
      </c>
      <c r="G124" s="228"/>
      <c r="H124" s="226"/>
      <c r="I124" s="226"/>
      <c r="J124" s="226" t="s">
        <v>877</v>
      </c>
      <c r="K124" s="250"/>
    </row>
    <row r="125" spans="2:11" s="1" customFormat="1" ht="5.25" customHeight="1">
      <c r="B125" s="251"/>
      <c r="C125" s="229"/>
      <c r="D125" s="229"/>
      <c r="E125" s="229"/>
      <c r="F125" s="229"/>
      <c r="G125" s="211"/>
      <c r="H125" s="229"/>
      <c r="I125" s="229"/>
      <c r="J125" s="229"/>
      <c r="K125" s="252"/>
    </row>
    <row r="126" spans="2:11" s="1" customFormat="1" ht="15" customHeight="1">
      <c r="B126" s="251"/>
      <c r="C126" s="211" t="s">
        <v>881</v>
      </c>
      <c r="D126" s="229"/>
      <c r="E126" s="229"/>
      <c r="F126" s="231" t="s">
        <v>878</v>
      </c>
      <c r="G126" s="211"/>
      <c r="H126" s="211" t="s">
        <v>918</v>
      </c>
      <c r="I126" s="211" t="s">
        <v>880</v>
      </c>
      <c r="J126" s="211">
        <v>120</v>
      </c>
      <c r="K126" s="253"/>
    </row>
    <row r="127" spans="2:11" s="1" customFormat="1" ht="15" customHeight="1">
      <c r="B127" s="251"/>
      <c r="C127" s="211" t="s">
        <v>927</v>
      </c>
      <c r="D127" s="211"/>
      <c r="E127" s="211"/>
      <c r="F127" s="231" t="s">
        <v>878</v>
      </c>
      <c r="G127" s="211"/>
      <c r="H127" s="211" t="s">
        <v>928</v>
      </c>
      <c r="I127" s="211" t="s">
        <v>880</v>
      </c>
      <c r="J127" s="211" t="s">
        <v>929</v>
      </c>
      <c r="K127" s="253"/>
    </row>
    <row r="128" spans="2:11" s="1" customFormat="1" ht="15" customHeight="1">
      <c r="B128" s="251"/>
      <c r="C128" s="211" t="s">
        <v>826</v>
      </c>
      <c r="D128" s="211"/>
      <c r="E128" s="211"/>
      <c r="F128" s="231" t="s">
        <v>878</v>
      </c>
      <c r="G128" s="211"/>
      <c r="H128" s="211" t="s">
        <v>930</v>
      </c>
      <c r="I128" s="211" t="s">
        <v>880</v>
      </c>
      <c r="J128" s="211" t="s">
        <v>929</v>
      </c>
      <c r="K128" s="253"/>
    </row>
    <row r="129" spans="2:11" s="1" customFormat="1" ht="15" customHeight="1">
      <c r="B129" s="251"/>
      <c r="C129" s="211" t="s">
        <v>889</v>
      </c>
      <c r="D129" s="211"/>
      <c r="E129" s="211"/>
      <c r="F129" s="231" t="s">
        <v>884</v>
      </c>
      <c r="G129" s="211"/>
      <c r="H129" s="211" t="s">
        <v>890</v>
      </c>
      <c r="I129" s="211" t="s">
        <v>880</v>
      </c>
      <c r="J129" s="211">
        <v>15</v>
      </c>
      <c r="K129" s="253"/>
    </row>
    <row r="130" spans="2:11" s="1" customFormat="1" ht="15" customHeight="1">
      <c r="B130" s="251"/>
      <c r="C130" s="233" t="s">
        <v>891</v>
      </c>
      <c r="D130" s="233"/>
      <c r="E130" s="233"/>
      <c r="F130" s="234" t="s">
        <v>884</v>
      </c>
      <c r="G130" s="233"/>
      <c r="H130" s="233" t="s">
        <v>892</v>
      </c>
      <c r="I130" s="233" t="s">
        <v>880</v>
      </c>
      <c r="J130" s="233">
        <v>15</v>
      </c>
      <c r="K130" s="253"/>
    </row>
    <row r="131" spans="2:11" s="1" customFormat="1" ht="15" customHeight="1">
      <c r="B131" s="251"/>
      <c r="C131" s="233" t="s">
        <v>893</v>
      </c>
      <c r="D131" s="233"/>
      <c r="E131" s="233"/>
      <c r="F131" s="234" t="s">
        <v>884</v>
      </c>
      <c r="G131" s="233"/>
      <c r="H131" s="233" t="s">
        <v>894</v>
      </c>
      <c r="I131" s="233" t="s">
        <v>880</v>
      </c>
      <c r="J131" s="233">
        <v>20</v>
      </c>
      <c r="K131" s="253"/>
    </row>
    <row r="132" spans="2:11" s="1" customFormat="1" ht="15" customHeight="1">
      <c r="B132" s="251"/>
      <c r="C132" s="233" t="s">
        <v>895</v>
      </c>
      <c r="D132" s="233"/>
      <c r="E132" s="233"/>
      <c r="F132" s="234" t="s">
        <v>884</v>
      </c>
      <c r="G132" s="233"/>
      <c r="H132" s="233" t="s">
        <v>896</v>
      </c>
      <c r="I132" s="233" t="s">
        <v>880</v>
      </c>
      <c r="J132" s="233">
        <v>20</v>
      </c>
      <c r="K132" s="253"/>
    </row>
    <row r="133" spans="2:11" s="1" customFormat="1" ht="15" customHeight="1">
      <c r="B133" s="251"/>
      <c r="C133" s="211" t="s">
        <v>883</v>
      </c>
      <c r="D133" s="211"/>
      <c r="E133" s="211"/>
      <c r="F133" s="231" t="s">
        <v>884</v>
      </c>
      <c r="G133" s="211"/>
      <c r="H133" s="211" t="s">
        <v>918</v>
      </c>
      <c r="I133" s="211" t="s">
        <v>880</v>
      </c>
      <c r="J133" s="211">
        <v>50</v>
      </c>
      <c r="K133" s="253"/>
    </row>
    <row r="134" spans="2:11" s="1" customFormat="1" ht="15" customHeight="1">
      <c r="B134" s="251"/>
      <c r="C134" s="211" t="s">
        <v>897</v>
      </c>
      <c r="D134" s="211"/>
      <c r="E134" s="211"/>
      <c r="F134" s="231" t="s">
        <v>884</v>
      </c>
      <c r="G134" s="211"/>
      <c r="H134" s="211" t="s">
        <v>918</v>
      </c>
      <c r="I134" s="211" t="s">
        <v>880</v>
      </c>
      <c r="J134" s="211">
        <v>50</v>
      </c>
      <c r="K134" s="253"/>
    </row>
    <row r="135" spans="2:11" s="1" customFormat="1" ht="15" customHeight="1">
      <c r="B135" s="251"/>
      <c r="C135" s="211" t="s">
        <v>903</v>
      </c>
      <c r="D135" s="211"/>
      <c r="E135" s="211"/>
      <c r="F135" s="231" t="s">
        <v>884</v>
      </c>
      <c r="G135" s="211"/>
      <c r="H135" s="211" t="s">
        <v>918</v>
      </c>
      <c r="I135" s="211" t="s">
        <v>880</v>
      </c>
      <c r="J135" s="211">
        <v>50</v>
      </c>
      <c r="K135" s="253"/>
    </row>
    <row r="136" spans="2:11" s="1" customFormat="1" ht="15" customHeight="1">
      <c r="B136" s="251"/>
      <c r="C136" s="211" t="s">
        <v>905</v>
      </c>
      <c r="D136" s="211"/>
      <c r="E136" s="211"/>
      <c r="F136" s="231" t="s">
        <v>884</v>
      </c>
      <c r="G136" s="211"/>
      <c r="H136" s="211" t="s">
        <v>918</v>
      </c>
      <c r="I136" s="211" t="s">
        <v>880</v>
      </c>
      <c r="J136" s="211">
        <v>50</v>
      </c>
      <c r="K136" s="253"/>
    </row>
    <row r="137" spans="2:11" s="1" customFormat="1" ht="15" customHeight="1">
      <c r="B137" s="251"/>
      <c r="C137" s="211" t="s">
        <v>906</v>
      </c>
      <c r="D137" s="211"/>
      <c r="E137" s="211"/>
      <c r="F137" s="231" t="s">
        <v>884</v>
      </c>
      <c r="G137" s="211"/>
      <c r="H137" s="211" t="s">
        <v>931</v>
      </c>
      <c r="I137" s="211" t="s">
        <v>880</v>
      </c>
      <c r="J137" s="211">
        <v>255</v>
      </c>
      <c r="K137" s="253"/>
    </row>
    <row r="138" spans="2:11" s="1" customFormat="1" ht="15" customHeight="1">
      <c r="B138" s="251"/>
      <c r="C138" s="211" t="s">
        <v>908</v>
      </c>
      <c r="D138" s="211"/>
      <c r="E138" s="211"/>
      <c r="F138" s="231" t="s">
        <v>878</v>
      </c>
      <c r="G138" s="211"/>
      <c r="H138" s="211" t="s">
        <v>932</v>
      </c>
      <c r="I138" s="211" t="s">
        <v>910</v>
      </c>
      <c r="J138" s="211"/>
      <c r="K138" s="253"/>
    </row>
    <row r="139" spans="2:11" s="1" customFormat="1" ht="15" customHeight="1">
      <c r="B139" s="251"/>
      <c r="C139" s="211" t="s">
        <v>911</v>
      </c>
      <c r="D139" s="211"/>
      <c r="E139" s="211"/>
      <c r="F139" s="231" t="s">
        <v>878</v>
      </c>
      <c r="G139" s="211"/>
      <c r="H139" s="211" t="s">
        <v>933</v>
      </c>
      <c r="I139" s="211" t="s">
        <v>913</v>
      </c>
      <c r="J139" s="211"/>
      <c r="K139" s="253"/>
    </row>
    <row r="140" spans="2:11" s="1" customFormat="1" ht="15" customHeight="1">
      <c r="B140" s="251"/>
      <c r="C140" s="211" t="s">
        <v>914</v>
      </c>
      <c r="D140" s="211"/>
      <c r="E140" s="211"/>
      <c r="F140" s="231" t="s">
        <v>878</v>
      </c>
      <c r="G140" s="211"/>
      <c r="H140" s="211" t="s">
        <v>914</v>
      </c>
      <c r="I140" s="211" t="s">
        <v>913</v>
      </c>
      <c r="J140" s="211"/>
      <c r="K140" s="253"/>
    </row>
    <row r="141" spans="2:11" s="1" customFormat="1" ht="15" customHeight="1">
      <c r="B141" s="251"/>
      <c r="C141" s="211" t="s">
        <v>41</v>
      </c>
      <c r="D141" s="211"/>
      <c r="E141" s="211"/>
      <c r="F141" s="231" t="s">
        <v>878</v>
      </c>
      <c r="G141" s="211"/>
      <c r="H141" s="211" t="s">
        <v>934</v>
      </c>
      <c r="I141" s="211" t="s">
        <v>913</v>
      </c>
      <c r="J141" s="211"/>
      <c r="K141" s="253"/>
    </row>
    <row r="142" spans="2:11" s="1" customFormat="1" ht="15" customHeight="1">
      <c r="B142" s="251"/>
      <c r="C142" s="211" t="s">
        <v>935</v>
      </c>
      <c r="D142" s="211"/>
      <c r="E142" s="211"/>
      <c r="F142" s="231" t="s">
        <v>878</v>
      </c>
      <c r="G142" s="211"/>
      <c r="H142" s="211" t="s">
        <v>936</v>
      </c>
      <c r="I142" s="211" t="s">
        <v>913</v>
      </c>
      <c r="J142" s="211"/>
      <c r="K142" s="253"/>
    </row>
    <row r="143" spans="2:11" s="1" customFormat="1" ht="15" customHeight="1">
      <c r="B143" s="254"/>
      <c r="C143" s="255"/>
      <c r="D143" s="255"/>
      <c r="E143" s="255"/>
      <c r="F143" s="255"/>
      <c r="G143" s="255"/>
      <c r="H143" s="255"/>
      <c r="I143" s="255"/>
      <c r="J143" s="255"/>
      <c r="K143" s="256"/>
    </row>
    <row r="144" spans="2:11" s="1" customFormat="1" ht="18.75" customHeight="1">
      <c r="B144" s="208"/>
      <c r="C144" s="208"/>
      <c r="D144" s="208"/>
      <c r="E144" s="208"/>
      <c r="F144" s="243"/>
      <c r="G144" s="208"/>
      <c r="H144" s="208"/>
      <c r="I144" s="208"/>
      <c r="J144" s="208"/>
      <c r="K144" s="208"/>
    </row>
    <row r="145" spans="2:11" s="1" customFormat="1" ht="18.75" customHeight="1">
      <c r="B145" s="218"/>
      <c r="C145" s="218"/>
      <c r="D145" s="218"/>
      <c r="E145" s="218"/>
      <c r="F145" s="218"/>
      <c r="G145" s="218"/>
      <c r="H145" s="218"/>
      <c r="I145" s="218"/>
      <c r="J145" s="218"/>
      <c r="K145" s="218"/>
    </row>
    <row r="146" spans="2:11" s="1" customFormat="1" ht="7.5" customHeight="1">
      <c r="B146" s="219"/>
      <c r="C146" s="220"/>
      <c r="D146" s="220"/>
      <c r="E146" s="220"/>
      <c r="F146" s="220"/>
      <c r="G146" s="220"/>
      <c r="H146" s="220"/>
      <c r="I146" s="220"/>
      <c r="J146" s="220"/>
      <c r="K146" s="221"/>
    </row>
    <row r="147" spans="2:11" s="1" customFormat="1" ht="45" customHeight="1">
      <c r="B147" s="222"/>
      <c r="C147" s="322" t="s">
        <v>937</v>
      </c>
      <c r="D147" s="322"/>
      <c r="E147" s="322"/>
      <c r="F147" s="322"/>
      <c r="G147" s="322"/>
      <c r="H147" s="322"/>
      <c r="I147" s="322"/>
      <c r="J147" s="322"/>
      <c r="K147" s="223"/>
    </row>
    <row r="148" spans="2:11" s="1" customFormat="1" ht="17.25" customHeight="1">
      <c r="B148" s="222"/>
      <c r="C148" s="224" t="s">
        <v>872</v>
      </c>
      <c r="D148" s="224"/>
      <c r="E148" s="224"/>
      <c r="F148" s="224" t="s">
        <v>873</v>
      </c>
      <c r="G148" s="225"/>
      <c r="H148" s="224" t="s">
        <v>57</v>
      </c>
      <c r="I148" s="224" t="s">
        <v>60</v>
      </c>
      <c r="J148" s="224" t="s">
        <v>874</v>
      </c>
      <c r="K148" s="223"/>
    </row>
    <row r="149" spans="2:11" s="1" customFormat="1" ht="17.25" customHeight="1">
      <c r="B149" s="222"/>
      <c r="C149" s="226" t="s">
        <v>875</v>
      </c>
      <c r="D149" s="226"/>
      <c r="E149" s="226"/>
      <c r="F149" s="227" t="s">
        <v>876</v>
      </c>
      <c r="G149" s="228"/>
      <c r="H149" s="226"/>
      <c r="I149" s="226"/>
      <c r="J149" s="226" t="s">
        <v>877</v>
      </c>
      <c r="K149" s="223"/>
    </row>
    <row r="150" spans="2:11" s="1" customFormat="1" ht="5.25" customHeight="1">
      <c r="B150" s="232"/>
      <c r="C150" s="229"/>
      <c r="D150" s="229"/>
      <c r="E150" s="229"/>
      <c r="F150" s="229"/>
      <c r="G150" s="230"/>
      <c r="H150" s="229"/>
      <c r="I150" s="229"/>
      <c r="J150" s="229"/>
      <c r="K150" s="253"/>
    </row>
    <row r="151" spans="2:11" s="1" customFormat="1" ht="15" customHeight="1">
      <c r="B151" s="232"/>
      <c r="C151" s="257" t="s">
        <v>881</v>
      </c>
      <c r="D151" s="211"/>
      <c r="E151" s="211"/>
      <c r="F151" s="258" t="s">
        <v>878</v>
      </c>
      <c r="G151" s="211"/>
      <c r="H151" s="257" t="s">
        <v>918</v>
      </c>
      <c r="I151" s="257" t="s">
        <v>880</v>
      </c>
      <c r="J151" s="257">
        <v>120</v>
      </c>
      <c r="K151" s="253"/>
    </row>
    <row r="152" spans="2:11" s="1" customFormat="1" ht="15" customHeight="1">
      <c r="B152" s="232"/>
      <c r="C152" s="257" t="s">
        <v>927</v>
      </c>
      <c r="D152" s="211"/>
      <c r="E152" s="211"/>
      <c r="F152" s="258" t="s">
        <v>878</v>
      </c>
      <c r="G152" s="211"/>
      <c r="H152" s="257" t="s">
        <v>938</v>
      </c>
      <c r="I152" s="257" t="s">
        <v>880</v>
      </c>
      <c r="J152" s="257" t="s">
        <v>929</v>
      </c>
      <c r="K152" s="253"/>
    </row>
    <row r="153" spans="2:11" s="1" customFormat="1" ht="15" customHeight="1">
      <c r="B153" s="232"/>
      <c r="C153" s="257" t="s">
        <v>826</v>
      </c>
      <c r="D153" s="211"/>
      <c r="E153" s="211"/>
      <c r="F153" s="258" t="s">
        <v>878</v>
      </c>
      <c r="G153" s="211"/>
      <c r="H153" s="257" t="s">
        <v>939</v>
      </c>
      <c r="I153" s="257" t="s">
        <v>880</v>
      </c>
      <c r="J153" s="257" t="s">
        <v>929</v>
      </c>
      <c r="K153" s="253"/>
    </row>
    <row r="154" spans="2:11" s="1" customFormat="1" ht="15" customHeight="1">
      <c r="B154" s="232"/>
      <c r="C154" s="257" t="s">
        <v>883</v>
      </c>
      <c r="D154" s="211"/>
      <c r="E154" s="211"/>
      <c r="F154" s="258" t="s">
        <v>884</v>
      </c>
      <c r="G154" s="211"/>
      <c r="H154" s="257" t="s">
        <v>918</v>
      </c>
      <c r="I154" s="257" t="s">
        <v>880</v>
      </c>
      <c r="J154" s="257">
        <v>50</v>
      </c>
      <c r="K154" s="253"/>
    </row>
    <row r="155" spans="2:11" s="1" customFormat="1" ht="15" customHeight="1">
      <c r="B155" s="232"/>
      <c r="C155" s="257" t="s">
        <v>886</v>
      </c>
      <c r="D155" s="211"/>
      <c r="E155" s="211"/>
      <c r="F155" s="258" t="s">
        <v>878</v>
      </c>
      <c r="G155" s="211"/>
      <c r="H155" s="257" t="s">
        <v>918</v>
      </c>
      <c r="I155" s="257" t="s">
        <v>888</v>
      </c>
      <c r="J155" s="257"/>
      <c r="K155" s="253"/>
    </row>
    <row r="156" spans="2:11" s="1" customFormat="1" ht="15" customHeight="1">
      <c r="B156" s="232"/>
      <c r="C156" s="257" t="s">
        <v>897</v>
      </c>
      <c r="D156" s="211"/>
      <c r="E156" s="211"/>
      <c r="F156" s="258" t="s">
        <v>884</v>
      </c>
      <c r="G156" s="211"/>
      <c r="H156" s="257" t="s">
        <v>918</v>
      </c>
      <c r="I156" s="257" t="s">
        <v>880</v>
      </c>
      <c r="J156" s="257">
        <v>50</v>
      </c>
      <c r="K156" s="253"/>
    </row>
    <row r="157" spans="2:11" s="1" customFormat="1" ht="15" customHeight="1">
      <c r="B157" s="232"/>
      <c r="C157" s="257" t="s">
        <v>905</v>
      </c>
      <c r="D157" s="211"/>
      <c r="E157" s="211"/>
      <c r="F157" s="258" t="s">
        <v>884</v>
      </c>
      <c r="G157" s="211"/>
      <c r="H157" s="257" t="s">
        <v>918</v>
      </c>
      <c r="I157" s="257" t="s">
        <v>880</v>
      </c>
      <c r="J157" s="257">
        <v>50</v>
      </c>
      <c r="K157" s="253"/>
    </row>
    <row r="158" spans="2:11" s="1" customFormat="1" ht="15" customHeight="1">
      <c r="B158" s="232"/>
      <c r="C158" s="257" t="s">
        <v>903</v>
      </c>
      <c r="D158" s="211"/>
      <c r="E158" s="211"/>
      <c r="F158" s="258" t="s">
        <v>884</v>
      </c>
      <c r="G158" s="211"/>
      <c r="H158" s="257" t="s">
        <v>918</v>
      </c>
      <c r="I158" s="257" t="s">
        <v>880</v>
      </c>
      <c r="J158" s="257">
        <v>50</v>
      </c>
      <c r="K158" s="253"/>
    </row>
    <row r="159" spans="2:11" s="1" customFormat="1" ht="15" customHeight="1">
      <c r="B159" s="232"/>
      <c r="C159" s="257" t="s">
        <v>100</v>
      </c>
      <c r="D159" s="211"/>
      <c r="E159" s="211"/>
      <c r="F159" s="258" t="s">
        <v>878</v>
      </c>
      <c r="G159" s="211"/>
      <c r="H159" s="257" t="s">
        <v>940</v>
      </c>
      <c r="I159" s="257" t="s">
        <v>880</v>
      </c>
      <c r="J159" s="257" t="s">
        <v>941</v>
      </c>
      <c r="K159" s="253"/>
    </row>
    <row r="160" spans="2:11" s="1" customFormat="1" ht="15" customHeight="1">
      <c r="B160" s="232"/>
      <c r="C160" s="257" t="s">
        <v>942</v>
      </c>
      <c r="D160" s="211"/>
      <c r="E160" s="211"/>
      <c r="F160" s="258" t="s">
        <v>878</v>
      </c>
      <c r="G160" s="211"/>
      <c r="H160" s="257" t="s">
        <v>943</v>
      </c>
      <c r="I160" s="257" t="s">
        <v>913</v>
      </c>
      <c r="J160" s="257"/>
      <c r="K160" s="253"/>
    </row>
    <row r="161" spans="2:11" s="1" customFormat="1" ht="15" customHeight="1">
      <c r="B161" s="259"/>
      <c r="C161" s="241"/>
      <c r="D161" s="241"/>
      <c r="E161" s="241"/>
      <c r="F161" s="241"/>
      <c r="G161" s="241"/>
      <c r="H161" s="241"/>
      <c r="I161" s="241"/>
      <c r="J161" s="241"/>
      <c r="K161" s="260"/>
    </row>
    <row r="162" spans="2:11" s="1" customFormat="1" ht="18.75" customHeight="1">
      <c r="B162" s="208"/>
      <c r="C162" s="211"/>
      <c r="D162" s="211"/>
      <c r="E162" s="211"/>
      <c r="F162" s="231"/>
      <c r="G162" s="211"/>
      <c r="H162" s="211"/>
      <c r="I162" s="211"/>
      <c r="J162" s="211"/>
      <c r="K162" s="208"/>
    </row>
    <row r="163" spans="2:11" s="1" customFormat="1" ht="18.75" customHeight="1">
      <c r="B163" s="218"/>
      <c r="C163" s="218"/>
      <c r="D163" s="218"/>
      <c r="E163" s="218"/>
      <c r="F163" s="218"/>
      <c r="G163" s="218"/>
      <c r="H163" s="218"/>
      <c r="I163" s="218"/>
      <c r="J163" s="218"/>
      <c r="K163" s="218"/>
    </row>
    <row r="164" spans="2:11" s="1" customFormat="1" ht="7.5" customHeight="1">
      <c r="B164" s="200"/>
      <c r="C164" s="201"/>
      <c r="D164" s="201"/>
      <c r="E164" s="201"/>
      <c r="F164" s="201"/>
      <c r="G164" s="201"/>
      <c r="H164" s="201"/>
      <c r="I164" s="201"/>
      <c r="J164" s="201"/>
      <c r="K164" s="202"/>
    </row>
    <row r="165" spans="2:11" s="1" customFormat="1" ht="45" customHeight="1">
      <c r="B165" s="203"/>
      <c r="C165" s="320" t="s">
        <v>944</v>
      </c>
      <c r="D165" s="320"/>
      <c r="E165" s="320"/>
      <c r="F165" s="320"/>
      <c r="G165" s="320"/>
      <c r="H165" s="320"/>
      <c r="I165" s="320"/>
      <c r="J165" s="320"/>
      <c r="K165" s="204"/>
    </row>
    <row r="166" spans="2:11" s="1" customFormat="1" ht="17.25" customHeight="1">
      <c r="B166" s="203"/>
      <c r="C166" s="224" t="s">
        <v>872</v>
      </c>
      <c r="D166" s="224"/>
      <c r="E166" s="224"/>
      <c r="F166" s="224" t="s">
        <v>873</v>
      </c>
      <c r="G166" s="261"/>
      <c r="H166" s="262" t="s">
        <v>57</v>
      </c>
      <c r="I166" s="262" t="s">
        <v>60</v>
      </c>
      <c r="J166" s="224" t="s">
        <v>874</v>
      </c>
      <c r="K166" s="204"/>
    </row>
    <row r="167" spans="2:11" s="1" customFormat="1" ht="17.25" customHeight="1">
      <c r="B167" s="205"/>
      <c r="C167" s="226" t="s">
        <v>875</v>
      </c>
      <c r="D167" s="226"/>
      <c r="E167" s="226"/>
      <c r="F167" s="227" t="s">
        <v>876</v>
      </c>
      <c r="G167" s="263"/>
      <c r="H167" s="264"/>
      <c r="I167" s="264"/>
      <c r="J167" s="226" t="s">
        <v>877</v>
      </c>
      <c r="K167" s="206"/>
    </row>
    <row r="168" spans="2:11" s="1" customFormat="1" ht="5.25" customHeight="1">
      <c r="B168" s="232"/>
      <c r="C168" s="229"/>
      <c r="D168" s="229"/>
      <c r="E168" s="229"/>
      <c r="F168" s="229"/>
      <c r="G168" s="230"/>
      <c r="H168" s="229"/>
      <c r="I168" s="229"/>
      <c r="J168" s="229"/>
      <c r="K168" s="253"/>
    </row>
    <row r="169" spans="2:11" s="1" customFormat="1" ht="15" customHeight="1">
      <c r="B169" s="232"/>
      <c r="C169" s="211" t="s">
        <v>881</v>
      </c>
      <c r="D169" s="211"/>
      <c r="E169" s="211"/>
      <c r="F169" s="231" t="s">
        <v>878</v>
      </c>
      <c r="G169" s="211"/>
      <c r="H169" s="211" t="s">
        <v>918</v>
      </c>
      <c r="I169" s="211" t="s">
        <v>880</v>
      </c>
      <c r="J169" s="211">
        <v>120</v>
      </c>
      <c r="K169" s="253"/>
    </row>
    <row r="170" spans="2:11" s="1" customFormat="1" ht="15" customHeight="1">
      <c r="B170" s="232"/>
      <c r="C170" s="211" t="s">
        <v>927</v>
      </c>
      <c r="D170" s="211"/>
      <c r="E170" s="211"/>
      <c r="F170" s="231" t="s">
        <v>878</v>
      </c>
      <c r="G170" s="211"/>
      <c r="H170" s="211" t="s">
        <v>928</v>
      </c>
      <c r="I170" s="211" t="s">
        <v>880</v>
      </c>
      <c r="J170" s="211" t="s">
        <v>929</v>
      </c>
      <c r="K170" s="253"/>
    </row>
    <row r="171" spans="2:11" s="1" customFormat="1" ht="15" customHeight="1">
      <c r="B171" s="232"/>
      <c r="C171" s="211" t="s">
        <v>826</v>
      </c>
      <c r="D171" s="211"/>
      <c r="E171" s="211"/>
      <c r="F171" s="231" t="s">
        <v>878</v>
      </c>
      <c r="G171" s="211"/>
      <c r="H171" s="211" t="s">
        <v>945</v>
      </c>
      <c r="I171" s="211" t="s">
        <v>880</v>
      </c>
      <c r="J171" s="211" t="s">
        <v>929</v>
      </c>
      <c r="K171" s="253"/>
    </row>
    <row r="172" spans="2:11" s="1" customFormat="1" ht="15" customHeight="1">
      <c r="B172" s="232"/>
      <c r="C172" s="211" t="s">
        <v>883</v>
      </c>
      <c r="D172" s="211"/>
      <c r="E172" s="211"/>
      <c r="F172" s="231" t="s">
        <v>884</v>
      </c>
      <c r="G172" s="211"/>
      <c r="H172" s="211" t="s">
        <v>945</v>
      </c>
      <c r="I172" s="211" t="s">
        <v>880</v>
      </c>
      <c r="J172" s="211">
        <v>50</v>
      </c>
      <c r="K172" s="253"/>
    </row>
    <row r="173" spans="2:11" s="1" customFormat="1" ht="15" customHeight="1">
      <c r="B173" s="232"/>
      <c r="C173" s="211" t="s">
        <v>886</v>
      </c>
      <c r="D173" s="211"/>
      <c r="E173" s="211"/>
      <c r="F173" s="231" t="s">
        <v>878</v>
      </c>
      <c r="G173" s="211"/>
      <c r="H173" s="211" t="s">
        <v>945</v>
      </c>
      <c r="I173" s="211" t="s">
        <v>888</v>
      </c>
      <c r="J173" s="211"/>
      <c r="K173" s="253"/>
    </row>
    <row r="174" spans="2:11" s="1" customFormat="1" ht="15" customHeight="1">
      <c r="B174" s="232"/>
      <c r="C174" s="211" t="s">
        <v>897</v>
      </c>
      <c r="D174" s="211"/>
      <c r="E174" s="211"/>
      <c r="F174" s="231" t="s">
        <v>884</v>
      </c>
      <c r="G174" s="211"/>
      <c r="H174" s="211" t="s">
        <v>945</v>
      </c>
      <c r="I174" s="211" t="s">
        <v>880</v>
      </c>
      <c r="J174" s="211">
        <v>50</v>
      </c>
      <c r="K174" s="253"/>
    </row>
    <row r="175" spans="2:11" s="1" customFormat="1" ht="15" customHeight="1">
      <c r="B175" s="232"/>
      <c r="C175" s="211" t="s">
        <v>905</v>
      </c>
      <c r="D175" s="211"/>
      <c r="E175" s="211"/>
      <c r="F175" s="231" t="s">
        <v>884</v>
      </c>
      <c r="G175" s="211"/>
      <c r="H175" s="211" t="s">
        <v>945</v>
      </c>
      <c r="I175" s="211" t="s">
        <v>880</v>
      </c>
      <c r="J175" s="211">
        <v>50</v>
      </c>
      <c r="K175" s="253"/>
    </row>
    <row r="176" spans="2:11" s="1" customFormat="1" ht="15" customHeight="1">
      <c r="B176" s="232"/>
      <c r="C176" s="211" t="s">
        <v>903</v>
      </c>
      <c r="D176" s="211"/>
      <c r="E176" s="211"/>
      <c r="F176" s="231" t="s">
        <v>884</v>
      </c>
      <c r="G176" s="211"/>
      <c r="H176" s="211" t="s">
        <v>945</v>
      </c>
      <c r="I176" s="211" t="s">
        <v>880</v>
      </c>
      <c r="J176" s="211">
        <v>50</v>
      </c>
      <c r="K176" s="253"/>
    </row>
    <row r="177" spans="2:11" s="1" customFormat="1" ht="15" customHeight="1">
      <c r="B177" s="232"/>
      <c r="C177" s="211" t="s">
        <v>113</v>
      </c>
      <c r="D177" s="211"/>
      <c r="E177" s="211"/>
      <c r="F177" s="231" t="s">
        <v>878</v>
      </c>
      <c r="G177" s="211"/>
      <c r="H177" s="211" t="s">
        <v>946</v>
      </c>
      <c r="I177" s="211" t="s">
        <v>947</v>
      </c>
      <c r="J177" s="211"/>
      <c r="K177" s="253"/>
    </row>
    <row r="178" spans="2:11" s="1" customFormat="1" ht="15" customHeight="1">
      <c r="B178" s="232"/>
      <c r="C178" s="211" t="s">
        <v>60</v>
      </c>
      <c r="D178" s="211"/>
      <c r="E178" s="211"/>
      <c r="F178" s="231" t="s">
        <v>878</v>
      </c>
      <c r="G178" s="211"/>
      <c r="H178" s="211" t="s">
        <v>948</v>
      </c>
      <c r="I178" s="211" t="s">
        <v>949</v>
      </c>
      <c r="J178" s="211">
        <v>1</v>
      </c>
      <c r="K178" s="253"/>
    </row>
    <row r="179" spans="2:11" s="1" customFormat="1" ht="15" customHeight="1">
      <c r="B179" s="232"/>
      <c r="C179" s="211" t="s">
        <v>56</v>
      </c>
      <c r="D179" s="211"/>
      <c r="E179" s="211"/>
      <c r="F179" s="231" t="s">
        <v>878</v>
      </c>
      <c r="G179" s="211"/>
      <c r="H179" s="211" t="s">
        <v>950</v>
      </c>
      <c r="I179" s="211" t="s">
        <v>880</v>
      </c>
      <c r="J179" s="211">
        <v>20</v>
      </c>
      <c r="K179" s="253"/>
    </row>
    <row r="180" spans="2:11" s="1" customFormat="1" ht="15" customHeight="1">
      <c r="B180" s="232"/>
      <c r="C180" s="211" t="s">
        <v>57</v>
      </c>
      <c r="D180" s="211"/>
      <c r="E180" s="211"/>
      <c r="F180" s="231" t="s">
        <v>878</v>
      </c>
      <c r="G180" s="211"/>
      <c r="H180" s="211" t="s">
        <v>951</v>
      </c>
      <c r="I180" s="211" t="s">
        <v>880</v>
      </c>
      <c r="J180" s="211">
        <v>255</v>
      </c>
      <c r="K180" s="253"/>
    </row>
    <row r="181" spans="2:11" s="1" customFormat="1" ht="15" customHeight="1">
      <c r="B181" s="232"/>
      <c r="C181" s="211" t="s">
        <v>114</v>
      </c>
      <c r="D181" s="211"/>
      <c r="E181" s="211"/>
      <c r="F181" s="231" t="s">
        <v>878</v>
      </c>
      <c r="G181" s="211"/>
      <c r="H181" s="211" t="s">
        <v>842</v>
      </c>
      <c r="I181" s="211" t="s">
        <v>880</v>
      </c>
      <c r="J181" s="211">
        <v>10</v>
      </c>
      <c r="K181" s="253"/>
    </row>
    <row r="182" spans="2:11" s="1" customFormat="1" ht="15" customHeight="1">
      <c r="B182" s="232"/>
      <c r="C182" s="211" t="s">
        <v>115</v>
      </c>
      <c r="D182" s="211"/>
      <c r="E182" s="211"/>
      <c r="F182" s="231" t="s">
        <v>878</v>
      </c>
      <c r="G182" s="211"/>
      <c r="H182" s="211" t="s">
        <v>952</v>
      </c>
      <c r="I182" s="211" t="s">
        <v>913</v>
      </c>
      <c r="J182" s="211"/>
      <c r="K182" s="253"/>
    </row>
    <row r="183" spans="2:11" s="1" customFormat="1" ht="15" customHeight="1">
      <c r="B183" s="232"/>
      <c r="C183" s="211" t="s">
        <v>953</v>
      </c>
      <c r="D183" s="211"/>
      <c r="E183" s="211"/>
      <c r="F183" s="231" t="s">
        <v>878</v>
      </c>
      <c r="G183" s="211"/>
      <c r="H183" s="211" t="s">
        <v>954</v>
      </c>
      <c r="I183" s="211" t="s">
        <v>913</v>
      </c>
      <c r="J183" s="211"/>
      <c r="K183" s="253"/>
    </row>
    <row r="184" spans="2:11" s="1" customFormat="1" ht="15" customHeight="1">
      <c r="B184" s="232"/>
      <c r="C184" s="211" t="s">
        <v>942</v>
      </c>
      <c r="D184" s="211"/>
      <c r="E184" s="211"/>
      <c r="F184" s="231" t="s">
        <v>878</v>
      </c>
      <c r="G184" s="211"/>
      <c r="H184" s="211" t="s">
        <v>955</v>
      </c>
      <c r="I184" s="211" t="s">
        <v>913</v>
      </c>
      <c r="J184" s="211"/>
      <c r="K184" s="253"/>
    </row>
    <row r="185" spans="2:11" s="1" customFormat="1" ht="15" customHeight="1">
      <c r="B185" s="232"/>
      <c r="C185" s="211" t="s">
        <v>117</v>
      </c>
      <c r="D185" s="211"/>
      <c r="E185" s="211"/>
      <c r="F185" s="231" t="s">
        <v>884</v>
      </c>
      <c r="G185" s="211"/>
      <c r="H185" s="211" t="s">
        <v>956</v>
      </c>
      <c r="I185" s="211" t="s">
        <v>880</v>
      </c>
      <c r="J185" s="211">
        <v>50</v>
      </c>
      <c r="K185" s="253"/>
    </row>
    <row r="186" spans="2:11" s="1" customFormat="1" ht="15" customHeight="1">
      <c r="B186" s="232"/>
      <c r="C186" s="211" t="s">
        <v>957</v>
      </c>
      <c r="D186" s="211"/>
      <c r="E186" s="211"/>
      <c r="F186" s="231" t="s">
        <v>884</v>
      </c>
      <c r="G186" s="211"/>
      <c r="H186" s="211" t="s">
        <v>958</v>
      </c>
      <c r="I186" s="211" t="s">
        <v>959</v>
      </c>
      <c r="J186" s="211"/>
      <c r="K186" s="253"/>
    </row>
    <row r="187" spans="2:11" s="1" customFormat="1" ht="15" customHeight="1">
      <c r="B187" s="232"/>
      <c r="C187" s="211" t="s">
        <v>960</v>
      </c>
      <c r="D187" s="211"/>
      <c r="E187" s="211"/>
      <c r="F187" s="231" t="s">
        <v>884</v>
      </c>
      <c r="G187" s="211"/>
      <c r="H187" s="211" t="s">
        <v>961</v>
      </c>
      <c r="I187" s="211" t="s">
        <v>959</v>
      </c>
      <c r="J187" s="211"/>
      <c r="K187" s="253"/>
    </row>
    <row r="188" spans="2:11" s="1" customFormat="1" ht="15" customHeight="1">
      <c r="B188" s="232"/>
      <c r="C188" s="211" t="s">
        <v>962</v>
      </c>
      <c r="D188" s="211"/>
      <c r="E188" s="211"/>
      <c r="F188" s="231" t="s">
        <v>884</v>
      </c>
      <c r="G188" s="211"/>
      <c r="H188" s="211" t="s">
        <v>963</v>
      </c>
      <c r="I188" s="211" t="s">
        <v>959</v>
      </c>
      <c r="J188" s="211"/>
      <c r="K188" s="253"/>
    </row>
    <row r="189" spans="2:11" s="1" customFormat="1" ht="15" customHeight="1">
      <c r="B189" s="232"/>
      <c r="C189" s="265" t="s">
        <v>964</v>
      </c>
      <c r="D189" s="211"/>
      <c r="E189" s="211"/>
      <c r="F189" s="231" t="s">
        <v>884</v>
      </c>
      <c r="G189" s="211"/>
      <c r="H189" s="211" t="s">
        <v>965</v>
      </c>
      <c r="I189" s="211" t="s">
        <v>966</v>
      </c>
      <c r="J189" s="266" t="s">
        <v>967</v>
      </c>
      <c r="K189" s="253"/>
    </row>
    <row r="190" spans="2:11" s="1" customFormat="1" ht="15" customHeight="1">
      <c r="B190" s="232"/>
      <c r="C190" s="217" t="s">
        <v>45</v>
      </c>
      <c r="D190" s="211"/>
      <c r="E190" s="211"/>
      <c r="F190" s="231" t="s">
        <v>878</v>
      </c>
      <c r="G190" s="211"/>
      <c r="H190" s="208" t="s">
        <v>968</v>
      </c>
      <c r="I190" s="211" t="s">
        <v>969</v>
      </c>
      <c r="J190" s="211"/>
      <c r="K190" s="253"/>
    </row>
    <row r="191" spans="2:11" s="1" customFormat="1" ht="15" customHeight="1">
      <c r="B191" s="232"/>
      <c r="C191" s="217" t="s">
        <v>970</v>
      </c>
      <c r="D191" s="211"/>
      <c r="E191" s="211"/>
      <c r="F191" s="231" t="s">
        <v>878</v>
      </c>
      <c r="G191" s="211"/>
      <c r="H191" s="211" t="s">
        <v>971</v>
      </c>
      <c r="I191" s="211" t="s">
        <v>913</v>
      </c>
      <c r="J191" s="211"/>
      <c r="K191" s="253"/>
    </row>
    <row r="192" spans="2:11" s="1" customFormat="1" ht="15" customHeight="1">
      <c r="B192" s="232"/>
      <c r="C192" s="217" t="s">
        <v>972</v>
      </c>
      <c r="D192" s="211"/>
      <c r="E192" s="211"/>
      <c r="F192" s="231" t="s">
        <v>878</v>
      </c>
      <c r="G192" s="211"/>
      <c r="H192" s="211" t="s">
        <v>973</v>
      </c>
      <c r="I192" s="211" t="s">
        <v>913</v>
      </c>
      <c r="J192" s="211"/>
      <c r="K192" s="253"/>
    </row>
    <row r="193" spans="2:11" s="1" customFormat="1" ht="15" customHeight="1">
      <c r="B193" s="232"/>
      <c r="C193" s="217" t="s">
        <v>974</v>
      </c>
      <c r="D193" s="211"/>
      <c r="E193" s="211"/>
      <c r="F193" s="231" t="s">
        <v>884</v>
      </c>
      <c r="G193" s="211"/>
      <c r="H193" s="211" t="s">
        <v>975</v>
      </c>
      <c r="I193" s="211" t="s">
        <v>913</v>
      </c>
      <c r="J193" s="211"/>
      <c r="K193" s="253"/>
    </row>
    <row r="194" spans="2:11" s="1" customFormat="1" ht="15" customHeight="1">
      <c r="B194" s="259"/>
      <c r="C194" s="267"/>
      <c r="D194" s="241"/>
      <c r="E194" s="241"/>
      <c r="F194" s="241"/>
      <c r="G194" s="241"/>
      <c r="H194" s="241"/>
      <c r="I194" s="241"/>
      <c r="J194" s="241"/>
      <c r="K194" s="260"/>
    </row>
    <row r="195" spans="2:11" s="1" customFormat="1" ht="18.75" customHeight="1">
      <c r="B195" s="208"/>
      <c r="C195" s="211"/>
      <c r="D195" s="211"/>
      <c r="E195" s="211"/>
      <c r="F195" s="231"/>
      <c r="G195" s="211"/>
      <c r="H195" s="211"/>
      <c r="I195" s="211"/>
      <c r="J195" s="211"/>
      <c r="K195" s="208"/>
    </row>
    <row r="196" spans="2:11" s="1" customFormat="1" ht="18.75" customHeight="1">
      <c r="B196" s="208"/>
      <c r="C196" s="211"/>
      <c r="D196" s="211"/>
      <c r="E196" s="211"/>
      <c r="F196" s="231"/>
      <c r="G196" s="211"/>
      <c r="H196" s="211"/>
      <c r="I196" s="211"/>
      <c r="J196" s="211"/>
      <c r="K196" s="208"/>
    </row>
    <row r="197" spans="2:11" s="1" customFormat="1" ht="18.75" customHeight="1">
      <c r="B197" s="218"/>
      <c r="C197" s="218"/>
      <c r="D197" s="218"/>
      <c r="E197" s="218"/>
      <c r="F197" s="218"/>
      <c r="G197" s="218"/>
      <c r="H197" s="218"/>
      <c r="I197" s="218"/>
      <c r="J197" s="218"/>
      <c r="K197" s="218"/>
    </row>
    <row r="198" spans="2:11" s="1" customFormat="1" ht="12">
      <c r="B198" s="200"/>
      <c r="C198" s="201"/>
      <c r="D198" s="201"/>
      <c r="E198" s="201"/>
      <c r="F198" s="201"/>
      <c r="G198" s="201"/>
      <c r="H198" s="201"/>
      <c r="I198" s="201"/>
      <c r="J198" s="201"/>
      <c r="K198" s="202"/>
    </row>
    <row r="199" spans="2:11" s="1" customFormat="1" ht="22.2">
      <c r="B199" s="203"/>
      <c r="C199" s="320" t="s">
        <v>976</v>
      </c>
      <c r="D199" s="320"/>
      <c r="E199" s="320"/>
      <c r="F199" s="320"/>
      <c r="G199" s="320"/>
      <c r="H199" s="320"/>
      <c r="I199" s="320"/>
      <c r="J199" s="320"/>
      <c r="K199" s="204"/>
    </row>
    <row r="200" spans="2:11" s="1" customFormat="1" ht="25.5" customHeight="1">
      <c r="B200" s="203"/>
      <c r="C200" s="268" t="s">
        <v>977</v>
      </c>
      <c r="D200" s="268"/>
      <c r="E200" s="268"/>
      <c r="F200" s="268" t="s">
        <v>978</v>
      </c>
      <c r="G200" s="269"/>
      <c r="H200" s="326" t="s">
        <v>979</v>
      </c>
      <c r="I200" s="326"/>
      <c r="J200" s="326"/>
      <c r="K200" s="204"/>
    </row>
    <row r="201" spans="2:11" s="1" customFormat="1" ht="5.25" customHeight="1">
      <c r="B201" s="232"/>
      <c r="C201" s="229"/>
      <c r="D201" s="229"/>
      <c r="E201" s="229"/>
      <c r="F201" s="229"/>
      <c r="G201" s="211"/>
      <c r="H201" s="229"/>
      <c r="I201" s="229"/>
      <c r="J201" s="229"/>
      <c r="K201" s="253"/>
    </row>
    <row r="202" spans="2:11" s="1" customFormat="1" ht="15" customHeight="1">
      <c r="B202" s="232"/>
      <c r="C202" s="211" t="s">
        <v>969</v>
      </c>
      <c r="D202" s="211"/>
      <c r="E202" s="211"/>
      <c r="F202" s="231" t="s">
        <v>46</v>
      </c>
      <c r="G202" s="211"/>
      <c r="H202" s="325" t="s">
        <v>980</v>
      </c>
      <c r="I202" s="325"/>
      <c r="J202" s="325"/>
      <c r="K202" s="253"/>
    </row>
    <row r="203" spans="2:11" s="1" customFormat="1" ht="15" customHeight="1">
      <c r="B203" s="232"/>
      <c r="C203" s="238"/>
      <c r="D203" s="211"/>
      <c r="E203" s="211"/>
      <c r="F203" s="231" t="s">
        <v>47</v>
      </c>
      <c r="G203" s="211"/>
      <c r="H203" s="325" t="s">
        <v>981</v>
      </c>
      <c r="I203" s="325"/>
      <c r="J203" s="325"/>
      <c r="K203" s="253"/>
    </row>
    <row r="204" spans="2:11" s="1" customFormat="1" ht="15" customHeight="1">
      <c r="B204" s="232"/>
      <c r="C204" s="238"/>
      <c r="D204" s="211"/>
      <c r="E204" s="211"/>
      <c r="F204" s="231" t="s">
        <v>50</v>
      </c>
      <c r="G204" s="211"/>
      <c r="H204" s="325" t="s">
        <v>982</v>
      </c>
      <c r="I204" s="325"/>
      <c r="J204" s="325"/>
      <c r="K204" s="253"/>
    </row>
    <row r="205" spans="2:11" s="1" customFormat="1" ht="15" customHeight="1">
      <c r="B205" s="232"/>
      <c r="C205" s="211"/>
      <c r="D205" s="211"/>
      <c r="E205" s="211"/>
      <c r="F205" s="231" t="s">
        <v>48</v>
      </c>
      <c r="G205" s="211"/>
      <c r="H205" s="325" t="s">
        <v>983</v>
      </c>
      <c r="I205" s="325"/>
      <c r="J205" s="325"/>
      <c r="K205" s="253"/>
    </row>
    <row r="206" spans="2:11" s="1" customFormat="1" ht="15" customHeight="1">
      <c r="B206" s="232"/>
      <c r="C206" s="211"/>
      <c r="D206" s="211"/>
      <c r="E206" s="211"/>
      <c r="F206" s="231" t="s">
        <v>49</v>
      </c>
      <c r="G206" s="211"/>
      <c r="H206" s="325" t="s">
        <v>984</v>
      </c>
      <c r="I206" s="325"/>
      <c r="J206" s="325"/>
      <c r="K206" s="253"/>
    </row>
    <row r="207" spans="2:11" s="1" customFormat="1" ht="15" customHeight="1">
      <c r="B207" s="232"/>
      <c r="C207" s="211"/>
      <c r="D207" s="211"/>
      <c r="E207" s="211"/>
      <c r="F207" s="231"/>
      <c r="G207" s="211"/>
      <c r="H207" s="211"/>
      <c r="I207" s="211"/>
      <c r="J207" s="211"/>
      <c r="K207" s="253"/>
    </row>
    <row r="208" spans="2:11" s="1" customFormat="1" ht="15" customHeight="1">
      <c r="B208" s="232"/>
      <c r="C208" s="211" t="s">
        <v>925</v>
      </c>
      <c r="D208" s="211"/>
      <c r="E208" s="211"/>
      <c r="F208" s="231" t="s">
        <v>82</v>
      </c>
      <c r="G208" s="211"/>
      <c r="H208" s="325" t="s">
        <v>985</v>
      </c>
      <c r="I208" s="325"/>
      <c r="J208" s="325"/>
      <c r="K208" s="253"/>
    </row>
    <row r="209" spans="2:11" s="1" customFormat="1" ht="15" customHeight="1">
      <c r="B209" s="232"/>
      <c r="C209" s="238"/>
      <c r="D209" s="211"/>
      <c r="E209" s="211"/>
      <c r="F209" s="231" t="s">
        <v>821</v>
      </c>
      <c r="G209" s="211"/>
      <c r="H209" s="325" t="s">
        <v>822</v>
      </c>
      <c r="I209" s="325"/>
      <c r="J209" s="325"/>
      <c r="K209" s="253"/>
    </row>
    <row r="210" spans="2:11" s="1" customFormat="1" ht="15" customHeight="1">
      <c r="B210" s="232"/>
      <c r="C210" s="211"/>
      <c r="D210" s="211"/>
      <c r="E210" s="211"/>
      <c r="F210" s="231" t="s">
        <v>819</v>
      </c>
      <c r="G210" s="211"/>
      <c r="H210" s="325" t="s">
        <v>986</v>
      </c>
      <c r="I210" s="325"/>
      <c r="J210" s="325"/>
      <c r="K210" s="253"/>
    </row>
    <row r="211" spans="2:11" s="1" customFormat="1" ht="15" customHeight="1">
      <c r="B211" s="270"/>
      <c r="C211" s="238"/>
      <c r="D211" s="238"/>
      <c r="E211" s="238"/>
      <c r="F211" s="231" t="s">
        <v>94</v>
      </c>
      <c r="G211" s="217"/>
      <c r="H211" s="324" t="s">
        <v>823</v>
      </c>
      <c r="I211" s="324"/>
      <c r="J211" s="324"/>
      <c r="K211" s="271"/>
    </row>
    <row r="212" spans="2:11" s="1" customFormat="1" ht="15" customHeight="1">
      <c r="B212" s="270"/>
      <c r="C212" s="238"/>
      <c r="D212" s="238"/>
      <c r="E212" s="238"/>
      <c r="F212" s="231" t="s">
        <v>824</v>
      </c>
      <c r="G212" s="217"/>
      <c r="H212" s="324" t="s">
        <v>987</v>
      </c>
      <c r="I212" s="324"/>
      <c r="J212" s="324"/>
      <c r="K212" s="271"/>
    </row>
    <row r="213" spans="2:11" s="1" customFormat="1" ht="15" customHeight="1">
      <c r="B213" s="270"/>
      <c r="C213" s="238"/>
      <c r="D213" s="238"/>
      <c r="E213" s="238"/>
      <c r="F213" s="272"/>
      <c r="G213" s="217"/>
      <c r="H213" s="273"/>
      <c r="I213" s="273"/>
      <c r="J213" s="273"/>
      <c r="K213" s="271"/>
    </row>
    <row r="214" spans="2:11" s="1" customFormat="1" ht="15" customHeight="1">
      <c r="B214" s="270"/>
      <c r="C214" s="211" t="s">
        <v>949</v>
      </c>
      <c r="D214" s="238"/>
      <c r="E214" s="238"/>
      <c r="F214" s="231">
        <v>1</v>
      </c>
      <c r="G214" s="217"/>
      <c r="H214" s="324" t="s">
        <v>988</v>
      </c>
      <c r="I214" s="324"/>
      <c r="J214" s="324"/>
      <c r="K214" s="271"/>
    </row>
    <row r="215" spans="2:11" s="1" customFormat="1" ht="15" customHeight="1">
      <c r="B215" s="270"/>
      <c r="C215" s="238"/>
      <c r="D215" s="238"/>
      <c r="E215" s="238"/>
      <c r="F215" s="231">
        <v>2</v>
      </c>
      <c r="G215" s="217"/>
      <c r="H215" s="324" t="s">
        <v>989</v>
      </c>
      <c r="I215" s="324"/>
      <c r="J215" s="324"/>
      <c r="K215" s="271"/>
    </row>
    <row r="216" spans="2:11" s="1" customFormat="1" ht="15" customHeight="1">
      <c r="B216" s="270"/>
      <c r="C216" s="238"/>
      <c r="D216" s="238"/>
      <c r="E216" s="238"/>
      <c r="F216" s="231">
        <v>3</v>
      </c>
      <c r="G216" s="217"/>
      <c r="H216" s="324" t="s">
        <v>990</v>
      </c>
      <c r="I216" s="324"/>
      <c r="J216" s="324"/>
      <c r="K216" s="271"/>
    </row>
    <row r="217" spans="2:11" s="1" customFormat="1" ht="15" customHeight="1">
      <c r="B217" s="270"/>
      <c r="C217" s="238"/>
      <c r="D217" s="238"/>
      <c r="E217" s="238"/>
      <c r="F217" s="231">
        <v>4</v>
      </c>
      <c r="G217" s="217"/>
      <c r="H217" s="324" t="s">
        <v>991</v>
      </c>
      <c r="I217" s="324"/>
      <c r="J217" s="324"/>
      <c r="K217" s="271"/>
    </row>
    <row r="218" spans="2:11" s="1" customFormat="1" ht="12.75" customHeight="1">
      <c r="B218" s="274"/>
      <c r="C218" s="275"/>
      <c r="D218" s="275"/>
      <c r="E218" s="275"/>
      <c r="F218" s="275"/>
      <c r="G218" s="275"/>
      <c r="H218" s="275"/>
      <c r="I218" s="275"/>
      <c r="J218" s="275"/>
      <c r="K218" s="276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301 - Splašková kanali...</vt:lpstr>
      <vt:lpstr>SO 302 - Dešťová kanalizace</vt:lpstr>
      <vt:lpstr>SO 303 - Vodovod</vt:lpstr>
      <vt:lpstr>VRN - Vedlejší a ostatní ...</vt:lpstr>
      <vt:lpstr>Pokyny pro vyplnění</vt:lpstr>
      <vt:lpstr>'Rekapitulace stavby'!Názvy_tisku</vt:lpstr>
      <vt:lpstr>'SO 301 - Splašková kanali...'!Názvy_tisku</vt:lpstr>
      <vt:lpstr>'SO 302 - Dešťová kanalizace'!Názvy_tisku</vt:lpstr>
      <vt:lpstr>'SO 303 - Vodovod'!Názvy_tisku</vt:lpstr>
      <vt:lpstr>'VRN - Vedlejší a ostatní ...'!Názvy_tisku</vt:lpstr>
      <vt:lpstr>'Pokyny pro vyplnění'!Oblast_tisku</vt:lpstr>
      <vt:lpstr>'Rekapitulace stavby'!Oblast_tisku</vt:lpstr>
      <vt:lpstr>'SO 301 - Splašková kanali...'!Oblast_tisku</vt:lpstr>
      <vt:lpstr>'SO 302 - Dešťová kanalizace'!Oblast_tisku</vt:lpstr>
      <vt:lpstr>'SO 303 - Vodovod'!Oblast_tisku</vt:lpstr>
      <vt:lpstr>'VRN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Vasek-PC\Vasek</dc:creator>
  <cp:lastModifiedBy>Cvikl</cp:lastModifiedBy>
  <dcterms:created xsi:type="dcterms:W3CDTF">2020-03-12T08:25:51Z</dcterms:created>
  <dcterms:modified xsi:type="dcterms:W3CDTF">2020-04-01T08:37:25Z</dcterms:modified>
</cp:coreProperties>
</file>