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Bešta Tomáš\Merklín_prodloužení voda, kanál\aktualizace\"/>
    </mc:Choice>
  </mc:AlternateContent>
  <bookViews>
    <workbookView xWindow="0" yWindow="0" windowWidth="0" windowHeight="0"/>
  </bookViews>
  <sheets>
    <sheet name="Rekapitulace stavby" sheetId="1" r:id="rId1"/>
    <sheet name="01 - Vedlejší a ostatní r..." sheetId="2" r:id="rId2"/>
    <sheet name="02 - Kanalizace" sheetId="3" r:id="rId3"/>
    <sheet name="03 - Vodovod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Vedlejší a ostatní r...'!$C$82:$K$103</definedName>
    <definedName name="_xlnm.Print_Area" localSheetId="1">'01 - Vedlejší a ostatní r...'!$C$4:$J$39,'01 - Vedlejší a ostatní r...'!$C$45:$J$64,'01 - Vedlejší a ostatní r...'!$C$70:$K$103</definedName>
    <definedName name="_xlnm.Print_Titles" localSheetId="1">'01 - Vedlejší a ostatní r...'!$82:$82</definedName>
    <definedName name="_xlnm._FilterDatabase" localSheetId="2" hidden="1">'02 - Kanalizace'!$C$88:$K$282</definedName>
    <definedName name="_xlnm.Print_Area" localSheetId="2">'02 - Kanalizace'!$C$4:$J$39,'02 - Kanalizace'!$C$45:$J$70,'02 - Kanalizace'!$C$76:$K$282</definedName>
    <definedName name="_xlnm.Print_Titles" localSheetId="2">'02 - Kanalizace'!$88:$88</definedName>
    <definedName name="_xlnm._FilterDatabase" localSheetId="3" hidden="1">'03 - Vodovod'!$C$86:$K$296</definedName>
    <definedName name="_xlnm.Print_Area" localSheetId="3">'03 - Vodovod'!$C$4:$J$39,'03 - Vodovod'!$C$45:$J$68,'03 - Vodovod'!$C$74:$K$296</definedName>
    <definedName name="_xlnm.Print_Titles" localSheetId="3">'03 - Vodovod'!$86:$86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295"/>
  <c r="BH295"/>
  <c r="BG295"/>
  <c r="BF295"/>
  <c r="T295"/>
  <c r="T294"/>
  <c r="R295"/>
  <c r="R294"/>
  <c r="P295"/>
  <c r="P294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3" r="J37"/>
  <c r="J36"/>
  <c i="1" r="AY56"/>
  <c i="3" r="J35"/>
  <c i="1" r="AX56"/>
  <c i="3" r="BI281"/>
  <c r="BH281"/>
  <c r="BG281"/>
  <c r="BF281"/>
  <c r="T281"/>
  <c r="T280"/>
  <c r="R281"/>
  <c r="R280"/>
  <c r="P281"/>
  <c r="P280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T204"/>
  <c r="R205"/>
  <c r="R204"/>
  <c r="P205"/>
  <c r="P204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T164"/>
  <c r="R165"/>
  <c r="R164"/>
  <c r="P165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48"/>
  <c i="2" r="J37"/>
  <c r="J36"/>
  <c i="1" r="AY55"/>
  <c i="2" r="J35"/>
  <c i="1" r="AX55"/>
  <c i="2"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73"/>
  <c i="1" r="L50"/>
  <c r="AM50"/>
  <c r="AM49"/>
  <c r="L49"/>
  <c r="AM47"/>
  <c r="L47"/>
  <c r="L45"/>
  <c r="L44"/>
  <c i="4" r="BK259"/>
  <c r="BK255"/>
  <c r="BK253"/>
  <c r="BK251"/>
  <c r="BK249"/>
  <c r="BK247"/>
  <c r="BK245"/>
  <c r="J243"/>
  <c r="BK237"/>
  <c r="J235"/>
  <c r="J231"/>
  <c r="BK226"/>
  <c r="BK221"/>
  <c r="J213"/>
  <c r="BK209"/>
  <c r="BK205"/>
  <c r="BK203"/>
  <c r="BK201"/>
  <c r="BK199"/>
  <c r="BK197"/>
  <c r="BK187"/>
  <c r="BK177"/>
  <c r="J173"/>
  <c r="BK168"/>
  <c r="BK162"/>
  <c r="BK154"/>
  <c r="BK147"/>
  <c r="J144"/>
  <c r="BK137"/>
  <c r="J132"/>
  <c r="BK127"/>
  <c r="BK122"/>
  <c r="J116"/>
  <c r="BK112"/>
  <c r="BK107"/>
  <c r="J105"/>
  <c r="J103"/>
  <c r="BK99"/>
  <c i="3" r="BK281"/>
  <c r="BK272"/>
  <c r="BK265"/>
  <c r="BK260"/>
  <c r="J258"/>
  <c r="BK246"/>
  <c r="BK240"/>
  <c r="BK235"/>
  <c r="J231"/>
  <c r="BK225"/>
  <c r="J223"/>
  <c r="BK219"/>
  <c r="BK214"/>
  <c r="J209"/>
  <c r="J201"/>
  <c r="BK193"/>
  <c r="BK188"/>
  <c r="J182"/>
  <c r="J178"/>
  <c r="J174"/>
  <c r="BK172"/>
  <c r="J165"/>
  <c r="BK158"/>
  <c r="BK147"/>
  <c r="J142"/>
  <c r="BK138"/>
  <c r="BK129"/>
  <c r="BK124"/>
  <c r="BK118"/>
  <c r="BK114"/>
  <c r="J109"/>
  <c r="J105"/>
  <c r="BK101"/>
  <c r="J95"/>
  <c i="2" r="BK102"/>
  <c r="J95"/>
  <c r="BK91"/>
  <c r="BK86"/>
  <c i="4" r="J288"/>
  <c r="BK283"/>
  <c r="J241"/>
  <c r="J237"/>
  <c r="J221"/>
  <c r="J215"/>
  <c r="J211"/>
  <c r="J207"/>
  <c r="J184"/>
  <c r="BK173"/>
  <c r="J168"/>
  <c r="J154"/>
  <c r="J147"/>
  <c r="J137"/>
  <c r="BK132"/>
  <c r="J127"/>
  <c r="J122"/>
  <c r="J114"/>
  <c r="J93"/>
  <c i="3" r="J281"/>
  <c r="J272"/>
  <c r="BK268"/>
  <c r="J265"/>
  <c r="BK252"/>
  <c r="J246"/>
  <c r="J242"/>
  <c r="J237"/>
  <c r="J233"/>
  <c r="J227"/>
  <c r="J211"/>
  <c r="BK205"/>
  <c r="BK165"/>
  <c r="J145"/>
  <c r="BK109"/>
  <c r="BK107"/>
  <c r="J101"/>
  <c i="2" r="J100"/>
  <c r="BK95"/>
  <c i="1" r="AS54"/>
  <c i="4" r="J269"/>
  <c r="BK235"/>
  <c r="BK231"/>
  <c r="J219"/>
  <c r="BK207"/>
  <c r="J203"/>
  <c r="BK193"/>
  <c r="J187"/>
  <c r="J181"/>
  <c r="J162"/>
  <c r="J156"/>
  <c r="BK125"/>
  <c r="J110"/>
  <c r="BK103"/>
  <c r="J99"/>
  <c i="3" r="J270"/>
  <c r="BK256"/>
  <c r="J250"/>
  <c r="J248"/>
  <c r="BK233"/>
  <c r="J229"/>
  <c r="BK227"/>
  <c r="BK216"/>
  <c r="BK201"/>
  <c r="J188"/>
  <c r="BK182"/>
  <c r="BK178"/>
  <c r="BK174"/>
  <c r="BK169"/>
  <c r="J155"/>
  <c r="BK140"/>
  <c r="BK131"/>
  <c r="BK127"/>
  <c r="J121"/>
  <c r="J118"/>
  <c r="J107"/>
  <c r="J92"/>
  <c i="2" r="BK93"/>
  <c r="J88"/>
  <c i="4" r="J295"/>
  <c r="J291"/>
  <c r="BK288"/>
  <c r="BK286"/>
  <c r="J283"/>
  <c r="BK281"/>
  <c r="J281"/>
  <c r="BK278"/>
  <c r="BK276"/>
  <c r="J272"/>
  <c r="BK269"/>
  <c r="BK267"/>
  <c r="BK265"/>
  <c r="J265"/>
  <c r="BK263"/>
  <c r="J263"/>
  <c r="BK261"/>
  <c r="J261"/>
  <c r="J259"/>
  <c r="BK257"/>
  <c r="J257"/>
  <c r="J255"/>
  <c r="J253"/>
  <c r="J251"/>
  <c r="J249"/>
  <c r="J247"/>
  <c r="J245"/>
  <c r="BK241"/>
  <c r="J239"/>
  <c r="BK233"/>
  <c r="BK229"/>
  <c r="BK224"/>
  <c r="J217"/>
  <c r="BK215"/>
  <c r="BK211"/>
  <c r="J199"/>
  <c r="J193"/>
  <c r="J190"/>
  <c r="BK181"/>
  <c r="J175"/>
  <c r="BK171"/>
  <c r="BK165"/>
  <c r="BK159"/>
  <c r="BK156"/>
  <c r="BK151"/>
  <c r="BK144"/>
  <c r="J139"/>
  <c r="BK130"/>
  <c r="J125"/>
  <c r="BK119"/>
  <c r="BK114"/>
  <c r="BK110"/>
  <c r="BK105"/>
  <c r="BK101"/>
  <c r="BK96"/>
  <c r="BK93"/>
  <c i="3" r="BK275"/>
  <c r="J268"/>
  <c r="J263"/>
  <c r="BK250"/>
  <c r="BK244"/>
  <c r="BK242"/>
  <c r="BK237"/>
  <c r="BK229"/>
  <c r="BK223"/>
  <c r="BK221"/>
  <c r="J216"/>
  <c r="BK211"/>
  <c r="J205"/>
  <c r="BK198"/>
  <c r="J193"/>
  <c r="BK190"/>
  <c r="BK184"/>
  <c r="BK180"/>
  <c r="BK176"/>
  <c r="J169"/>
  <c r="BK161"/>
  <c r="BK155"/>
  <c r="BK145"/>
  <c r="J140"/>
  <c r="J131"/>
  <c r="J127"/>
  <c r="BK121"/>
  <c r="BK116"/>
  <c r="J112"/>
  <c r="BK105"/>
  <c r="J103"/>
  <c r="BK98"/>
  <c r="BK92"/>
  <c i="2" r="BK100"/>
  <c r="J93"/>
  <c r="BK88"/>
  <c i="4" r="BK291"/>
  <c r="J286"/>
  <c r="BK243"/>
  <c r="BK239"/>
  <c r="J229"/>
  <c r="BK219"/>
  <c r="BK213"/>
  <c r="J209"/>
  <c r="J197"/>
  <c r="BK175"/>
  <c r="J171"/>
  <c r="J165"/>
  <c r="J151"/>
  <c r="BK139"/>
  <c r="BK134"/>
  <c r="J130"/>
  <c r="J119"/>
  <c r="BK116"/>
  <c r="J96"/>
  <c r="J90"/>
  <c i="3" r="J275"/>
  <c r="BK270"/>
  <c r="BK263"/>
  <c r="J256"/>
  <c r="BK248"/>
  <c r="J244"/>
  <c r="J240"/>
  <c r="J235"/>
  <c r="BK231"/>
  <c r="J221"/>
  <c r="BK209"/>
  <c r="J198"/>
  <c r="J176"/>
  <c r="J147"/>
  <c r="BK112"/>
  <c r="J98"/>
  <c i="2" r="J102"/>
  <c r="BK97"/>
  <c r="J91"/>
  <c i="4" r="BK295"/>
  <c r="J278"/>
  <c r="J276"/>
  <c r="BK272"/>
  <c r="J267"/>
  <c r="J233"/>
  <c r="J226"/>
  <c r="J224"/>
  <c r="BK217"/>
  <c r="J205"/>
  <c r="J201"/>
  <c r="BK190"/>
  <c r="BK184"/>
  <c r="J177"/>
  <c r="J159"/>
  <c r="J134"/>
  <c r="J112"/>
  <c r="J107"/>
  <c r="J101"/>
  <c r="BK90"/>
  <c i="3" r="J260"/>
  <c r="BK258"/>
  <c r="J252"/>
  <c r="J225"/>
  <c r="J219"/>
  <c r="J214"/>
  <c r="J190"/>
  <c r="J184"/>
  <c r="J180"/>
  <c r="J172"/>
  <c r="J161"/>
  <c r="J158"/>
  <c r="BK142"/>
  <c r="J138"/>
  <c r="J129"/>
  <c r="J124"/>
  <c r="J116"/>
  <c r="J114"/>
  <c r="BK103"/>
  <c r="BK95"/>
  <c i="2" r="J97"/>
  <c r="J86"/>
  <c l="1" r="T85"/>
  <c r="R90"/>
  <c r="R99"/>
  <c i="3" r="R91"/>
  <c r="R168"/>
  <c r="T187"/>
  <c r="P208"/>
  <c r="P255"/>
  <c r="R255"/>
  <c r="R262"/>
  <c i="4" r="T196"/>
  <c r="BK275"/>
  <c r="J275"/>
  <c r="J65"/>
  <c r="P275"/>
  <c r="R275"/>
  <c r="T275"/>
  <c r="BK280"/>
  <c r="J280"/>
  <c r="J66"/>
  <c r="BK89"/>
  <c r="T89"/>
  <c r="R167"/>
  <c r="R180"/>
  <c r="P196"/>
  <c r="R280"/>
  <c i="2" r="BK85"/>
  <c r="BK90"/>
  <c r="J90"/>
  <c r="J62"/>
  <c r="T90"/>
  <c r="P99"/>
  <c i="3" r="BK91"/>
  <c r="J91"/>
  <c r="J61"/>
  <c r="T91"/>
  <c r="P168"/>
  <c r="BK187"/>
  <c r="J187"/>
  <c r="J64"/>
  <c r="R187"/>
  <c r="T208"/>
  <c r="T255"/>
  <c r="T262"/>
  <c i="4" r="P89"/>
  <c r="BK167"/>
  <c r="J167"/>
  <c r="J62"/>
  <c r="BK180"/>
  <c r="J180"/>
  <c r="J63"/>
  <c r="T180"/>
  <c r="T280"/>
  <c i="2" r="P85"/>
  <c r="R85"/>
  <c r="R84"/>
  <c r="R83"/>
  <c r="P90"/>
  <c r="BK99"/>
  <c r="J99"/>
  <c r="J63"/>
  <c r="T99"/>
  <c i="3" r="P91"/>
  <c r="BK168"/>
  <c r="J168"/>
  <c r="J63"/>
  <c r="T168"/>
  <c r="P187"/>
  <c r="BK208"/>
  <c r="J208"/>
  <c r="J66"/>
  <c r="R208"/>
  <c r="BK255"/>
  <c r="J255"/>
  <c r="J67"/>
  <c r="BK262"/>
  <c r="J262"/>
  <c r="J68"/>
  <c r="P262"/>
  <c i="4" r="R89"/>
  <c r="P167"/>
  <c r="T167"/>
  <c r="P180"/>
  <c r="BK196"/>
  <c r="J196"/>
  <c r="J64"/>
  <c r="R196"/>
  <c r="P280"/>
  <c i="2" r="J52"/>
  <c r="BE86"/>
  <c r="BE102"/>
  <c i="3" r="E79"/>
  <c r="BE95"/>
  <c r="BE101"/>
  <c r="BE107"/>
  <c r="BE145"/>
  <c r="BE165"/>
  <c r="BE193"/>
  <c r="BE198"/>
  <c r="BE209"/>
  <c r="BE219"/>
  <c r="BE221"/>
  <c r="BE229"/>
  <c r="BE235"/>
  <c r="BE240"/>
  <c r="BE244"/>
  <c r="BE246"/>
  <c r="BE263"/>
  <c r="BE265"/>
  <c r="BE272"/>
  <c r="BE275"/>
  <c i="4" r="F55"/>
  <c r="J81"/>
  <c r="BE93"/>
  <c r="BE114"/>
  <c r="BE116"/>
  <c r="BE127"/>
  <c r="BE130"/>
  <c r="BE134"/>
  <c r="BE137"/>
  <c r="BE139"/>
  <c r="BE151"/>
  <c r="BE162"/>
  <c r="BE165"/>
  <c r="BE168"/>
  <c r="BE173"/>
  <c r="BE211"/>
  <c r="BE213"/>
  <c r="BE219"/>
  <c r="BE226"/>
  <c r="BE237"/>
  <c r="BE239"/>
  <c r="BE265"/>
  <c r="BE269"/>
  <c r="BE272"/>
  <c r="BE278"/>
  <c r="BK294"/>
  <c r="J294"/>
  <c r="J67"/>
  <c i="2" r="E48"/>
  <c r="F80"/>
  <c i="3" r="BE92"/>
  <c r="BE105"/>
  <c r="BE114"/>
  <c r="BE116"/>
  <c r="BE118"/>
  <c r="BE121"/>
  <c r="BE124"/>
  <c r="BE127"/>
  <c r="BE129"/>
  <c r="BE131"/>
  <c r="BE138"/>
  <c r="BE140"/>
  <c r="BE147"/>
  <c r="BE158"/>
  <c r="BE161"/>
  <c r="BE169"/>
  <c r="BE172"/>
  <c r="BE174"/>
  <c r="BE176"/>
  <c r="BE178"/>
  <c r="BE180"/>
  <c r="BE182"/>
  <c r="BE184"/>
  <c r="BE188"/>
  <c r="BE190"/>
  <c r="BE201"/>
  <c r="BE216"/>
  <c r="BE223"/>
  <c r="BE248"/>
  <c r="BE258"/>
  <c i="4" r="E48"/>
  <c r="BE99"/>
  <c r="BE101"/>
  <c r="BE105"/>
  <c r="BE110"/>
  <c r="BE119"/>
  <c r="BE122"/>
  <c r="BE125"/>
  <c r="BE154"/>
  <c r="BE156"/>
  <c r="BE159"/>
  <c r="BE175"/>
  <c r="BE187"/>
  <c r="BE190"/>
  <c r="BE199"/>
  <c r="BE201"/>
  <c r="BE203"/>
  <c r="BE205"/>
  <c r="BE221"/>
  <c r="BE224"/>
  <c r="BE229"/>
  <c r="BE231"/>
  <c r="BE233"/>
  <c r="BE286"/>
  <c r="BE288"/>
  <c r="BE291"/>
  <c i="2" r="BE88"/>
  <c r="BE91"/>
  <c r="BE93"/>
  <c r="BE95"/>
  <c r="BE97"/>
  <c r="BE100"/>
  <c i="3" r="J52"/>
  <c r="F55"/>
  <c r="BE98"/>
  <c r="BE103"/>
  <c r="BE109"/>
  <c r="BE112"/>
  <c r="BE142"/>
  <c r="BE155"/>
  <c r="BE205"/>
  <c r="BE211"/>
  <c r="BE214"/>
  <c r="BE225"/>
  <c r="BE227"/>
  <c r="BE231"/>
  <c r="BE233"/>
  <c r="BE237"/>
  <c r="BE242"/>
  <c r="BE250"/>
  <c r="BE252"/>
  <c r="BE256"/>
  <c r="BE260"/>
  <c r="BE268"/>
  <c r="BE270"/>
  <c r="BE281"/>
  <c r="BK164"/>
  <c r="J164"/>
  <c r="J62"/>
  <c r="BK204"/>
  <c r="J204"/>
  <c r="J65"/>
  <c r="BK280"/>
  <c r="J280"/>
  <c r="J69"/>
  <c i="4" r="BE90"/>
  <c r="BE96"/>
  <c r="BE103"/>
  <c r="BE107"/>
  <c r="BE112"/>
  <c r="BE132"/>
  <c r="BE144"/>
  <c r="BE147"/>
  <c r="BE171"/>
  <c r="BE177"/>
  <c r="BE181"/>
  <c r="BE184"/>
  <c r="BE193"/>
  <c r="BE197"/>
  <c r="BE207"/>
  <c r="BE209"/>
  <c r="BE215"/>
  <c r="BE217"/>
  <c r="BE235"/>
  <c r="BE241"/>
  <c r="BE243"/>
  <c r="BE245"/>
  <c r="BE247"/>
  <c r="BE249"/>
  <c r="BE251"/>
  <c r="BE253"/>
  <c r="BE255"/>
  <c r="BE257"/>
  <c r="BE259"/>
  <c r="BE261"/>
  <c r="BE263"/>
  <c r="BE267"/>
  <c r="BE276"/>
  <c r="BE281"/>
  <c r="BE283"/>
  <c r="BE295"/>
  <c i="2" r="F37"/>
  <c i="1" r="BD55"/>
  <c i="4" r="F34"/>
  <c i="1" r="BA57"/>
  <c i="4" r="F36"/>
  <c i="1" r="BC57"/>
  <c i="3" r="J34"/>
  <c i="1" r="AW56"/>
  <c i="2" r="F34"/>
  <c i="1" r="BA55"/>
  <c i="4" r="F37"/>
  <c i="1" r="BD57"/>
  <c i="2" r="F35"/>
  <c i="1" r="BB55"/>
  <c i="3" r="F35"/>
  <c i="1" r="BB56"/>
  <c i="4" r="F35"/>
  <c i="1" r="BB57"/>
  <c i="2" r="F36"/>
  <c i="1" r="BC55"/>
  <c i="4" r="J34"/>
  <c i="1" r="AW57"/>
  <c i="3" r="F36"/>
  <c i="1" r="BC56"/>
  <c i="3" r="F34"/>
  <c i="1" r="BA56"/>
  <c i="2" r="J34"/>
  <c i="1" r="AW55"/>
  <c i="3" r="F37"/>
  <c i="1" r="BD56"/>
  <c i="3" l="1" r="R90"/>
  <c r="R89"/>
  <c i="4" r="T88"/>
  <c r="T87"/>
  <c r="R88"/>
  <c r="R87"/>
  <c i="3" r="T90"/>
  <c r="T89"/>
  <c i="2" r="T84"/>
  <c r="T83"/>
  <c i="3" r="P90"/>
  <c r="P89"/>
  <c i="1" r="AU56"/>
  <c i="2" r="P84"/>
  <c r="P83"/>
  <c i="1" r="AU55"/>
  <c i="4" r="P88"/>
  <c r="P87"/>
  <c i="1" r="AU57"/>
  <c i="2" r="BK84"/>
  <c r="BK83"/>
  <c r="J83"/>
  <c r="J59"/>
  <c i="4" r="BK88"/>
  <c r="J88"/>
  <c r="J60"/>
  <c i="2" r="J85"/>
  <c r="J61"/>
  <c i="3" r="BK90"/>
  <c r="J90"/>
  <c r="J60"/>
  <c i="4" r="J89"/>
  <c r="J61"/>
  <c i="3" r="J33"/>
  <c i="1" r="AV56"/>
  <c r="AT56"/>
  <c i="4" r="F33"/>
  <c i="1" r="AZ57"/>
  <c r="BC54"/>
  <c r="W32"/>
  <c r="BA54"/>
  <c r="W30"/>
  <c i="3" r="F33"/>
  <c i="1" r="AZ56"/>
  <c r="BB54"/>
  <c r="W31"/>
  <c i="4" r="J33"/>
  <c i="1" r="AV57"/>
  <c r="AT57"/>
  <c i="2" r="J33"/>
  <c i="1" r="AV55"/>
  <c r="AT55"/>
  <c r="BD54"/>
  <c r="W33"/>
  <c i="2" r="F33"/>
  <c i="1" r="AZ55"/>
  <c i="2" l="1" r="J84"/>
  <c r="J60"/>
  <c i="4" r="BK87"/>
  <c r="J87"/>
  <c r="J59"/>
  <c i="3" r="BK89"/>
  <c r="J89"/>
  <c i="1" r="AU54"/>
  <c i="2" r="J30"/>
  <c i="1" r="AG55"/>
  <c r="AN55"/>
  <c r="AY54"/>
  <c r="AX54"/>
  <c r="AZ54"/>
  <c r="AV54"/>
  <c r="AK29"/>
  <c r="AW54"/>
  <c r="AK30"/>
  <c i="3" r="J30"/>
  <c i="1" r="AG56"/>
  <c r="AN56"/>
  <c i="3" l="1" r="J59"/>
  <c r="J39"/>
  <c i="2" r="J39"/>
  <c i="1" r="W29"/>
  <c i="4" r="J30"/>
  <c i="1" r="AG57"/>
  <c r="AN57"/>
  <c r="AT54"/>
  <c i="4" l="1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<sst xmlns="http://schemas.openxmlformats.org/spreadsheetml/2006/main">
  <si>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</si>
  <si>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</si>
  <si>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</si>
  <si>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</si>
  <si>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</si>
  <si>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{fab41729-1546-46c9-9acf-038a6ab16210}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</si>
  <si>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</si>
  <si>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</si>
  <si>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</si>
  <si>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</si>
  <si>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</si>
  <si>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</si>
  <si>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</si>
  <si>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</si>
  <si>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</si>
  <si>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032017M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</si>
  <si>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</si>
  <si>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</si>
  <si>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Prodloužení vodovodu a kanalizace, Merklín</t>
  </si>
  <si>
    <t>KSO:</t>
  </si>
  <si>
    <t>CC-CZ:</t>
  </si>
  <si>
    <t>Místo:</t>
  </si>
  <si>
    <t>Merklín, ul. Arbesova</t>
  </si>
  <si>
    <t>Datum:</t>
  </si>
  <si>
    <t>4. 3. 2020</t>
  </si>
  <si>
    <t>Zadavatel:</t>
  </si>
  <si>
    <t>IČ:</t>
  </si>
  <si>
    <t>Obec Merklín</t>
  </si>
  <si>
    <t>DIČ:</t>
  </si>
  <si>
    <t>Uchazeč:</t>
  </si>
  <si>
    <t>Vyplň údaj</t>
  </si>
  <si>
    <t>Projektant:</t>
  </si>
  <si>
    <t>Ing. Tomáš Bešta</t>
  </si>
  <si>
    <t>True</t>
  </si>
  <si>
    <t>Zpracovatel:</t>
  </si>
  <si>
    <t>Jitka Heřmanová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</si>
  <si>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</si>
  <si>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</si>
  <si>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</si>
  <si>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</si>
  <si>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</si>
  <si>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</si>
  <si>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</si>
  <si>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</si>
  <si>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</si>
  <si>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</si>
  <si>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</si>
  <si>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</si>
  <si>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</si>
  <si>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</si>
  <si>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</si>
  <si>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</si>
  <si>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</si>
  <si>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</si>
  <si>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</si>
  <si>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</si>
  <si>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</si>
  <si>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</si>
  <si>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</si>
  <si>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</si>
  <si>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</si>
  <si>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</si>
  <si>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</si>
  <si>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</si>
  <si>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</si>
  <si>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</si>
  <si>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</si>
  <si>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</si>
  <si>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</si>
  <si>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</si>
  <si>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</si>
  <si>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</si>
  <si>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</si>
  <si>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</si>
  <si>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</si>
  <si>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</si>
  <si>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</si>
  <si>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</si>
  <si>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Vedlejší a ostatní rozpočtové náklady</t>
  </si>
  <si>
    <t>VON</t>
  </si>
  <si>
    <t>1</t>
  </si>
  <si>
    <t>{05c35fc2-78ae-4092-939b-9f6a12dc05bc}</t>
  </si>
  <si>
    <t>2</t>
  </si>
  <si>
    <t>02</t>
  </si>
  <si>
    <t>Kanalizace</t>
  </si>
  <si>
    <t>STA</t>
  </si>
  <si>
    <t>{a96515a1-4e03-4d51-aa7d-b6a4f4308776}</t>
  </si>
  <si>
    <t>03</t>
  </si>
  <si>
    <t>Vodovod</t>
  </si>
  <si>
    <t>{42d9466e-136b-4579-a4af-835069cdbcc1}</t>
  </si>
  <si>
    <t>KRYCÍ LIST SOUPISU PRACÍ</t>
  </si>
  <si>
    <t>Objekt:</t>
  </si>
  <si>
    <t>01 - Vedlejší a ostatní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</si>
  <si>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</si>
  <si>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</si>
  <si>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</si>
  <si>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</si>
  <si>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</si>
  <si>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</si>
  <si>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</si>
  <si>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</si>
  <si>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</si>
  <si>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</si>
  <si>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</si>
  <si>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</si>
  <si>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</si>
  <si>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</si>
  <si>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</si>
  <si>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</si>
  <si>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</si>
  <si>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</si>
  <si>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</si>
  <si>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</si>
  <si>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</si>
  <si>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</si>
  <si>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</si>
  <si>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</si>
  <si>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</si>
  <si>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</si>
  <si>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</si>
  <si>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</si>
  <si>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</si>
  <si>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</si>
  <si>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</t>
  </si>
  <si>
    <t>CS ÚRS 2020 01</t>
  </si>
  <si>
    <t>1024</t>
  </si>
  <si>
    <t>-1023532351</t>
  </si>
  <si>
    <t>PP</t>
  </si>
  <si>
    <t>012303000</t>
  </si>
  <si>
    <t>Geodetické práce po výstavbě</t>
  </si>
  <si>
    <t>-1803021872</t>
  </si>
  <si>
    <t>VRN3</t>
  </si>
  <si>
    <t>Zařízení staveniště</t>
  </si>
  <si>
    <t>3</t>
  </si>
  <si>
    <t>032103000</t>
  </si>
  <si>
    <t>Náklady na stavební buňky</t>
  </si>
  <si>
    <t>1772905703</t>
  </si>
  <si>
    <t>4</t>
  </si>
  <si>
    <t>034303000</t>
  </si>
  <si>
    <t>Dopravní značení na staveništi</t>
  </si>
  <si>
    <t>2045189353</t>
  </si>
  <si>
    <t>034503000</t>
  </si>
  <si>
    <t>Informační tabule na staveništi</t>
  </si>
  <si>
    <t>-1957506838</t>
  </si>
  <si>
    <t>6</t>
  </si>
  <si>
    <t>035103001</t>
  </si>
  <si>
    <t>Pronájem ploch</t>
  </si>
  <si>
    <t>-1320987473</t>
  </si>
  <si>
    <t>VRN4</t>
  </si>
  <si>
    <t>Inženýrská činnost</t>
  </si>
  <si>
    <t>7</t>
  </si>
  <si>
    <t>043134000</t>
  </si>
  <si>
    <t>Zkoušky zatěžovací</t>
  </si>
  <si>
    <t>-1813647437</t>
  </si>
  <si>
    <t>8</t>
  </si>
  <si>
    <t>045203000</t>
  </si>
  <si>
    <t>Kompletační činnost</t>
  </si>
  <si>
    <t>1950051135</t>
  </si>
  <si>
    <t>02 - Kanalizace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</si>
  <si>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</si>
  <si>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</si>
  <si>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</si>
  <si>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</si>
  <si>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</si>
  <si>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</si>
  <si>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</si>
  <si>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</si>
  <si>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</si>
  <si>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</si>
  <si>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</si>
  <si>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</si>
  <si>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</si>
  <si>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113107222</t>
  </si>
  <si>
    <t>Odstranění podkladu z kameniva drceného tl 200 mm strojně pl přes 200 m2</t>
  </si>
  <si>
    <t>m2</t>
  </si>
  <si>
    <t>-961145375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</si>
  <si>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</si>
  <si>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VV</t>
  </si>
  <si>
    <t>(360+165)*1+"rozšíření pro šachty"1,5*0,5*12</t>
  </si>
  <si>
    <t>113107241</t>
  </si>
  <si>
    <t>Odstranění podkladu živičného tl 50 mm strojně pl přes 200 m2</t>
  </si>
  <si>
    <t>-1096873185</t>
  </si>
  <si>
    <t>Odstranění podkladů nebo krytů strojně plochy jednotlivě přes 200 m2 s přemístěním hmot na skládku na vzdálenost do 20 m nebo s naložením na dopravní prostředek živičných, o tl. vrstvy do 50 mm</t>
  </si>
  <si>
    <t>360*1,6+"rozšíření pro šachty"1,5*0,5*8</t>
  </si>
  <si>
    <t>113107244</t>
  </si>
  <si>
    <t>Odstranění podkladu živičného tl 200 mm strojně pl přes 200 m2</t>
  </si>
  <si>
    <t>-1986583316</t>
  </si>
  <si>
    <t>Odstranění podkladů nebo krytů strojně plochy jednotlivě přes 200 m2 s přemístěním hmot na skládku na vzdálenost do 20 m nebo s naložením na dopravní prostředek živičných, o tl. vrstvy přes 150 do 200 mm</t>
  </si>
  <si>
    <t>360*1+"rozšíření pro šachty"1,5*0,5*8</t>
  </si>
  <si>
    <t>115101201</t>
  </si>
  <si>
    <t>Čerpání vody na dopravní výšku do 10 m průměrný přítok do 500 l/min</t>
  </si>
  <si>
    <t>hod</t>
  </si>
  <si>
    <t>660337999</t>
  </si>
  <si>
    <t>Čerpání vody na dopravní výšku do 10 m s uvažovaným průměrným přítokem do 500 l/min</t>
  </si>
  <si>
    <t>115101301</t>
  </si>
  <si>
    <t>Pohotovost čerpací soupravy pro dopravní výšku do 10 m přítok do 500 l/min</t>
  </si>
  <si>
    <t>den</t>
  </si>
  <si>
    <t>-435678250</t>
  </si>
  <si>
    <t>Pohotovost záložní čerpací soupravy pro dopravní výšku do 10 m s uvažovaným průměrným přítokem do 500 l/min</t>
  </si>
  <si>
    <t>119002121</t>
  </si>
  <si>
    <t>Přechodová lávka délky do 2 m včetně zábradlí pro zabezpečení výkopu zřízení</t>
  </si>
  <si>
    <t>kus</t>
  </si>
  <si>
    <t>1400383336</t>
  </si>
  <si>
    <t>Pomocné konstrukce při zabezpečení výkopu vodorovné pochozí přechodová lávka délky do 2 m včetně zábradlí zřízení</t>
  </si>
  <si>
    <t>119002122</t>
  </si>
  <si>
    <t>Přechodová lávka délky do 2 m včetně zábradlí pro zabezpečení výkopu odstranění</t>
  </si>
  <si>
    <t>-1272417558</t>
  </si>
  <si>
    <t>Pomocné konstrukce při zabezpečení výkopu vodorovné pochozí přechodová lávka délky do 2 m včetně zábradlí odstranění</t>
  </si>
  <si>
    <t>119003131</t>
  </si>
  <si>
    <t>Výstražná páska pro zabezpečení výkopu zřízení</t>
  </si>
  <si>
    <t>m</t>
  </si>
  <si>
    <t>1783859635</t>
  </si>
  <si>
    <t>Pomocné konstrukce při zabezpečení výkopu svislé výstražná páska zřízení</t>
  </si>
  <si>
    <t>(360+165)*2</t>
  </si>
  <si>
    <t>9</t>
  </si>
  <si>
    <t>119003132</t>
  </si>
  <si>
    <t>Výstražná páska pro zabezpečení výkopu odstranění</t>
  </si>
  <si>
    <t>1908047050</t>
  </si>
  <si>
    <t>Pomocné konstrukce při zabezpečení výkopu svislé výstražná páska odstranění</t>
  </si>
  <si>
    <t>10</t>
  </si>
  <si>
    <t>119003215</t>
  </si>
  <si>
    <t>Trubková mobilní plotová zábrana výšky do 1,5 m pro zabezpečení výkopu zřízení</t>
  </si>
  <si>
    <t>-542445635</t>
  </si>
  <si>
    <t>Pomocné konstrukce při zabezpečení výkopu svislé ocelové mobilní oplocení, výšky do 1,5 m panely ze svařovaných trubek zřízení</t>
  </si>
  <si>
    <t>11</t>
  </si>
  <si>
    <t>119003216</t>
  </si>
  <si>
    <t>Trubková mobilní plotová zábrana výšky do 1,5 m pro zabezpečení výkopu odstranění</t>
  </si>
  <si>
    <t>165041258</t>
  </si>
  <si>
    <t>Pomocné konstrukce při zabezpečení výkopu svislé ocelové mobilní oplocení, výšky do 1,5 m panely ze svařovaných trubek odstranění</t>
  </si>
  <si>
    <t>12</t>
  </si>
  <si>
    <t>132254206</t>
  </si>
  <si>
    <t>Hloubení zapažených rýh š do 2000 mm v hornině třídy těžitelnosti I, skupiny 3 objem do 5000 m3</t>
  </si>
  <si>
    <t>m3</t>
  </si>
  <si>
    <t>-656376025</t>
  </si>
  <si>
    <t>Hloubení zapažených rýh šířky přes 800 do 2 000 mm strojně s urovnáním dna do předepsaného profilu a spádu v hornině třídy těžitelnosti I skupiny 3 přes 1 000 do 5 000 m3</t>
  </si>
  <si>
    <t>(360*1,9+165*2,4)*1+"rozšíření pro šachty"1,5*0,5*(8*1,9+4*2,4)</t>
  </si>
  <si>
    <t>13</t>
  </si>
  <si>
    <t>151101101</t>
  </si>
  <si>
    <t>Zřízení příložného pažení a rozepření stěn rýh hl do 2 m</t>
  </si>
  <si>
    <t>266204092</t>
  </si>
  <si>
    <t>Zřízení pažení a rozepření stěn rýh pro podzemní vedení příložné pro jakoukoliv mezerovitost, hloubky do 2 m</t>
  </si>
  <si>
    <t>(161+30)*2*2</t>
  </si>
  <si>
    <t>14</t>
  </si>
  <si>
    <t>151101102</t>
  </si>
  <si>
    <t>Zřízení příložného pažení a rozepření stěn rýh hl do 4 m</t>
  </si>
  <si>
    <t>-564609427</t>
  </si>
  <si>
    <t>Zřízení pažení a rozepření stěn rýh pro podzemní vedení příložné pro jakoukoliv mezerovitost, hloubky do 4 m</t>
  </si>
  <si>
    <t>(222+135)*2,8*2</t>
  </si>
  <si>
    <t>151101111</t>
  </si>
  <si>
    <t>Odstranění příložného pažení a rozepření stěn rýh hl do 2 m</t>
  </si>
  <si>
    <t>652932709</t>
  </si>
  <si>
    <t>Odstranění pažení a rozepření stěn rýh pro podzemní vedení s uložením materiálu na vzdálenost do 3 m od kraje výkopu příložné, hloubky do 2 m</t>
  </si>
  <si>
    <t>16</t>
  </si>
  <si>
    <t>151101112</t>
  </si>
  <si>
    <t>Odstranění příložného pažení a rozepření stěn rýh hl do 4 m</t>
  </si>
  <si>
    <t>-1358893392</t>
  </si>
  <si>
    <t>Odstranění pažení a rozepření stěn rýh pro podzemní vedení s uložením materiálu na vzdálenost do 3 m od kraje výkopu příložné, hloubky přes 2 do 4 m</t>
  </si>
  <si>
    <t>17</t>
  </si>
  <si>
    <t>162751117</t>
  </si>
  <si>
    <t>Vodorovné přemístění do 10000 m výkopku/sypaniny z horniny třídy těžitelnosti I, skupiny 1 až 3</t>
  </si>
  <si>
    <t>1467722872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</si>
  <si>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</si>
  <si>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((357+164,15)*1+"rozšíření pro šachty"1,5*0,5*12)*0,1</t>
  </si>
  <si>
    <t>(357*0,6+164,15*0,55)*1</t>
  </si>
  <si>
    <t>1,5*1,5*0,1*12</t>
  </si>
  <si>
    <t>0,655*0,655*3,14*(1,9+2,16+1,86+2,3+2,6+2,54+2,15+1,9+3,45+3,07+2,78+2,49+1,55)</t>
  </si>
  <si>
    <t>Součet</t>
  </si>
  <si>
    <t>18</t>
  </si>
  <si>
    <t>162751119</t>
  </si>
  <si>
    <t>Příplatek k vodorovnému přemístění výkopku/sypaniny z horniny třídy těžitelnosti I, skupiny 1 až 3 ZKD 1000 m přes 10000 m</t>
  </si>
  <si>
    <t>-1606127941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</si>
  <si>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</si>
  <si>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19</t>
  </si>
  <si>
    <t>167151111</t>
  </si>
  <si>
    <t>Nakládání výkopku z hornin třídy těžitelnosti I, skupiny 1 až 3 přes 100 m3</t>
  </si>
  <si>
    <t>801858598</t>
  </si>
  <si>
    <t>Nakládání, skládání a překládání neulehlého výkopku nebo sypaniny strojně nakládání, množství přes 100 m3, z hornin třídy těžitelnosti I, skupiny 1 až 3</t>
  </si>
  <si>
    <t>20</t>
  </si>
  <si>
    <t>171201231</t>
  </si>
  <si>
    <t>Poplatek za uložení zeminy a kamení na recyklační skládce (skládkovné) kód odpadu 17 05 04</t>
  </si>
  <si>
    <t>t</t>
  </si>
  <si>
    <t>-1746165982</t>
  </si>
  <si>
    <t>Poplatek za uložení stavebního odpadu na recyklační skládce (skládkovné) zeminy a kamení zatříděného do Katalogu odpadů pod kódem 17 05 04</t>
  </si>
  <si>
    <t>401,623*1,8 'Přepočtené koeficientem množství</t>
  </si>
  <si>
    <t>171251201</t>
  </si>
  <si>
    <t>Uložení sypaniny na skládky nebo meziskládky</t>
  </si>
  <si>
    <t>-1621897111</t>
  </si>
  <si>
    <t>Uložení sypaniny na skládky nebo meziskládky bez hutnění s upravením uložené sypaniny do předepsaného tvaru</t>
  </si>
  <si>
    <t>22</t>
  </si>
  <si>
    <t>174151101</t>
  </si>
  <si>
    <t>Zásyp jam, šachet rýh nebo kolem objektů sypaninou se zhutněním</t>
  </si>
  <si>
    <t>78834529</t>
  </si>
  <si>
    <t>Zásyp sypaninou z jakékoliv horniny strojně s uložením výkopku ve vrstvách se zhutněním jam, šachet, rýh nebo kolem objektů v těchto vykopávkách</t>
  </si>
  <si>
    <t>-((357+164,15)*1+"rozšíření pro šachty"1,5*0,5*12)*0,1</t>
  </si>
  <si>
    <t>-(357*0,6+164,15*0,55)*1</t>
  </si>
  <si>
    <t>-1,5*1,5*0,1*12</t>
  </si>
  <si>
    <t>-0,655*0,655*3,14*(1,9+2,16+1,86+2,3+2,6+2,54+2,15+1,9+3,45+3,07+2,78+2,49+1,55)</t>
  </si>
  <si>
    <t>23</t>
  </si>
  <si>
    <t>175151101</t>
  </si>
  <si>
    <t>Obsypání potrubí strojně sypaninou bez prohození, uloženou do 3 m</t>
  </si>
  <si>
    <t>-1428663122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</si>
  <si>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</si>
  <si>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(357*0,6+164,15*0,55)*1-0,15*0,15*3,14*357-0,125*0,125*3,14*164,15</t>
  </si>
  <si>
    <t>24</t>
  </si>
  <si>
    <t>M</t>
  </si>
  <si>
    <t>58337331</t>
  </si>
  <si>
    <t>štěrkopísek frakce 0/22</t>
  </si>
  <si>
    <t>-132722960</t>
  </si>
  <si>
    <t>271,207*1,67 'Přepočtené koeficientem množství</t>
  </si>
  <si>
    <t>25</t>
  </si>
  <si>
    <t>181951112</t>
  </si>
  <si>
    <t>Úprava pláně v hornině třídy těžitelnosti I, skupiny 1 až 3 se zhutněním</t>
  </si>
  <si>
    <t>1617475161</t>
  </si>
  <si>
    <t>Úprava pláně vyrovnáním výškových rozdílů strojně v hornině třídy těžitelnosti I, skupiny 1 až 3 se zhutněním</t>
  </si>
  <si>
    <t>Zakládání</t>
  </si>
  <si>
    <t>26</t>
  </si>
  <si>
    <t>212752101</t>
  </si>
  <si>
    <t>Trativod z drenážních trubek korugovaných PE-HD SN 4 perforace 360° včetně lože otevřený výkop DN 100 pro liniové stavby</t>
  </si>
  <si>
    <t>-301675222</t>
  </si>
  <si>
    <t>Trativody z drenážních trubek pro liniové stavby a komunikace se zřízením štěrkového lože pod trubky a s jejich obsypem v otevřeném výkopu trubka korugovaná sendvičová PE-HD SN 4 celoperforovaná 360° DN 100</t>
  </si>
  <si>
    <t>357+164,15</t>
  </si>
  <si>
    <t>Vodorovné konstrukce</t>
  </si>
  <si>
    <t>27</t>
  </si>
  <si>
    <t>451573111</t>
  </si>
  <si>
    <t>Lože pod potrubí otevřený výkop ze štěrkopísku</t>
  </si>
  <si>
    <t>857772740</t>
  </si>
  <si>
    <t>Lože pod potrubí, stoky a drobné objekty v otevřeném výkopu z písku a štěrkopísku do 63 mm</t>
  </si>
  <si>
    <t>28</t>
  </si>
  <si>
    <t>452112111</t>
  </si>
  <si>
    <t>Osazení betonových prstenců nebo rámů v do 100 mm</t>
  </si>
  <si>
    <t>1870071047</t>
  </si>
  <si>
    <t>Osazení betonových dílců prstenců nebo rámů pod poklopy a mříže, výšky do 100 mm</t>
  </si>
  <si>
    <t>29</t>
  </si>
  <si>
    <t>59224184</t>
  </si>
  <si>
    <t>prstenec šachtový vyrovnávací betonový 625x120x40mm</t>
  </si>
  <si>
    <t>-468573066</t>
  </si>
  <si>
    <t>30</t>
  </si>
  <si>
    <t>59224185</t>
  </si>
  <si>
    <t>prstenec šachtový vyrovnávací betonový 625x120x60mm</t>
  </si>
  <si>
    <t>1254007588</t>
  </si>
  <si>
    <t>31</t>
  </si>
  <si>
    <t>59224187</t>
  </si>
  <si>
    <t>prstenec šachtový vyrovnávací betonový 625x120x100mm</t>
  </si>
  <si>
    <t>1861071376</t>
  </si>
  <si>
    <t>32</t>
  </si>
  <si>
    <t>452112121</t>
  </si>
  <si>
    <t>Osazení betonových prstenců nebo rámů v do 200 mm</t>
  </si>
  <si>
    <t>7904418</t>
  </si>
  <si>
    <t>Osazení betonových dílců prstenců nebo rámů pod poklopy a mříže, výšky přes 100 do 200 mm</t>
  </si>
  <si>
    <t>33</t>
  </si>
  <si>
    <t>59224188</t>
  </si>
  <si>
    <t>prstenec šachtový vyrovnávací betonový 625x120x120mm</t>
  </si>
  <si>
    <t>433545887</t>
  </si>
  <si>
    <t>34</t>
  </si>
  <si>
    <t>452311141</t>
  </si>
  <si>
    <t>Podkladní desky z betonu prostého tř. C 16/20 otevřený výkop</t>
  </si>
  <si>
    <t>-1663361752</t>
  </si>
  <si>
    <t>Podkladní a zajišťovací konstrukce z betonu prostého v otevřeném výkopu desky pod potrubí, stoky a drobné objekty z betonu tř. C 16/20</t>
  </si>
  <si>
    <t>Komunikace pozemní</t>
  </si>
  <si>
    <t>35</t>
  </si>
  <si>
    <t>564760011</t>
  </si>
  <si>
    <t>Podklad z kameniva hrubého drceného vel. 8-16 mm tl 200 mm</t>
  </si>
  <si>
    <t>-1170830641</t>
  </si>
  <si>
    <t>Podklad nebo kryt z kameniva hrubého drceného vel. 8-16 mm s rozprostřením a zhutněním, po zhutnění tl. 200 mm</t>
  </si>
  <si>
    <t>36</t>
  </si>
  <si>
    <t>565185101</t>
  </si>
  <si>
    <t>Asfaltový beton vrstva podkladní ACP 16 (obalované kamenivo OKS) tl 150 mm š do 1,5 m</t>
  </si>
  <si>
    <t>324369571</t>
  </si>
  <si>
    <t>Asfaltový beton vrstva podkladní ACP 16 (obalované kamenivo střednězrnné - OKS) s rozprostřením a zhutněním v pruhu šířky do 1,5 m, po zhutnění tl. 150 mm</t>
  </si>
  <si>
    <t>37</t>
  </si>
  <si>
    <t>573211111</t>
  </si>
  <si>
    <t>Postřik živičný spojovací z asfaltu v množství 0,60 kg/m2</t>
  </si>
  <si>
    <t>182938488</t>
  </si>
  <si>
    <t>Postřik spojovací PS bez posypu kamenivem z asfaltu silničního, v množství 0,60 kg/m2</t>
  </si>
  <si>
    <t>38</t>
  </si>
  <si>
    <t>577144121</t>
  </si>
  <si>
    <t>Asfaltový beton vrstva obrusná ACO 11 (ABS) tř. I tl 50 mm š přes 3 m z nemodifikovaného asfaltu</t>
  </si>
  <si>
    <t>1494518538</t>
  </si>
  <si>
    <t>Asfaltový beton vrstva obrusná ACO 11 (ABS) s rozprostřením a se zhutněním z nemodifikovaného asfaltu v pruhu šířky přes 3 m tř. I, po zhutnění tl. 50 mm</t>
  </si>
  <si>
    <t>39</t>
  </si>
  <si>
    <t>577145111</t>
  </si>
  <si>
    <t>Asfaltový beton vrstva obrusná ACO 16 (ABH) tl 50 mm š do 3 m z nemodifikovaného asfaltu</t>
  </si>
  <si>
    <t>141533868</t>
  </si>
  <si>
    <t>Asfaltový beton vrstva obrusná ACO 16 (ABH) s rozprostřením a zhutněním z nemodifikovaného asfaltu v pruhu šířky do 3 m, po zhutnění tl. 50 mm</t>
  </si>
  <si>
    <t>Úpravy povrchů, podlahy a osazování výplní</t>
  </si>
  <si>
    <t>40</t>
  </si>
  <si>
    <t>617633112</t>
  </si>
  <si>
    <t>Stěrka z těsnící malty dvouvrstvá vnitřních ploch šachet válcových a kuželových</t>
  </si>
  <si>
    <t>-677843823</t>
  </si>
  <si>
    <t>Vnitřní úprava povrchu betonových šachet stěrkou z těsnící cementové malty dvouvrstvou, šachet válcových a kuželových</t>
  </si>
  <si>
    <t>(0,8*0,8-0,15*0,15*3,14)*2+0,3*3,14*0,135</t>
  </si>
  <si>
    <t>Trubní vedení</t>
  </si>
  <si>
    <t>41</t>
  </si>
  <si>
    <t>871360420</t>
  </si>
  <si>
    <t>Montáž kanalizačního potrubí korugovaného SN 12 z polypropylenu DN 250</t>
  </si>
  <si>
    <t>1234115638</t>
  </si>
  <si>
    <t>Montáž kanalizačního potrubí z plastů z polypropylenu PP korugovaného nebo žebrovaného SN 12 DN 250</t>
  </si>
  <si>
    <t>42</t>
  </si>
  <si>
    <t>28617268</t>
  </si>
  <si>
    <t>trubka kanalizační PP korugovaná DN 250x6000mm SN12</t>
  </si>
  <si>
    <t>-904757840</t>
  </si>
  <si>
    <t>164,15*1,015 'Přepočtené koeficientem množství</t>
  </si>
  <si>
    <t>43</t>
  </si>
  <si>
    <t>871370420</t>
  </si>
  <si>
    <t>Montáž kanalizačního potrubí korugovaného SN 12 z polypropylenu DN 300</t>
  </si>
  <si>
    <t>-926127408</t>
  </si>
  <si>
    <t>Montáž kanalizačního potrubí z plastů z polypropylenu PP korugovaného nebo žebrovaného SN 12 DN 300</t>
  </si>
  <si>
    <t>44</t>
  </si>
  <si>
    <t>28617269</t>
  </si>
  <si>
    <t>trubka kanalizační PP korugovaná DN 300x6000mm SN12</t>
  </si>
  <si>
    <t>-2140423662</t>
  </si>
  <si>
    <t>357*1,015 'Přepočtené koeficientem množství</t>
  </si>
  <si>
    <t>45</t>
  </si>
  <si>
    <t>877360440</t>
  </si>
  <si>
    <t>Montáž šachtových vložek na kanalizačním potrubí z PP trub korugovaných DN 250</t>
  </si>
  <si>
    <t>-1076286493</t>
  </si>
  <si>
    <t>Montáž tvarovek na kanalizačním plastovém potrubí z polypropylenu PP korugovaného nebo žebrovaného šachtových vložek DN 250</t>
  </si>
  <si>
    <t>46</t>
  </si>
  <si>
    <t>28617482</t>
  </si>
  <si>
    <t>vložka šachtová kanalizace PP korugované DN 250</t>
  </si>
  <si>
    <t>1715997057</t>
  </si>
  <si>
    <t>47</t>
  </si>
  <si>
    <t>877370440</t>
  </si>
  <si>
    <t>Montáž šachtových vložek na kanalizačním potrubí z PP trub korugovaných DN 300</t>
  </si>
  <si>
    <t>1920079096</t>
  </si>
  <si>
    <t>Montáž tvarovek na kanalizačním plastovém potrubí z polypropylenu PP korugovaného nebo žebrovaného šachtových vložek DN 300</t>
  </si>
  <si>
    <t>48</t>
  </si>
  <si>
    <t>892372111</t>
  </si>
  <si>
    <t>Zabezpečení konců potrubí DN do 300 při tlakových zkouškách vodou</t>
  </si>
  <si>
    <t>574078534</t>
  </si>
  <si>
    <t>Tlakové zkoušky vodou zabezpečení konců potrubí při tlakových zkouškách DN do 300</t>
  </si>
  <si>
    <t>49</t>
  </si>
  <si>
    <t>892381111</t>
  </si>
  <si>
    <t>Tlaková zkouška vodou potrubí DN 250, DN 300 nebo 350</t>
  </si>
  <si>
    <t>1441872548</t>
  </si>
  <si>
    <t>Tlakové zkoušky vodou na potrubí DN 250, 300 nebo 350</t>
  </si>
  <si>
    <t>50</t>
  </si>
  <si>
    <t>894411311</t>
  </si>
  <si>
    <t>Osazení betonových nebo železobetonových dílců pro šachty skruží rovných</t>
  </si>
  <si>
    <t>1666931646</t>
  </si>
  <si>
    <t>51</t>
  </si>
  <si>
    <t>59224050</t>
  </si>
  <si>
    <t>skruž pro kanalizační šachty se zabudovanými stupadly 100x25x12cm</t>
  </si>
  <si>
    <t>-952783239</t>
  </si>
  <si>
    <t>52</t>
  </si>
  <si>
    <t>59224051</t>
  </si>
  <si>
    <t>skruž pro kanalizační šachty se zabudovanými stupadly 100x50x12cm</t>
  </si>
  <si>
    <t>1275655942</t>
  </si>
  <si>
    <t>53</t>
  </si>
  <si>
    <t>59224052</t>
  </si>
  <si>
    <t>skruž pro kanalizační šachty se zabudovanými stupadly 100x100x12cm</t>
  </si>
  <si>
    <t>58317925</t>
  </si>
  <si>
    <t>54</t>
  </si>
  <si>
    <t>59224348</t>
  </si>
  <si>
    <t>těsnění elastomerové pro spojení šachetních dílů DN 1000</t>
  </si>
  <si>
    <t>1175695892</t>
  </si>
  <si>
    <t>12+21</t>
  </si>
  <si>
    <t>55</t>
  </si>
  <si>
    <t>894412411</t>
  </si>
  <si>
    <t>Osazení betonových nebo železobetonových dílců pro šachty skruží přechodových</t>
  </si>
  <si>
    <t>524963044</t>
  </si>
  <si>
    <t>56</t>
  </si>
  <si>
    <t>59224167</t>
  </si>
  <si>
    <t>skruž betonová přechodová 62,5/100x60x12cm, stupadla poplastovaná</t>
  </si>
  <si>
    <t>-1113981860</t>
  </si>
  <si>
    <t>57</t>
  </si>
  <si>
    <t>894414111</t>
  </si>
  <si>
    <t>Osazení betonových nebo železobetonových dílců pro šachty skruží základových (dno)</t>
  </si>
  <si>
    <t>-1848184893</t>
  </si>
  <si>
    <t>58</t>
  </si>
  <si>
    <t>59224337</t>
  </si>
  <si>
    <t>dno betonové šachty kanalizační přímé 100x60x40cm</t>
  </si>
  <si>
    <t>1479318656</t>
  </si>
  <si>
    <t>59</t>
  </si>
  <si>
    <t>899104112</t>
  </si>
  <si>
    <t>Osazení poklopů litinových nebo ocelových včetně rámů pro třídu zatížení D400, E600</t>
  </si>
  <si>
    <t>1585662805</t>
  </si>
  <si>
    <t>Osazení poklopů litinových a ocelových včetně rámů pro třídu zatížení D400, E600</t>
  </si>
  <si>
    <t>60</t>
  </si>
  <si>
    <t>28661935</t>
  </si>
  <si>
    <t>poklop šachtový litinový dno DN 600 pro třídu zatížení D400</t>
  </si>
  <si>
    <t>-1239999000</t>
  </si>
  <si>
    <t>61</t>
  </si>
  <si>
    <t>899722114</t>
  </si>
  <si>
    <t>Krytí potrubí z plastů výstražnou fólií z PVC 40 cm</t>
  </si>
  <si>
    <t>-2090548682</t>
  </si>
  <si>
    <t>Krytí potrubí z plastů výstražnou fólií z PVC šířky 40 cm</t>
  </si>
  <si>
    <t>Ostatní konstrukce a práce, bourání</t>
  </si>
  <si>
    <t>62</t>
  </si>
  <si>
    <t>919732211</t>
  </si>
  <si>
    <t>Styčná spára napojení nového živičného povrchu na stávající za tepla š 15 mm hl 25 mm s prořezáním</t>
  </si>
  <si>
    <t>2145528543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</si>
  <si>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</si>
  <si>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63</t>
  </si>
  <si>
    <t>919735113</t>
  </si>
  <si>
    <t>Řezání stávajícího živičného krytu hl do 150 mm</t>
  </si>
  <si>
    <t>-2015744584</t>
  </si>
  <si>
    <t>Řezání stávajícího živičného krytu nebo podkladu hloubky přes 100 do 150 mm</t>
  </si>
  <si>
    <t>64</t>
  </si>
  <si>
    <t>977151128</t>
  </si>
  <si>
    <t>Jádrové vrty diamantovými korunkami do D 300 mm do stavebních materiálů</t>
  </si>
  <si>
    <t>-1855567704</t>
  </si>
  <si>
    <t>Jádrové vrty diamantovými korunkami do stavebních materiálů (železobetonu, betonu, cihel, obkladů, dlažeb, kamene) průměru přes 250 do 300 mm</t>
  </si>
  <si>
    <t>997</t>
  </si>
  <si>
    <t>Přesun sutě</t>
  </si>
  <si>
    <t>65</t>
  </si>
  <si>
    <t>997221551</t>
  </si>
  <si>
    <t>Vodorovná doprava suti ze sypkých materiálů do 1 km</t>
  </si>
  <si>
    <t>562692854</t>
  </si>
  <si>
    <t>Vodorovná doprava suti bez naložení, ale se složením a s hrubým urovnáním ze sypkých materiálů, na vzdálenost do 1 km</t>
  </si>
  <si>
    <t>66</t>
  </si>
  <si>
    <t>997221559</t>
  </si>
  <si>
    <t>Příplatek ZKD 1 km u vodorovné dopravy suti ze sypkých materiálů</t>
  </si>
  <si>
    <t>-606345275</t>
  </si>
  <si>
    <t>Vodorovná doprava suti bez naložení, ale se složením a s hrubým urovnáním Příplatek k ceně za každý další i započatý 1 km přes 1 km</t>
  </si>
  <si>
    <t>376,634*10 'Přepočtené koeficientem množství</t>
  </si>
  <si>
    <t>67</t>
  </si>
  <si>
    <t>997221611</t>
  </si>
  <si>
    <t>Nakládání suti na dopravní prostředky pro vodorovnou dopravu</t>
  </si>
  <si>
    <t>-1629807582</t>
  </si>
  <si>
    <t>Nakládání na dopravní prostředky pro vodorovnou dopravu suti</t>
  </si>
  <si>
    <t>68</t>
  </si>
  <si>
    <t>997221861</t>
  </si>
  <si>
    <t>Poplatek za uložení stavebního odpadu na recyklační skládce (skládkovné) z prostého betonu pod kódem 17 01 01</t>
  </si>
  <si>
    <t>-1364949843</t>
  </si>
  <si>
    <t>Poplatek za uložení stavebního odpadu na recyklační skládce (skládkovné) z prostého betonu zatříděného do Katalogu odpadů pod kódem 17 01 01</t>
  </si>
  <si>
    <t>69</t>
  </si>
  <si>
    <t>997221873</t>
  </si>
  <si>
    <t>-1295365560</t>
  </si>
  <si>
    <t>((360+165)*1+"rozšíření pro šachty"1,5*0,5*12)*0,29</t>
  </si>
  <si>
    <t>70</t>
  </si>
  <si>
    <t>997221875</t>
  </si>
  <si>
    <t>Poplatek za uložení stavebního odpadu na recyklační skládce (skládkovné) asfaltového bez obsahu dehtu zatříděného do Katalogu odpadů pod kódem 17 03 02</t>
  </si>
  <si>
    <t>1608146105</t>
  </si>
  <si>
    <t>(360*1,6+"rozšíření pro šachty"1,5*0,5*8)*0,098</t>
  </si>
  <si>
    <t>(360*1+"rozšíření pro šachty"1,5*0,5*8)*0,45</t>
  </si>
  <si>
    <t>998</t>
  </si>
  <si>
    <t>Přesun hmot</t>
  </si>
  <si>
    <t>71</t>
  </si>
  <si>
    <t>998276101</t>
  </si>
  <si>
    <t>Přesun hmot pro trubní vedení z trub z plastických hmot otevřený výkop</t>
  </si>
  <si>
    <t>460776409</t>
  </si>
  <si>
    <t>Přesun hmot pro trubní vedení hloubené z trub z plastických hmot nebo sklolaminátových pro vodovody nebo kanalizace v otevřeném výkopu dopravní vzdálenost do 15 m</t>
  </si>
  <si>
    <t>03 - Vodovod</t>
  </si>
  <si>
    <t>594201882</t>
  </si>
  <si>
    <t>(100+163)*1</t>
  </si>
  <si>
    <t>-751937190</t>
  </si>
  <si>
    <t>100*1,6</t>
  </si>
  <si>
    <t>614506073</t>
  </si>
  <si>
    <t>100*1</t>
  </si>
  <si>
    <t>-755604757</t>
  </si>
  <si>
    <t>-800877125</t>
  </si>
  <si>
    <t>-1680566051</t>
  </si>
  <si>
    <t>1574868122</t>
  </si>
  <si>
    <t>-1561858410</t>
  </si>
  <si>
    <t>(322+164)*2</t>
  </si>
  <si>
    <t>331919839</t>
  </si>
  <si>
    <t>983468168</t>
  </si>
  <si>
    <t>-1774604106</t>
  </si>
  <si>
    <t>121151113</t>
  </si>
  <si>
    <t>Sejmutí ornice plochy do 500 m2 tl vrstvy do 200 mm strojně</t>
  </si>
  <si>
    <t>508518175</t>
  </si>
  <si>
    <t>Sejmutí ornice strojně při souvislé ploše přes 100 do 500 m2, tl. vrstvy do 200 mm</t>
  </si>
  <si>
    <t>222*1</t>
  </si>
  <si>
    <t>132254205</t>
  </si>
  <si>
    <t>Hloubení zapažených rýh š do 2000 mm v hornině třídy těžitelnosti I, skupiny 3 objem do 1000 m3</t>
  </si>
  <si>
    <t>205206188</t>
  </si>
  <si>
    <t>Hloubení zapažených rýh šířky přes 800 do 2 000 mm strojně s urovnáním dna do předepsaného profilu a spádu v hornině třídy těžitelnosti I skupiny 3 přes 500 do 1 000 m3</t>
  </si>
  <si>
    <t>(100*1,3+385*1,6)*1</t>
  </si>
  <si>
    <t>-835271217</t>
  </si>
  <si>
    <t>270*1,8*2</t>
  </si>
  <si>
    <t>-1200710163</t>
  </si>
  <si>
    <t>30230383</t>
  </si>
  <si>
    <t>(321,18+163,4)*1*0,5+0,05*4+0,12*3+0,02*4</t>
  </si>
  <si>
    <t>-368187720</t>
  </si>
  <si>
    <t>-1467395869</t>
  </si>
  <si>
    <t>-249495799</t>
  </si>
  <si>
    <t>242,93*1,8 'Přepočtené koeficientem množství</t>
  </si>
  <si>
    <t>198950824</t>
  </si>
  <si>
    <t>711952875</t>
  </si>
  <si>
    <t>-((321,18+163,4)*1*0,5+0,05*4+0,12*3+0,02*4)</t>
  </si>
  <si>
    <t>-1524271968</t>
  </si>
  <si>
    <t>(321,18+163,4)*1*0,4</t>
  </si>
  <si>
    <t>75662592</t>
  </si>
  <si>
    <t>193,832*1,67 'Přepočtené koeficientem množství</t>
  </si>
  <si>
    <t>181351103</t>
  </si>
  <si>
    <t>Rozprostření ornice tl vrstvy do 200 mm pl do 500 m2 v rovině nebo ve svahu do 1:5 strojně</t>
  </si>
  <si>
    <t>-1655160511</t>
  </si>
  <si>
    <t>Rozprostření a urovnání ornice v rovině nebo ve svahu sklonu do 1:5 strojně při souvislé ploše přes 100 do 500 m2, tl. vrstvy do 200 mm</t>
  </si>
  <si>
    <t>181411131</t>
  </si>
  <si>
    <t>Založení parkového trávníku výsevem plochy do 1000 m2 v rovině a ve svahu do 1:5</t>
  </si>
  <si>
    <t>594611572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</si>
  <si>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</si>
  <si>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</si>
  <si>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</si>
  <si>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</si>
  <si>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146323869</t>
  </si>
  <si>
    <t>222*0,015 'Přepočtené koeficientem množství</t>
  </si>
  <si>
    <t>181951111</t>
  </si>
  <si>
    <t>Úprava pláně v hornině třídy těžitelnosti I, skupiny 1 až 3 bez zhutnění</t>
  </si>
  <si>
    <t>-1891821172</t>
  </si>
  <si>
    <t>Úprava pláně vyrovnáním výškových rozdílů strojně v hornině třídy těžitelnosti I, skupiny 1 až 3 bez zhutnění</t>
  </si>
  <si>
    <t>-1411795584</t>
  </si>
  <si>
    <t>185803111</t>
  </si>
  <si>
    <t>Ošetření trávníku shrabáním v rovině a svahu do 1:5</t>
  </si>
  <si>
    <t>1270748362</t>
  </si>
  <si>
    <t>Ošetření trávníku jednorázové v rovině nebo na svahu do 1:5</t>
  </si>
  <si>
    <t>843485565</t>
  </si>
  <si>
    <t>(321,18+163,4)*1*0,1</t>
  </si>
  <si>
    <t>116722775</t>
  </si>
  <si>
    <t>56230636</t>
  </si>
  <si>
    <t>deska podkladová uličního poklopu plastového ventilkového a šoupatového</t>
  </si>
  <si>
    <t>1265477412</t>
  </si>
  <si>
    <t>56230638</t>
  </si>
  <si>
    <t>deska podkladová uličního poklopu plastového hydrantového</t>
  </si>
  <si>
    <t>-977980379</t>
  </si>
  <si>
    <t>452313141</t>
  </si>
  <si>
    <t>Podkladní bloky z betonu prostého tř. C 16/20 otevřený výkop</t>
  </si>
  <si>
    <t>-2075923113</t>
  </si>
  <si>
    <t>Podkladní a zajišťovací konstrukce z betonu prostého v otevřeném výkopu bloky pro potrubí z betonu tř. C 16/20</t>
  </si>
  <si>
    <t>0,05*4+0,12*3+0,02*4</t>
  </si>
  <si>
    <t>-1555545678</t>
  </si>
  <si>
    <t>-412524355</t>
  </si>
  <si>
    <t>842449221</t>
  </si>
  <si>
    <t>100*(1+1,6)</t>
  </si>
  <si>
    <t>-318891907</t>
  </si>
  <si>
    <t>1143253120</t>
  </si>
  <si>
    <t>850265121</t>
  </si>
  <si>
    <t>Výřez nebo výsek na potrubí z trub litinových tlakových nebo plastických hmot DN 100</t>
  </si>
  <si>
    <t>-1433623920</t>
  </si>
  <si>
    <t>857242122</t>
  </si>
  <si>
    <t>Montáž litinových tvarovek jednoosých přírubových otevřený výkop DN 80</t>
  </si>
  <si>
    <t>-2142122984</t>
  </si>
  <si>
    <t>Montáž litinových tvarovek na potrubí litinovém tlakovém jednoosých na potrubí z trub přírubových v otevřeném výkopu, kanálu nebo v šachtě DN 80</t>
  </si>
  <si>
    <t>55254047</t>
  </si>
  <si>
    <t>koleno 90° s patkou přírubové litinové vodovodní N-kus PN10/40 DN 80</t>
  </si>
  <si>
    <t>322535608</t>
  </si>
  <si>
    <t>55253237</t>
  </si>
  <si>
    <t xml:space="preserve">trouba přírubová litinová vodovodní  PN10/16 DN 80 dl 300mm</t>
  </si>
  <si>
    <t>1651973601</t>
  </si>
  <si>
    <t>55253239</t>
  </si>
  <si>
    <t xml:space="preserve">trouba přírubová litinová vodovodní  PN10/16 DN 80 dl 400mm</t>
  </si>
  <si>
    <t>-124781629</t>
  </si>
  <si>
    <t>28654368</t>
  </si>
  <si>
    <t>příruba volná k lemovému nákružku z polypropylénu 90</t>
  </si>
  <si>
    <t>1230673369</t>
  </si>
  <si>
    <t>857262122</t>
  </si>
  <si>
    <t>Montáž litinových tvarovek jednoosých přírubových otevřený výkop DN 100</t>
  </si>
  <si>
    <t>2088743368</t>
  </si>
  <si>
    <t>Montáž litinových tvarovek na potrubí litinovém tlakovém jednoosých na potrubí z trub přírubových v otevřeném výkopu, kanálu nebo v šachtě DN 100</t>
  </si>
  <si>
    <t>55259815</t>
  </si>
  <si>
    <t>přechod přírubový tvárná litina dl 200mm DN 100/80</t>
  </si>
  <si>
    <t>-1147833147</t>
  </si>
  <si>
    <t>28654410</t>
  </si>
  <si>
    <t>příruba volná k lemovému nákružku z polypropylénu 110</t>
  </si>
  <si>
    <t>1761371403</t>
  </si>
  <si>
    <t>857264122</t>
  </si>
  <si>
    <t>Montáž litinových tvarovek odbočných přírubových otevřený výkop DN 100</t>
  </si>
  <si>
    <t>-81067637</t>
  </si>
  <si>
    <t>Montáž litinových tvarovek na potrubí litinovém tlakovém odbočných na potrubí z trub přírubových v otevřeném výkopu, kanálu nebo v šachtě DN 100</t>
  </si>
  <si>
    <t>55253515</t>
  </si>
  <si>
    <t>tvarovka přírubová litinová s přírubovou odbočkou,práškový epoxid tl 250µm T-kus DN 100/80</t>
  </si>
  <si>
    <t>-1133478170</t>
  </si>
  <si>
    <t>871241221</t>
  </si>
  <si>
    <t>Montáž potrubí z PE100 SDR 17 otevřený výkop svařovaných elektrotvarovkou D 90 x 5,4 mm</t>
  </si>
  <si>
    <t>-2114344190</t>
  </si>
  <si>
    <t>Montáž vodovodního potrubí z plastů v otevřeném výkopu z polyetylenu PE 100 svařovaných elektrotvarovkou SDR 17/PN10 D 90 x 5,4 mm</t>
  </si>
  <si>
    <t>28613575</t>
  </si>
  <si>
    <t>potrubí dvouvrstvé PE100 RC SDR17 90x5,4 dl 12m</t>
  </si>
  <si>
    <t>2103245773</t>
  </si>
  <si>
    <t>163,04*1,015 'Přepočtené koeficientem množství</t>
  </si>
  <si>
    <t>871251221</t>
  </si>
  <si>
    <t>Montáž potrubí z PE100 SDR 17 otevřený výkop svařovaných elektrotvarovkou D 110 x 6,6 mm</t>
  </si>
  <si>
    <t>-311560690</t>
  </si>
  <si>
    <t>Montáž vodovodního potrubí z plastů v otevřeném výkopu z polyetylenu PE 100 svařovaných elektrotvarovkou SDR 17/PN10 D 110 x 6,6 mm</t>
  </si>
  <si>
    <t>28613576</t>
  </si>
  <si>
    <t>potrubí dvouvrstvé PE100 RC SDR17 110x6,6 dl 12m</t>
  </si>
  <si>
    <t>973887529</t>
  </si>
  <si>
    <t>321,18*1,015 'Přepočtené koeficientem množství</t>
  </si>
  <si>
    <t>877241201</t>
  </si>
  <si>
    <t>Montáž oblouků svařovaných na tupo na vodovodním potrubí z PE trub d 90</t>
  </si>
  <si>
    <t>1022750659</t>
  </si>
  <si>
    <t>Montáž tvarovek na vodovodním plastovém potrubí z polyetylenu PE 100 svařovaných na tupo SDR 11/PN16 oblouků nebo redukcí d 90</t>
  </si>
  <si>
    <t>28653149</t>
  </si>
  <si>
    <t>nákružek lemový PE 100 SDR17 90mm</t>
  </si>
  <si>
    <t>-221608167</t>
  </si>
  <si>
    <t>877261201</t>
  </si>
  <si>
    <t>Montáž oblouků svařovaných na tupo na vodovodním potrubí z PE trub d 110</t>
  </si>
  <si>
    <t>1136850768</t>
  </si>
  <si>
    <t>Montáž tvarovek na vodovodním plastovém potrubí z polyetylenu PE 100 svařovaných na tupo SDR 11/PN16 oblouků nebo redukcí d 110</t>
  </si>
  <si>
    <t>28653150</t>
  </si>
  <si>
    <t>nákružek lemový PE 100 SDR17 110mm</t>
  </si>
  <si>
    <t>415150761</t>
  </si>
  <si>
    <t>28614237</t>
  </si>
  <si>
    <t>koleno 15° SDR11 PE 100 PN16 D 110mm</t>
  </si>
  <si>
    <t>-709946187</t>
  </si>
  <si>
    <t>891241112</t>
  </si>
  <si>
    <t>Montáž vodovodních šoupátek otevřený výkop DN 80</t>
  </si>
  <si>
    <t>-590071580</t>
  </si>
  <si>
    <t>Montáž vodovodních armatur na potrubí šoupátek nebo klapek uzavíracích v otevřeném výkopu nebo v šachtách s osazením zemní soupravy (bez poklopů) DN 80</t>
  </si>
  <si>
    <t>42221116</t>
  </si>
  <si>
    <t>šoupátko s přírubami voda DN 80 PN16</t>
  </si>
  <si>
    <t>1632896685</t>
  </si>
  <si>
    <t>42291079</t>
  </si>
  <si>
    <t>souprava zemní pro šoupátka DN 65-80mm Rd 2,0m</t>
  </si>
  <si>
    <t>-287158681</t>
  </si>
  <si>
    <t>891247211</t>
  </si>
  <si>
    <t>Montáž hydrantů nadzemních DN 80</t>
  </si>
  <si>
    <t>1492108137</t>
  </si>
  <si>
    <t>Montáž vodovodních armatur na potrubí hydrantů nadzemních DN 80</t>
  </si>
  <si>
    <t>42273594</t>
  </si>
  <si>
    <t>hydrant podzemní DN 80 PN 16 dvojitý uzávěr s koulí krycí v 1500mm</t>
  </si>
  <si>
    <t>1350038505</t>
  </si>
  <si>
    <t>891261112</t>
  </si>
  <si>
    <t>Montáž vodovodních šoupátek otevřený výkop DN 100</t>
  </si>
  <si>
    <t>1814281043</t>
  </si>
  <si>
    <t>Montáž vodovodních armatur na potrubí šoupátek nebo klapek uzavíracích v otevřeném výkopu nebo v šachtách s osazením zemní soupravy (bez poklopů) DN 100</t>
  </si>
  <si>
    <t>42221117</t>
  </si>
  <si>
    <t>šoupátko s přírubami voda DN 100 PN16</t>
  </si>
  <si>
    <t>-931436819</t>
  </si>
  <si>
    <t>42291080</t>
  </si>
  <si>
    <t>souprava zemní pro šoupátka DN 100-150m Rd 2,0m</t>
  </si>
  <si>
    <t>1421961222</t>
  </si>
  <si>
    <t>899401112</t>
  </si>
  <si>
    <t>Osazení poklopů litinových šoupátkových</t>
  </si>
  <si>
    <t>1125510291</t>
  </si>
  <si>
    <t>42291352</t>
  </si>
  <si>
    <t>poklop litinový šoupátkový pro zemní soupravy osazení do terénu a do vozovky</t>
  </si>
  <si>
    <t>-876532690</t>
  </si>
  <si>
    <t>899401113</t>
  </si>
  <si>
    <t>Osazení poklopů litinových hydrantových</t>
  </si>
  <si>
    <t>1226617929</t>
  </si>
  <si>
    <t>42291452</t>
  </si>
  <si>
    <t>poklop litinový hydrantový DN 80</t>
  </si>
  <si>
    <t>2082250111</t>
  </si>
  <si>
    <t>72</t>
  </si>
  <si>
    <t>899713111</t>
  </si>
  <si>
    <t>Orientační tabulky na sloupku betonovém nebo ocelovém</t>
  </si>
  <si>
    <t>-99944571</t>
  </si>
  <si>
    <t>Orientační tabulky na vodovodních a kanalizačních řadech na sloupku ocelovém nebo betonovém</t>
  </si>
  <si>
    <t>73</t>
  </si>
  <si>
    <t>40445230</t>
  </si>
  <si>
    <t>sloupek pro dopravní značku Zn D 70mm v 3,5m</t>
  </si>
  <si>
    <t>2109277585</t>
  </si>
  <si>
    <t>74</t>
  </si>
  <si>
    <t>40445254</t>
  </si>
  <si>
    <t>víčko plastové na sloupek D 70mm</t>
  </si>
  <si>
    <t>1632493842</t>
  </si>
  <si>
    <t>75</t>
  </si>
  <si>
    <t>899721111</t>
  </si>
  <si>
    <t>Signalizační vodič DN do 150 mm na potrubí</t>
  </si>
  <si>
    <t>-351184501</t>
  </si>
  <si>
    <t>Signalizační vodič na potrubí DN do 150 mm</t>
  </si>
  <si>
    <t>322+163</t>
  </si>
  <si>
    <t>76</t>
  </si>
  <si>
    <t>1132270604</t>
  </si>
  <si>
    <t>77</t>
  </si>
  <si>
    <t>650278516</t>
  </si>
  <si>
    <t>78</t>
  </si>
  <si>
    <t>-1894590194</t>
  </si>
  <si>
    <t>79</t>
  </si>
  <si>
    <t>637743918</t>
  </si>
  <si>
    <t>80</t>
  </si>
  <si>
    <t>-494021396</t>
  </si>
  <si>
    <t>136,95*10 'Přepočtené koeficientem množství</t>
  </si>
  <si>
    <t>81</t>
  </si>
  <si>
    <t>680403037</t>
  </si>
  <si>
    <t>82</t>
  </si>
  <si>
    <t>-98913311</t>
  </si>
  <si>
    <t>(100+163)*1*0,29</t>
  </si>
  <si>
    <t>83</t>
  </si>
  <si>
    <t>1075173049</t>
  </si>
  <si>
    <t>100*1,6*0,098+100*1*0,45</t>
  </si>
  <si>
    <t>84</t>
  </si>
  <si>
    <t>-49153043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</si>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</sst>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2.28125" style="1" customWidth="1"/>
    <col min="5" max="5" width="2.28125" style="1" customWidth="1"/>
    <col min="6" max="6" width="2.28125" style="1" customWidth="1"/>
    <col min="7" max="7" width="2.28125" style="1" customWidth="1"/>
    <col min="8" max="8" width="2.28125" style="1" customWidth="1"/>
    <col min="9" max="9" width="2.28125" style="1" customWidth="1"/>
    <col min="10" max="10" width="2.28125" style="1" customWidth="1"/>
    <col min="11" max="11" width="2.28125" style="1" customWidth="1"/>
    <col min="12" max="12" width="2.28125" style="1" customWidth="1"/>
    <col min="13" max="13" width="2.28125" style="1" customWidth="1"/>
    <col min="14" max="14" width="2.28125" style="1" customWidth="1"/>
    <col min="15" max="15" width="2.28125" style="1" customWidth="1"/>
    <col min="16" max="16" width="2.28125" style="1" customWidth="1"/>
    <col min="17" max="17" width="2.28125" style="1" customWidth="1"/>
    <col min="18" max="18" width="2.28125" style="1" customWidth="1"/>
    <col min="19" max="19" width="2.28125" style="1" customWidth="1"/>
    <col min="20" max="20" width="2.28125" style="1" customWidth="1"/>
    <col min="21" max="21" width="2.28125" style="1" customWidth="1"/>
    <col min="22" max="22" width="2.28125" style="1" customWidth="1"/>
    <col min="23" max="23" width="2.28125" style="1" customWidth="1"/>
    <col min="24" max="24" width="2.28125" style="1" customWidth="1"/>
    <col min="25" max="25" width="2.28125" style="1" customWidth="1"/>
    <col min="26" max="26" width="2.28125" style="1" customWidth="1"/>
    <col min="27" max="27" width="2.28125" style="1" customWidth="1"/>
    <col min="28" max="28" width="2.28125" style="1" customWidth="1"/>
    <col min="29" max="29" width="2.28125" style="1" customWidth="1"/>
    <col min="30" max="30" width="2.28125" style="1" customWidth="1"/>
    <col min="31" max="31" width="2.28125" style="1" customWidth="1"/>
    <col min="32" max="32" width="2.28125" style="1" customWidth="1"/>
    <col min="33" max="33" width="2.28125" style="1" customWidth="1"/>
    <col min="34" max="34" width="2.851563" style="1" customWidth="1"/>
    <col min="35" max="35" width="27.14063" style="1" customWidth="1"/>
    <col min="36" max="36" width="2.140625" style="1" customWidth="1"/>
    <col min="37" max="37" width="2.140625" style="1" customWidth="1"/>
    <col min="38" max="38" width="7.140625" style="1" customWidth="1"/>
    <col min="39" max="39" width="2.851563" style="1" customWidth="1"/>
    <col min="40" max="40" width="11.42188" style="1" customWidth="1"/>
    <col min="41" max="41" width="6.421875" style="1" customWidth="1"/>
    <col min="42" max="42" width="3.574219" style="1" customWidth="1"/>
    <col min="43" max="43" width="13.42188" style="1" customWidth="1"/>
    <col min="44" max="44" width="11.71094" style="1" customWidth="1"/>
    <col min="45" max="45" width="22.14063" style="1" hidden="1" customWidth="1"/>
    <col min="46" max="46" width="22.14063" style="1" hidden="1" customWidth="1"/>
    <col min="47" max="47" width="22.14063" style="1" hidden="1" customWidth="1"/>
    <col min="48" max="48" width="18.57422" style="1" hidden="1" customWidth="1"/>
    <col min="49" max="49" width="18.57422" style="1" hidden="1" customWidth="1"/>
    <col min="50" max="50" width="21.42188" style="1" hidden="1" customWidth="1"/>
    <col min="51" max="51" width="21.42188" style="1" hidden="1" customWidth="1"/>
    <col min="52" max="52" width="18.57422" style="1" hidden="1" customWidth="1"/>
    <col min="53" max="53" width="16.42188" style="1" hidden="1" customWidth="1"/>
    <col min="54" max="54" width="21.42188" style="1" hidden="1" customWidth="1"/>
    <col min="55" max="55" width="18.57422" style="1" hidden="1" customWidth="1"/>
    <col min="56" max="56" width="16.42188" style="1" hidden="1" customWidth="1"/>
    <col min="57" max="57" width="57.00391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7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7</v>
      </c>
    </row>
    <row r="7" s="1" customFormat="1" ht="12" customHeight="1">
      <c r="B7" s="21"/>
      <c r="D7" s="31" t="s">
        <v>19</v>
      </c>
      <c r="K7" s="26" t="s">
        <v>3</v>
      </c>
      <c r="AK7" s="31" t="s">
        <v>20</v>
      </c>
      <c r="AN7" s="26" t="s">
        <v>3</v>
      </c>
      <c r="AR7" s="21"/>
      <c r="BE7" s="30"/>
      <c r="BS7" s="18" t="s">
        <v>7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7</v>
      </c>
    </row>
    <row r="9" s="1" customFormat="1" ht="14.4" customHeight="1">
      <c r="B9" s="21"/>
      <c r="AR9" s="21"/>
      <c r="BE9" s="30"/>
      <c r="BS9" s="18" t="s">
        <v>7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3</v>
      </c>
      <c r="AR10" s="21"/>
      <c r="BE10" s="30"/>
      <c r="BS10" s="18" t="s">
        <v>7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3</v>
      </c>
      <c r="AR11" s="21"/>
      <c r="BE11" s="30"/>
      <c r="BS11" s="18" t="s">
        <v>7</v>
      </c>
    </row>
    <row r="12" s="1" customFormat="1" ht="6.96" customHeight="1">
      <c r="B12" s="21"/>
      <c r="AR12" s="21"/>
      <c r="BE12" s="30"/>
      <c r="BS12" s="18" t="s">
        <v>7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E13" s="30"/>
      <c r="BS13" s="18" t="s">
        <v>7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7</v>
      </c>
    </row>
    <row r="15" s="1" customFormat="1" ht="6.96" customHeight="1">
      <c r="B15" s="21"/>
      <c r="AR15" s="21"/>
      <c r="BE15" s="30"/>
      <c r="BS15" s="18" t="s">
        <v>4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3</v>
      </c>
      <c r="AR16" s="21"/>
      <c r="BE16" s="30"/>
      <c r="BS16" s="18" t="s">
        <v>4</v>
      </c>
    </row>
    <row r="17" s="1" customFormat="1" ht="18.48" customHeight="1">
      <c r="B17" s="21"/>
      <c r="E17" s="26" t="s">
        <v>32</v>
      </c>
      <c r="AK17" s="31" t="s">
        <v>28</v>
      </c>
      <c r="AN17" s="26" t="s">
        <v>3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7</v>
      </c>
    </row>
    <row r="19" s="1" customFormat="1" ht="12" customHeight="1">
      <c r="B19" s="21"/>
      <c r="D19" s="31" t="s">
        <v>34</v>
      </c>
      <c r="AK19" s="31" t="s">
        <v>26</v>
      </c>
      <c r="AN19" s="26" t="s">
        <v>3</v>
      </c>
      <c r="AR19" s="21"/>
      <c r="BE19" s="30"/>
      <c r="BS19" s="18" t="s">
        <v>7</v>
      </c>
    </row>
    <row r="20" s="1" customFormat="1" ht="18.48" customHeight="1">
      <c r="B20" s="21"/>
      <c r="E20" s="26" t="s">
        <v>35</v>
      </c>
      <c r="AK20" s="31" t="s">
        <v>28</v>
      </c>
      <c r="AN20" s="26" t="s">
        <v>3</v>
      </c>
      <c r="AR20" s="21"/>
      <c r="BE20" s="30"/>
      <c r="BS20" s="18" t="s">
        <v>33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60" customHeight="1">
      <c r="B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42</v>
      </c>
      <c r="E29" s="3"/>
      <c r="F29" s="31" t="s">
        <v>43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ROUND(AV54,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44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ROUND(AW54,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45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46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47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3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7"/>
    </row>
    <row r="35" s="2" customFormat="1" ht="25.92" customHeight="1">
      <c r="A35" s="37"/>
      <c r="B35" s="38"/>
      <c r="C35" s="47"/>
      <c r="D35" s="48" t="s">
        <v>48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49</v>
      </c>
      <c r="U35" s="49"/>
      <c r="V35" s="49"/>
      <c r="W35" s="49"/>
      <c r="X35" s="51" t="s">
        <v>50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6.96" customHeight="1">
      <c r="A37" s="37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8"/>
      <c r="BE37" s="37"/>
    </row>
    <row r="41" s="2" customFormat="1" ht="6.96" customHeight="1">
      <c r="A41" s="3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8"/>
      <c r="BE41" s="37"/>
    </row>
    <row r="42" s="2" customFormat="1" ht="24.96" customHeight="1">
      <c r="A42" s="37"/>
      <c r="B42" s="38"/>
      <c r="C42" s="22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8"/>
      <c r="BE42" s="37"/>
    </row>
    <row r="43" s="2" customFormat="1" ht="6.96" customHeight="1">
      <c r="A43" s="37"/>
      <c r="B43" s="38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8"/>
      <c r="BE43" s="37"/>
    </row>
    <row r="44" s="4" customFormat="1" ht="12" customHeight="1">
      <c r="A44" s="4"/>
      <c r="B44" s="58"/>
      <c r="C44" s="31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032017M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8"/>
      <c r="BE44" s="4"/>
    </row>
    <row r="45" s="5" customFormat="1" ht="36.96" customHeight="1">
      <c r="A45" s="5"/>
      <c r="B45" s="59"/>
      <c r="C45" s="60" t="s">
        <v>17</v>
      </c>
      <c r="D45" s="5"/>
      <c r="E45" s="5"/>
      <c r="F45" s="5"/>
      <c r="G45" s="5"/>
      <c r="H45" s="5"/>
      <c r="I45" s="5"/>
      <c r="J45" s="5"/>
      <c r="K45" s="5"/>
      <c r="L45" s="61" t="str">
        <f>K6</f>
        <v>Prodloužení vodovodu a kanalizace, Merklín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9"/>
      <c r="BE45" s="5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8"/>
      <c r="BE46" s="37"/>
    </row>
    <row r="47" s="2" customFormat="1" ht="12" customHeight="1">
      <c r="A47" s="37"/>
      <c r="B47" s="38"/>
      <c r="C47" s="31" t="s">
        <v>21</v>
      </c>
      <c r="D47" s="37"/>
      <c r="E47" s="37"/>
      <c r="F47" s="37"/>
      <c r="G47" s="37"/>
      <c r="H47" s="37"/>
      <c r="I47" s="37"/>
      <c r="J47" s="37"/>
      <c r="K47" s="37"/>
      <c r="L47" s="62" t="str">
        <f>IF(K8="","",K8)</f>
        <v>Merklín, ul. Arbesova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1" t="s">
        <v>23</v>
      </c>
      <c r="AJ47" s="37"/>
      <c r="AK47" s="37"/>
      <c r="AL47" s="37"/>
      <c r="AM47" s="63" t="str">
        <f>IF(AN8= "","",AN8)</f>
        <v>4. 3. 2020</v>
      </c>
      <c r="AN47" s="63"/>
      <c r="AO47" s="37"/>
      <c r="AP47" s="37"/>
      <c r="AQ47" s="37"/>
      <c r="AR47" s="38"/>
      <c r="B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8"/>
      <c r="BE48" s="37"/>
    </row>
    <row r="49" s="2" customFormat="1" ht="15.6" customHeight="1">
      <c r="A49" s="37"/>
      <c r="B49" s="38"/>
      <c r="C49" s="31" t="s">
        <v>25</v>
      </c>
      <c r="D49" s="37"/>
      <c r="E49" s="37"/>
      <c r="F49" s="37"/>
      <c r="G49" s="37"/>
      <c r="H49" s="37"/>
      <c r="I49" s="37"/>
      <c r="J49" s="37"/>
      <c r="K49" s="37"/>
      <c r="L49" s="4" t="str">
        <f>IF(E11= "","",E11)</f>
        <v>Obec Merklín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1" t="s">
        <v>31</v>
      </c>
      <c r="AJ49" s="37"/>
      <c r="AK49" s="37"/>
      <c r="AL49" s="37"/>
      <c r="AM49" s="64" t="str">
        <f>IF(E17="","",E17)</f>
        <v>Ing. Tomáš Bešta</v>
      </c>
      <c r="AN49" s="4"/>
      <c r="AO49" s="4"/>
      <c r="AP49" s="4"/>
      <c r="AQ49" s="37"/>
      <c r="AR49" s="38"/>
      <c r="AS49" s="65" t="s">
        <v>52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  <c r="BE49" s="37"/>
    </row>
    <row r="50" s="2" customFormat="1" ht="15.6" customHeight="1">
      <c r="A50" s="37"/>
      <c r="B50" s="38"/>
      <c r="C50" s="31" t="s">
        <v>29</v>
      </c>
      <c r="D50" s="37"/>
      <c r="E50" s="37"/>
      <c r="F50" s="37"/>
      <c r="G50" s="37"/>
      <c r="H50" s="37"/>
      <c r="I50" s="37"/>
      <c r="J50" s="37"/>
      <c r="K50" s="37"/>
      <c r="L50" s="4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1" t="s">
        <v>34</v>
      </c>
      <c r="AJ50" s="37"/>
      <c r="AK50" s="37"/>
      <c r="AL50" s="37"/>
      <c r="AM50" s="64" t="str">
        <f>IF(E20="","",E20)</f>
        <v>Jitka Heřmanová</v>
      </c>
      <c r="AN50" s="4"/>
      <c r="AO50" s="4"/>
      <c r="AP50" s="4"/>
      <c r="AQ50" s="37"/>
      <c r="AR50" s="38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  <c r="BE50" s="37"/>
    </row>
    <row r="51" s="2" customFormat="1" ht="10.8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8"/>
      <c r="AS51" s="69"/>
      <c r="AT51" s="70"/>
      <c r="AU51" s="71"/>
      <c r="AV51" s="71"/>
      <c r="AW51" s="71"/>
      <c r="AX51" s="71"/>
      <c r="AY51" s="71"/>
      <c r="AZ51" s="71"/>
      <c r="BA51" s="71"/>
      <c r="BB51" s="71"/>
      <c r="BC51" s="71"/>
      <c r="BD51" s="72"/>
      <c r="BE51" s="37"/>
    </row>
    <row r="52" s="2" customFormat="1" ht="29.28" customHeight="1">
      <c r="A52" s="37"/>
      <c r="B52" s="38"/>
      <c r="C52" s="73" t="s">
        <v>53</v>
      </c>
      <c r="D52" s="74"/>
      <c r="E52" s="74"/>
      <c r="F52" s="74"/>
      <c r="G52" s="74"/>
      <c r="H52" s="75"/>
      <c r="I52" s="76" t="s">
        <v>54</v>
      </c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7" t="s">
        <v>55</v>
      </c>
      <c r="AH52" s="74"/>
      <c r="AI52" s="74"/>
      <c r="AJ52" s="74"/>
      <c r="AK52" s="74"/>
      <c r="AL52" s="74"/>
      <c r="AM52" s="74"/>
      <c r="AN52" s="76" t="s">
        <v>56</v>
      </c>
      <c r="AO52" s="74"/>
      <c r="AP52" s="74"/>
      <c r="AQ52" s="78" t="s">
        <v>57</v>
      </c>
      <c r="AR52" s="38"/>
      <c r="AS52" s="79" t="s">
        <v>58</v>
      </c>
      <c r="AT52" s="80" t="s">
        <v>59</v>
      </c>
      <c r="AU52" s="80" t="s">
        <v>60</v>
      </c>
      <c r="AV52" s="80" t="s">
        <v>61</v>
      </c>
      <c r="AW52" s="80" t="s">
        <v>62</v>
      </c>
      <c r="AX52" s="80" t="s">
        <v>63</v>
      </c>
      <c r="AY52" s="80" t="s">
        <v>64</v>
      </c>
      <c r="AZ52" s="80" t="s">
        <v>65</v>
      </c>
      <c r="BA52" s="80" t="s">
        <v>66</v>
      </c>
      <c r="BB52" s="80" t="s">
        <v>67</v>
      </c>
      <c r="BC52" s="80" t="s">
        <v>68</v>
      </c>
      <c r="BD52" s="81" t="s">
        <v>69</v>
      </c>
      <c r="BE52" s="37"/>
    </row>
    <row r="53" s="2" customFormat="1" ht="10.8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8"/>
      <c r="AS53" s="82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4"/>
      <c r="BE53" s="37"/>
    </row>
    <row r="54" s="6" customFormat="1" ht="32.4" customHeight="1">
      <c r="A54" s="6"/>
      <c r="B54" s="85"/>
      <c r="C54" s="86" t="s">
        <v>70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8">
        <f>ROUND(SUM(AG55:AG57),2)</f>
        <v>0</v>
      </c>
      <c r="AH54" s="88"/>
      <c r="AI54" s="88"/>
      <c r="AJ54" s="88"/>
      <c r="AK54" s="88"/>
      <c r="AL54" s="88"/>
      <c r="AM54" s="88"/>
      <c r="AN54" s="89">
        <f>SUM(AG54,AT54)</f>
        <v>0</v>
      </c>
      <c r="AO54" s="89"/>
      <c r="AP54" s="89"/>
      <c r="AQ54" s="90" t="s">
        <v>3</v>
      </c>
      <c r="AR54" s="85"/>
      <c r="AS54" s="91">
        <f>ROUND(SUM(AS55:AS57),2)</f>
        <v>0</v>
      </c>
      <c r="AT54" s="92">
        <f>ROUND(SUM(AV54:AW54),2)</f>
        <v>0</v>
      </c>
      <c r="AU54" s="93">
        <f>ROUND(SUM(AU55:AU57),5)</f>
        <v>0</v>
      </c>
      <c r="AV54" s="92">
        <f>ROUND(AZ54*L29,2)</f>
        <v>0</v>
      </c>
      <c r="AW54" s="92">
        <f>ROUND(BA54*L30,2)</f>
        <v>0</v>
      </c>
      <c r="AX54" s="92">
        <f>ROUND(BB54*L29,2)</f>
        <v>0</v>
      </c>
      <c r="AY54" s="92">
        <f>ROUND(BC54*L30,2)</f>
        <v>0</v>
      </c>
      <c r="AZ54" s="92">
        <f>ROUND(SUM(AZ55:AZ57),2)</f>
        <v>0</v>
      </c>
      <c r="BA54" s="92">
        <f>ROUND(SUM(BA55:BA57),2)</f>
        <v>0</v>
      </c>
      <c r="BB54" s="92">
        <f>ROUND(SUM(BB55:BB57),2)</f>
        <v>0</v>
      </c>
      <c r="BC54" s="92">
        <f>ROUND(SUM(BC55:BC57),2)</f>
        <v>0</v>
      </c>
      <c r="BD54" s="94">
        <f>ROUND(SUM(BD55:BD57),2)</f>
        <v>0</v>
      </c>
      <c r="BE54" s="6"/>
      <c r="BS54" s="95" t="s">
        <v>71</v>
      </c>
      <c r="BT54" s="95" t="s">
        <v>72</v>
      </c>
      <c r="BU54" s="96" t="s">
        <v>73</v>
      </c>
      <c r="BV54" s="95" t="s">
        <v>74</v>
      </c>
      <c r="BW54" s="95" t="s">
        <v>5</v>
      </c>
      <c r="BX54" s="95" t="s">
        <v>75</v>
      </c>
      <c r="CL54" s="95" t="s">
        <v>3</v>
      </c>
    </row>
    <row r="55" s="7" customFormat="1" ht="24.6" customHeight="1">
      <c r="A55" s="97" t="s">
        <v>76</v>
      </c>
      <c r="B55" s="98"/>
      <c r="C55" s="99"/>
      <c r="D55" s="100" t="s">
        <v>77</v>
      </c>
      <c r="E55" s="100"/>
      <c r="F55" s="100"/>
      <c r="G55" s="100"/>
      <c r="H55" s="100"/>
      <c r="I55" s="101"/>
      <c r="J55" s="100" t="s">
        <v>78</v>
      </c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2">
        <f>'01 - Vedlejší a ostatní r...'!J30</f>
        <v>0</v>
      </c>
      <c r="AH55" s="101"/>
      <c r="AI55" s="101"/>
      <c r="AJ55" s="101"/>
      <c r="AK55" s="101"/>
      <c r="AL55" s="101"/>
      <c r="AM55" s="101"/>
      <c r="AN55" s="102">
        <f>SUM(AG55,AT55)</f>
        <v>0</v>
      </c>
      <c r="AO55" s="101"/>
      <c r="AP55" s="101"/>
      <c r="AQ55" s="103" t="s">
        <v>79</v>
      </c>
      <c r="AR55" s="98"/>
      <c r="AS55" s="104">
        <v>0</v>
      </c>
      <c r="AT55" s="105">
        <f>ROUND(SUM(AV55:AW55),2)</f>
        <v>0</v>
      </c>
      <c r="AU55" s="106">
        <f>'01 - Vedlejší a ostatní r...'!P83</f>
        <v>0</v>
      </c>
      <c r="AV55" s="105">
        <f>'01 - Vedlejší a ostatní r...'!J33</f>
        <v>0</v>
      </c>
      <c r="AW55" s="105">
        <f>'01 - Vedlejší a ostatní r...'!J34</f>
        <v>0</v>
      </c>
      <c r="AX55" s="105">
        <f>'01 - Vedlejší a ostatní r...'!J35</f>
        <v>0</v>
      </c>
      <c r="AY55" s="105">
        <f>'01 - Vedlejší a ostatní r...'!J36</f>
        <v>0</v>
      </c>
      <c r="AZ55" s="105">
        <f>'01 - Vedlejší a ostatní r...'!F33</f>
        <v>0</v>
      </c>
      <c r="BA55" s="105">
        <f>'01 - Vedlejší a ostatní r...'!F34</f>
        <v>0</v>
      </c>
      <c r="BB55" s="105">
        <f>'01 - Vedlejší a ostatní r...'!F35</f>
        <v>0</v>
      </c>
      <c r="BC55" s="105">
        <f>'01 - Vedlejší a ostatní r...'!F36</f>
        <v>0</v>
      </c>
      <c r="BD55" s="107">
        <f>'01 - Vedlejší a ostatní r...'!F37</f>
        <v>0</v>
      </c>
      <c r="BE55" s="7"/>
      <c r="BT55" s="108" t="s">
        <v>80</v>
      </c>
      <c r="BV55" s="108" t="s">
        <v>74</v>
      </c>
      <c r="BW55" s="108" t="s">
        <v>81</v>
      </c>
      <c r="BX55" s="108" t="s">
        <v>5</v>
      </c>
      <c r="CL55" s="108" t="s">
        <v>3</v>
      </c>
      <c r="CM55" s="108" t="s">
        <v>82</v>
      </c>
    </row>
    <row r="56" s="7" customFormat="1" ht="14.4" customHeight="1">
      <c r="A56" s="97" t="s">
        <v>76</v>
      </c>
      <c r="B56" s="98"/>
      <c r="C56" s="99"/>
      <c r="D56" s="100" t="s">
        <v>83</v>
      </c>
      <c r="E56" s="100"/>
      <c r="F56" s="100"/>
      <c r="G56" s="100"/>
      <c r="H56" s="100"/>
      <c r="I56" s="101"/>
      <c r="J56" s="100" t="s">
        <v>84</v>
      </c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2">
        <f>'02 - Kanalizace'!J30</f>
        <v>0</v>
      </c>
      <c r="AH56" s="101"/>
      <c r="AI56" s="101"/>
      <c r="AJ56" s="101"/>
      <c r="AK56" s="101"/>
      <c r="AL56" s="101"/>
      <c r="AM56" s="101"/>
      <c r="AN56" s="102">
        <f>SUM(AG56,AT56)</f>
        <v>0</v>
      </c>
      <c r="AO56" s="101"/>
      <c r="AP56" s="101"/>
      <c r="AQ56" s="103" t="s">
        <v>85</v>
      </c>
      <c r="AR56" s="98"/>
      <c r="AS56" s="104">
        <v>0</v>
      </c>
      <c r="AT56" s="105">
        <f>ROUND(SUM(AV56:AW56),2)</f>
        <v>0</v>
      </c>
      <c r="AU56" s="106">
        <f>'02 - Kanalizace'!P89</f>
        <v>0</v>
      </c>
      <c r="AV56" s="105">
        <f>'02 - Kanalizace'!J33</f>
        <v>0</v>
      </c>
      <c r="AW56" s="105">
        <f>'02 - Kanalizace'!J34</f>
        <v>0</v>
      </c>
      <c r="AX56" s="105">
        <f>'02 - Kanalizace'!J35</f>
        <v>0</v>
      </c>
      <c r="AY56" s="105">
        <f>'02 - Kanalizace'!J36</f>
        <v>0</v>
      </c>
      <c r="AZ56" s="105">
        <f>'02 - Kanalizace'!F33</f>
        <v>0</v>
      </c>
      <c r="BA56" s="105">
        <f>'02 - Kanalizace'!F34</f>
        <v>0</v>
      </c>
      <c r="BB56" s="105">
        <f>'02 - Kanalizace'!F35</f>
        <v>0</v>
      </c>
      <c r="BC56" s="105">
        <f>'02 - Kanalizace'!F36</f>
        <v>0</v>
      </c>
      <c r="BD56" s="107">
        <f>'02 - Kanalizace'!F37</f>
        <v>0</v>
      </c>
      <c r="BE56" s="7"/>
      <c r="BT56" s="108" t="s">
        <v>80</v>
      </c>
      <c r="BV56" s="108" t="s">
        <v>74</v>
      </c>
      <c r="BW56" s="108" t="s">
        <v>86</v>
      </c>
      <c r="BX56" s="108" t="s">
        <v>5</v>
      </c>
      <c r="CL56" s="108" t="s">
        <v>3</v>
      </c>
      <c r="CM56" s="108" t="s">
        <v>82</v>
      </c>
    </row>
    <row r="57" s="7" customFormat="1" ht="14.4" customHeight="1">
      <c r="A57" s="97" t="s">
        <v>76</v>
      </c>
      <c r="B57" s="98"/>
      <c r="C57" s="99"/>
      <c r="D57" s="100" t="s">
        <v>87</v>
      </c>
      <c r="E57" s="100"/>
      <c r="F57" s="100"/>
      <c r="G57" s="100"/>
      <c r="H57" s="100"/>
      <c r="I57" s="101"/>
      <c r="J57" s="100" t="s">
        <v>88</v>
      </c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2">
        <f>'03 - Vodovod'!J30</f>
        <v>0</v>
      </c>
      <c r="AH57" s="101"/>
      <c r="AI57" s="101"/>
      <c r="AJ57" s="101"/>
      <c r="AK57" s="101"/>
      <c r="AL57" s="101"/>
      <c r="AM57" s="101"/>
      <c r="AN57" s="102">
        <f>SUM(AG57,AT57)</f>
        <v>0</v>
      </c>
      <c r="AO57" s="101"/>
      <c r="AP57" s="101"/>
      <c r="AQ57" s="103" t="s">
        <v>85</v>
      </c>
      <c r="AR57" s="98"/>
      <c r="AS57" s="109">
        <v>0</v>
      </c>
      <c r="AT57" s="110">
        <f>ROUND(SUM(AV57:AW57),2)</f>
        <v>0</v>
      </c>
      <c r="AU57" s="111">
        <f>'03 - Vodovod'!P87</f>
        <v>0</v>
      </c>
      <c r="AV57" s="110">
        <f>'03 - Vodovod'!J33</f>
        <v>0</v>
      </c>
      <c r="AW57" s="110">
        <f>'03 - Vodovod'!J34</f>
        <v>0</v>
      </c>
      <c r="AX57" s="110">
        <f>'03 - Vodovod'!J35</f>
        <v>0</v>
      </c>
      <c r="AY57" s="110">
        <f>'03 - Vodovod'!J36</f>
        <v>0</v>
      </c>
      <c r="AZ57" s="110">
        <f>'03 - Vodovod'!F33</f>
        <v>0</v>
      </c>
      <c r="BA57" s="110">
        <f>'03 - Vodovod'!F34</f>
        <v>0</v>
      </c>
      <c r="BB57" s="110">
        <f>'03 - Vodovod'!F35</f>
        <v>0</v>
      </c>
      <c r="BC57" s="110">
        <f>'03 - Vodovod'!F36</f>
        <v>0</v>
      </c>
      <c r="BD57" s="112">
        <f>'03 - Vodovod'!F37</f>
        <v>0</v>
      </c>
      <c r="BE57" s="7"/>
      <c r="BT57" s="108" t="s">
        <v>80</v>
      </c>
      <c r="BV57" s="108" t="s">
        <v>74</v>
      </c>
      <c r="BW57" s="108" t="s">
        <v>89</v>
      </c>
      <c r="BX57" s="108" t="s">
        <v>5</v>
      </c>
      <c r="CL57" s="108" t="s">
        <v>3</v>
      </c>
      <c r="CM57" s="108" t="s">
        <v>82</v>
      </c>
    </row>
    <row r="58" s="2" customFormat="1" ht="30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8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38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Vedlejší a ostatní r...'!C2" display="/"/>
    <hyperlink ref="A56" location="'02 - Kanalizace'!C2" display="/"/>
    <hyperlink ref="A57" location="'03 - Vodovo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43.57422" style="1" customWidth="1"/>
    <col min="7" max="7" width="6.003906" style="1" customWidth="1"/>
    <col min="8" max="8" width="9.851563" style="1" customWidth="1"/>
    <col min="9" max="9" width="17.28125" style="113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13"/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4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90</v>
      </c>
      <c r="I4" s="113"/>
      <c r="L4" s="21"/>
      <c r="M4" s="115" t="s">
        <v>11</v>
      </c>
      <c r="AT4" s="18" t="s">
        <v>4</v>
      </c>
    </row>
    <row r="5" s="1" customFormat="1" ht="6.96" customHeight="1">
      <c r="B5" s="21"/>
      <c r="I5" s="113"/>
      <c r="L5" s="21"/>
    </row>
    <row r="6" s="1" customFormat="1" ht="12" customHeight="1">
      <c r="B6" s="21"/>
      <c r="D6" s="31" t="s">
        <v>17</v>
      </c>
      <c r="I6" s="113"/>
      <c r="L6" s="21"/>
    </row>
    <row r="7" s="1" customFormat="1" ht="14.4" customHeight="1">
      <c r="B7" s="21"/>
      <c r="E7" s="116" t="str">
        <f>'Rekapitulace stavby'!K6</f>
        <v>Prodloužení vodovodu a kanalizace, Merklín</v>
      </c>
      <c r="F7" s="31"/>
      <c r="G7" s="31"/>
      <c r="H7" s="31"/>
      <c r="I7" s="113"/>
      <c r="L7" s="21"/>
    </row>
    <row r="8" s="2" customFormat="1" ht="12" customHeight="1">
      <c r="A8" s="37"/>
      <c r="B8" s="38"/>
      <c r="C8" s="37"/>
      <c r="D8" s="31" t="s">
        <v>91</v>
      </c>
      <c r="E8" s="37"/>
      <c r="F8" s="37"/>
      <c r="G8" s="37"/>
      <c r="H8" s="37"/>
      <c r="I8" s="117"/>
      <c r="J8" s="37"/>
      <c r="K8" s="37"/>
      <c r="L8" s="11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4.4" customHeight="1">
      <c r="A9" s="37"/>
      <c r="B9" s="38"/>
      <c r="C9" s="37"/>
      <c r="D9" s="37"/>
      <c r="E9" s="61" t="s">
        <v>92</v>
      </c>
      <c r="F9" s="37"/>
      <c r="G9" s="37"/>
      <c r="H9" s="37"/>
      <c r="I9" s="117"/>
      <c r="J9" s="37"/>
      <c r="K9" s="37"/>
      <c r="L9" s="11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17"/>
      <c r="J10" s="37"/>
      <c r="K10" s="37"/>
      <c r="L10" s="11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119" t="s">
        <v>20</v>
      </c>
      <c r="J11" s="26" t="s">
        <v>3</v>
      </c>
      <c r="K11" s="37"/>
      <c r="L11" s="11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119" t="s">
        <v>23</v>
      </c>
      <c r="J12" s="63" t="str">
        <f>'Rekapitulace stavby'!AN8</f>
        <v>4. 3. 2020</v>
      </c>
      <c r="K12" s="37"/>
      <c r="L12" s="11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17"/>
      <c r="J13" s="37"/>
      <c r="K13" s="37"/>
      <c r="L13" s="11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119" t="s">
        <v>26</v>
      </c>
      <c r="J14" s="26" t="s">
        <v>3</v>
      </c>
      <c r="K14" s="37"/>
      <c r="L14" s="11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119" t="s">
        <v>28</v>
      </c>
      <c r="J15" s="26" t="s">
        <v>3</v>
      </c>
      <c r="K15" s="37"/>
      <c r="L15" s="11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17"/>
      <c r="J16" s="37"/>
      <c r="K16" s="37"/>
      <c r="L16" s="11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119" t="s">
        <v>26</v>
      </c>
      <c r="J17" s="32" t="str">
        <f>'Rekapitulace stavby'!AN13</f>
        <v>Vyplň údaj</v>
      </c>
      <c r="K17" s="37"/>
      <c r="L17" s="11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19" t="s">
        <v>28</v>
      </c>
      <c r="J18" s="32" t="str">
        <f>'Rekapitulace stavby'!AN14</f>
        <v>Vyplň údaj</v>
      </c>
      <c r="K18" s="37"/>
      <c r="L18" s="11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17"/>
      <c r="J19" s="37"/>
      <c r="K19" s="37"/>
      <c r="L19" s="11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119" t="s">
        <v>26</v>
      </c>
      <c r="J20" s="26" t="s">
        <v>3</v>
      </c>
      <c r="K20" s="37"/>
      <c r="L20" s="11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119" t="s">
        <v>28</v>
      </c>
      <c r="J21" s="26" t="s">
        <v>3</v>
      </c>
      <c r="K21" s="37"/>
      <c r="L21" s="11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17"/>
      <c r="J22" s="37"/>
      <c r="K22" s="37"/>
      <c r="L22" s="11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119" t="s">
        <v>26</v>
      </c>
      <c r="J23" s="26" t="s">
        <v>3</v>
      </c>
      <c r="K23" s="37"/>
      <c r="L23" s="11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119" t="s">
        <v>28</v>
      </c>
      <c r="J24" s="26" t="s">
        <v>3</v>
      </c>
      <c r="K24" s="37"/>
      <c r="L24" s="11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17"/>
      <c r="J25" s="37"/>
      <c r="K25" s="37"/>
      <c r="L25" s="11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117"/>
      <c r="J26" s="37"/>
      <c r="K26" s="37"/>
      <c r="L26" s="11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20"/>
      <c r="B27" s="121"/>
      <c r="C27" s="120"/>
      <c r="D27" s="120"/>
      <c r="E27" s="35" t="s">
        <v>3</v>
      </c>
      <c r="F27" s="35"/>
      <c r="G27" s="35"/>
      <c r="H27" s="35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17"/>
      <c r="J28" s="37"/>
      <c r="K28" s="37"/>
      <c r="L28" s="11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124"/>
      <c r="J29" s="83"/>
      <c r="K29" s="83"/>
      <c r="L29" s="11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38</v>
      </c>
      <c r="E30" s="37"/>
      <c r="F30" s="37"/>
      <c r="G30" s="37"/>
      <c r="H30" s="37"/>
      <c r="I30" s="117"/>
      <c r="J30" s="89">
        <f>ROUND(J83, 2)</f>
        <v>0</v>
      </c>
      <c r="K30" s="37"/>
      <c r="L30" s="11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124"/>
      <c r="J31" s="83"/>
      <c r="K31" s="83"/>
      <c r="L31" s="11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40</v>
      </c>
      <c r="G32" s="37"/>
      <c r="H32" s="37"/>
      <c r="I32" s="126" t="s">
        <v>39</v>
      </c>
      <c r="J32" s="42" t="s">
        <v>41</v>
      </c>
      <c r="K32" s="37"/>
      <c r="L32" s="11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42</v>
      </c>
      <c r="E33" s="31" t="s">
        <v>43</v>
      </c>
      <c r="F33" s="128">
        <f>ROUND((SUM(BE83:BE103)),  2)</f>
        <v>0</v>
      </c>
      <c r="G33" s="37"/>
      <c r="H33" s="37"/>
      <c r="I33" s="129">
        <v>0.20999999999999999</v>
      </c>
      <c r="J33" s="128">
        <f>ROUND(((SUM(BE83:BE103))*I33),  2)</f>
        <v>0</v>
      </c>
      <c r="K33" s="37"/>
      <c r="L33" s="11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44</v>
      </c>
      <c r="F34" s="128">
        <f>ROUND((SUM(BF83:BF103)),  2)</f>
        <v>0</v>
      </c>
      <c r="G34" s="37"/>
      <c r="H34" s="37"/>
      <c r="I34" s="129">
        <v>0.14999999999999999</v>
      </c>
      <c r="J34" s="128">
        <f>ROUND(((SUM(BF83:BF103))*I34),  2)</f>
        <v>0</v>
      </c>
      <c r="K34" s="37"/>
      <c r="L34" s="11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28">
        <f>ROUND((SUM(BG83:BG103)),  2)</f>
        <v>0</v>
      </c>
      <c r="G35" s="37"/>
      <c r="H35" s="37"/>
      <c r="I35" s="129">
        <v>0.20999999999999999</v>
      </c>
      <c r="J35" s="128">
        <f>0</f>
        <v>0</v>
      </c>
      <c r="K35" s="37"/>
      <c r="L35" s="11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46</v>
      </c>
      <c r="F36" s="128">
        <f>ROUND((SUM(BH83:BH103)),  2)</f>
        <v>0</v>
      </c>
      <c r="G36" s="37"/>
      <c r="H36" s="37"/>
      <c r="I36" s="129">
        <v>0.14999999999999999</v>
      </c>
      <c r="J36" s="128">
        <f>0</f>
        <v>0</v>
      </c>
      <c r="K36" s="37"/>
      <c r="L36" s="11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47</v>
      </c>
      <c r="F37" s="128">
        <f>ROUND((SUM(BI83:BI103)),  2)</f>
        <v>0</v>
      </c>
      <c r="G37" s="37"/>
      <c r="H37" s="37"/>
      <c r="I37" s="129">
        <v>0</v>
      </c>
      <c r="J37" s="128">
        <f>0</f>
        <v>0</v>
      </c>
      <c r="K37" s="37"/>
      <c r="L37" s="11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17"/>
      <c r="J38" s="37"/>
      <c r="K38" s="37"/>
      <c r="L38" s="11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48</v>
      </c>
      <c r="E39" s="75"/>
      <c r="F39" s="75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11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137"/>
      <c r="J40" s="55"/>
      <c r="K40" s="55"/>
      <c r="L40" s="11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138"/>
      <c r="J44" s="57"/>
      <c r="K44" s="57"/>
      <c r="L44" s="11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7"/>
      <c r="E45" s="37"/>
      <c r="F45" s="37"/>
      <c r="G45" s="37"/>
      <c r="H45" s="37"/>
      <c r="I45" s="117"/>
      <c r="J45" s="37"/>
      <c r="K45" s="37"/>
      <c r="L45" s="118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117"/>
      <c r="J46" s="37"/>
      <c r="K46" s="37"/>
      <c r="L46" s="118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117"/>
      <c r="J47" s="37"/>
      <c r="K47" s="37"/>
      <c r="L47" s="118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4.4" customHeight="1">
      <c r="A48" s="37"/>
      <c r="B48" s="38"/>
      <c r="C48" s="37"/>
      <c r="D48" s="37"/>
      <c r="E48" s="116" t="str">
        <f>E7</f>
        <v>Prodloužení vodovodu a kanalizace, Merklín</v>
      </c>
      <c r="F48" s="31"/>
      <c r="G48" s="31"/>
      <c r="H48" s="31"/>
      <c r="I48" s="117"/>
      <c r="J48" s="37"/>
      <c r="K48" s="37"/>
      <c r="L48" s="11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7"/>
      <c r="E49" s="37"/>
      <c r="F49" s="37"/>
      <c r="G49" s="37"/>
      <c r="H49" s="37"/>
      <c r="I49" s="117"/>
      <c r="J49" s="37"/>
      <c r="K49" s="37"/>
      <c r="L49" s="11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4.4" customHeight="1">
      <c r="A50" s="37"/>
      <c r="B50" s="38"/>
      <c r="C50" s="37"/>
      <c r="D50" s="37"/>
      <c r="E50" s="61" t="str">
        <f>E9</f>
        <v>01 - Vedlejší a ostatní rozpočtové náklady</v>
      </c>
      <c r="F50" s="37"/>
      <c r="G50" s="37"/>
      <c r="H50" s="37"/>
      <c r="I50" s="117"/>
      <c r="J50" s="37"/>
      <c r="K50" s="37"/>
      <c r="L50" s="11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117"/>
      <c r="J51" s="37"/>
      <c r="K51" s="37"/>
      <c r="L51" s="11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7"/>
      <c r="E52" s="37"/>
      <c r="F52" s="26" t="str">
        <f>F12</f>
        <v>Merklín, ul. Arbesova</v>
      </c>
      <c r="G52" s="37"/>
      <c r="H52" s="37"/>
      <c r="I52" s="119" t="s">
        <v>23</v>
      </c>
      <c r="J52" s="63" t="str">
        <f>IF(J12="","",J12)</f>
        <v>4. 3. 2020</v>
      </c>
      <c r="K52" s="37"/>
      <c r="L52" s="11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117"/>
      <c r="J53" s="37"/>
      <c r="K53" s="37"/>
      <c r="L53" s="118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6.4" customHeight="1">
      <c r="A54" s="37"/>
      <c r="B54" s="38"/>
      <c r="C54" s="31" t="s">
        <v>25</v>
      </c>
      <c r="D54" s="37"/>
      <c r="E54" s="37"/>
      <c r="F54" s="26" t="str">
        <f>E15</f>
        <v>Obec Merklín</v>
      </c>
      <c r="G54" s="37"/>
      <c r="H54" s="37"/>
      <c r="I54" s="119" t="s">
        <v>31</v>
      </c>
      <c r="J54" s="35" t="str">
        <f>E21</f>
        <v>Ing. Tomáš Bešta</v>
      </c>
      <c r="K54" s="37"/>
      <c r="L54" s="118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6.4" customHeight="1">
      <c r="A55" s="37"/>
      <c r="B55" s="38"/>
      <c r="C55" s="31" t="s">
        <v>29</v>
      </c>
      <c r="D55" s="37"/>
      <c r="E55" s="37"/>
      <c r="F55" s="26" t="str">
        <f>IF(E18="","",E18)</f>
        <v>Vyplň údaj</v>
      </c>
      <c r="G55" s="37"/>
      <c r="H55" s="37"/>
      <c r="I55" s="119" t="s">
        <v>34</v>
      </c>
      <c r="J55" s="35" t="str">
        <f>E24</f>
        <v>Jitka Heřmanová</v>
      </c>
      <c r="K55" s="37"/>
      <c r="L55" s="118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117"/>
      <c r="J56" s="37"/>
      <c r="K56" s="37"/>
      <c r="L56" s="11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39" t="s">
        <v>94</v>
      </c>
      <c r="D57" s="130"/>
      <c r="E57" s="130"/>
      <c r="F57" s="130"/>
      <c r="G57" s="130"/>
      <c r="H57" s="130"/>
      <c r="I57" s="140"/>
      <c r="J57" s="141" t="s">
        <v>95</v>
      </c>
      <c r="K57" s="130"/>
      <c r="L57" s="11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117"/>
      <c r="J58" s="37"/>
      <c r="K58" s="37"/>
      <c r="L58" s="11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42" t="s">
        <v>70</v>
      </c>
      <c r="D59" s="37"/>
      <c r="E59" s="37"/>
      <c r="F59" s="37"/>
      <c r="G59" s="37"/>
      <c r="H59" s="37"/>
      <c r="I59" s="117"/>
      <c r="J59" s="89">
        <f>J83</f>
        <v>0</v>
      </c>
      <c r="K59" s="37"/>
      <c r="L59" s="11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96</v>
      </c>
    </row>
    <row r="60" s="9" customFormat="1" ht="24.96" customHeight="1">
      <c r="A60" s="9"/>
      <c r="B60" s="143"/>
      <c r="C60" s="9"/>
      <c r="D60" s="144" t="s">
        <v>97</v>
      </c>
      <c r="E60" s="145"/>
      <c r="F60" s="145"/>
      <c r="G60" s="145"/>
      <c r="H60" s="145"/>
      <c r="I60" s="146"/>
      <c r="J60" s="147">
        <f>J84</f>
        <v>0</v>
      </c>
      <c r="K60" s="9"/>
      <c r="L60" s="14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8"/>
      <c r="C61" s="10"/>
      <c r="D61" s="149" t="s">
        <v>98</v>
      </c>
      <c r="E61" s="150"/>
      <c r="F61" s="150"/>
      <c r="G61" s="150"/>
      <c r="H61" s="150"/>
      <c r="I61" s="151"/>
      <c r="J61" s="152">
        <f>J85</f>
        <v>0</v>
      </c>
      <c r="K61" s="10"/>
      <c r="L61" s="14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8"/>
      <c r="C62" s="10"/>
      <c r="D62" s="149" t="s">
        <v>99</v>
      </c>
      <c r="E62" s="150"/>
      <c r="F62" s="150"/>
      <c r="G62" s="150"/>
      <c r="H62" s="150"/>
      <c r="I62" s="151"/>
      <c r="J62" s="152">
        <f>J90</f>
        <v>0</v>
      </c>
      <c r="K62" s="10"/>
      <c r="L62" s="14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8"/>
      <c r="C63" s="10"/>
      <c r="D63" s="149" t="s">
        <v>100</v>
      </c>
      <c r="E63" s="150"/>
      <c r="F63" s="150"/>
      <c r="G63" s="150"/>
      <c r="H63" s="150"/>
      <c r="I63" s="151"/>
      <c r="J63" s="152">
        <f>J99</f>
        <v>0</v>
      </c>
      <c r="K63" s="10"/>
      <c r="L63" s="14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7"/>
      <c r="D64" s="37"/>
      <c r="E64" s="37"/>
      <c r="F64" s="37"/>
      <c r="G64" s="37"/>
      <c r="H64" s="37"/>
      <c r="I64" s="117"/>
      <c r="J64" s="37"/>
      <c r="K64" s="37"/>
      <c r="L64" s="11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4"/>
      <c r="C65" s="55"/>
      <c r="D65" s="55"/>
      <c r="E65" s="55"/>
      <c r="F65" s="55"/>
      <c r="G65" s="55"/>
      <c r="H65" s="55"/>
      <c r="I65" s="137"/>
      <c r="J65" s="55"/>
      <c r="K65" s="55"/>
      <c r="L65" s="11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56"/>
      <c r="C69" s="57"/>
      <c r="D69" s="57"/>
      <c r="E69" s="57"/>
      <c r="F69" s="57"/>
      <c r="G69" s="57"/>
      <c r="H69" s="57"/>
      <c r="I69" s="138"/>
      <c r="J69" s="57"/>
      <c r="K69" s="57"/>
      <c r="L69" s="11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101</v>
      </c>
      <c r="D70" s="37"/>
      <c r="E70" s="37"/>
      <c r="F70" s="37"/>
      <c r="G70" s="37"/>
      <c r="H70" s="37"/>
      <c r="I70" s="117"/>
      <c r="J70" s="37"/>
      <c r="K70" s="37"/>
      <c r="L70" s="118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7"/>
      <c r="D71" s="37"/>
      <c r="E71" s="37"/>
      <c r="F71" s="37"/>
      <c r="G71" s="37"/>
      <c r="H71" s="37"/>
      <c r="I71" s="117"/>
      <c r="J71" s="37"/>
      <c r="K71" s="37"/>
      <c r="L71" s="118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17</v>
      </c>
      <c r="D72" s="37"/>
      <c r="E72" s="37"/>
      <c r="F72" s="37"/>
      <c r="G72" s="37"/>
      <c r="H72" s="37"/>
      <c r="I72" s="117"/>
      <c r="J72" s="37"/>
      <c r="K72" s="37"/>
      <c r="L72" s="118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4.4" customHeight="1">
      <c r="A73" s="37"/>
      <c r="B73" s="38"/>
      <c r="C73" s="37"/>
      <c r="D73" s="37"/>
      <c r="E73" s="116" t="str">
        <f>E7</f>
        <v>Prodloužení vodovodu a kanalizace, Merklín</v>
      </c>
      <c r="F73" s="31"/>
      <c r="G73" s="31"/>
      <c r="H73" s="31"/>
      <c r="I73" s="117"/>
      <c r="J73" s="37"/>
      <c r="K73" s="37"/>
      <c r="L73" s="11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91</v>
      </c>
      <c r="D74" s="37"/>
      <c r="E74" s="37"/>
      <c r="F74" s="37"/>
      <c r="G74" s="37"/>
      <c r="H74" s="37"/>
      <c r="I74" s="117"/>
      <c r="J74" s="37"/>
      <c r="K74" s="37"/>
      <c r="L74" s="11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4.4" customHeight="1">
      <c r="A75" s="37"/>
      <c r="B75" s="38"/>
      <c r="C75" s="37"/>
      <c r="D75" s="37"/>
      <c r="E75" s="61" t="str">
        <f>E9</f>
        <v>01 - Vedlejší a ostatní rozpočtové náklady</v>
      </c>
      <c r="F75" s="37"/>
      <c r="G75" s="37"/>
      <c r="H75" s="37"/>
      <c r="I75" s="117"/>
      <c r="J75" s="37"/>
      <c r="K75" s="37"/>
      <c r="L75" s="11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7"/>
      <c r="D76" s="37"/>
      <c r="E76" s="37"/>
      <c r="F76" s="37"/>
      <c r="G76" s="37"/>
      <c r="H76" s="37"/>
      <c r="I76" s="117"/>
      <c r="J76" s="37"/>
      <c r="K76" s="37"/>
      <c r="L76" s="11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7"/>
      <c r="E77" s="37"/>
      <c r="F77" s="26" t="str">
        <f>F12</f>
        <v>Merklín, ul. Arbesova</v>
      </c>
      <c r="G77" s="37"/>
      <c r="H77" s="37"/>
      <c r="I77" s="119" t="s">
        <v>23</v>
      </c>
      <c r="J77" s="63" t="str">
        <f>IF(J12="","",J12)</f>
        <v>4. 3. 2020</v>
      </c>
      <c r="K77" s="37"/>
      <c r="L77" s="11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7"/>
      <c r="D78" s="37"/>
      <c r="E78" s="37"/>
      <c r="F78" s="37"/>
      <c r="G78" s="37"/>
      <c r="H78" s="37"/>
      <c r="I78" s="117"/>
      <c r="J78" s="37"/>
      <c r="K78" s="37"/>
      <c r="L78" s="118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6.4" customHeight="1">
      <c r="A79" s="37"/>
      <c r="B79" s="38"/>
      <c r="C79" s="31" t="s">
        <v>25</v>
      </c>
      <c r="D79" s="37"/>
      <c r="E79" s="37"/>
      <c r="F79" s="26" t="str">
        <f>E15</f>
        <v>Obec Merklín</v>
      </c>
      <c r="G79" s="37"/>
      <c r="H79" s="37"/>
      <c r="I79" s="119" t="s">
        <v>31</v>
      </c>
      <c r="J79" s="35" t="str">
        <f>E21</f>
        <v>Ing. Tomáš Bešta</v>
      </c>
      <c r="K79" s="37"/>
      <c r="L79" s="118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26.4" customHeight="1">
      <c r="A80" s="37"/>
      <c r="B80" s="38"/>
      <c r="C80" s="31" t="s">
        <v>29</v>
      </c>
      <c r="D80" s="37"/>
      <c r="E80" s="37"/>
      <c r="F80" s="26" t="str">
        <f>IF(E18="","",E18)</f>
        <v>Vyplň údaj</v>
      </c>
      <c r="G80" s="37"/>
      <c r="H80" s="37"/>
      <c r="I80" s="119" t="s">
        <v>34</v>
      </c>
      <c r="J80" s="35" t="str">
        <f>E24</f>
        <v>Jitka Heřmanová</v>
      </c>
      <c r="K80" s="37"/>
      <c r="L80" s="118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7"/>
      <c r="D81" s="37"/>
      <c r="E81" s="37"/>
      <c r="F81" s="37"/>
      <c r="G81" s="37"/>
      <c r="H81" s="37"/>
      <c r="I81" s="117"/>
      <c r="J81" s="37"/>
      <c r="K81" s="37"/>
      <c r="L81" s="11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53"/>
      <c r="B82" s="154"/>
      <c r="C82" s="155" t="s">
        <v>102</v>
      </c>
      <c r="D82" s="156" t="s">
        <v>57</v>
      </c>
      <c r="E82" s="156" t="s">
        <v>53</v>
      </c>
      <c r="F82" s="156" t="s">
        <v>54</v>
      </c>
      <c r="G82" s="156" t="s">
        <v>103</v>
      </c>
      <c r="H82" s="156" t="s">
        <v>104</v>
      </c>
      <c r="I82" s="157" t="s">
        <v>105</v>
      </c>
      <c r="J82" s="156" t="s">
        <v>95</v>
      </c>
      <c r="K82" s="158" t="s">
        <v>106</v>
      </c>
      <c r="L82" s="159"/>
      <c r="M82" s="79" t="s">
        <v>3</v>
      </c>
      <c r="N82" s="80" t="s">
        <v>42</v>
      </c>
      <c r="O82" s="80" t="s">
        <v>107</v>
      </c>
      <c r="P82" s="80" t="s">
        <v>108</v>
      </c>
      <c r="Q82" s="80" t="s">
        <v>109</v>
      </c>
      <c r="R82" s="80" t="s">
        <v>110</v>
      </c>
      <c r="S82" s="80" t="s">
        <v>111</v>
      </c>
      <c r="T82" s="81" t="s">
        <v>112</v>
      </c>
      <c r="U82" s="153"/>
      <c r="V82" s="153"/>
      <c r="W82" s="153"/>
      <c r="X82" s="153"/>
      <c r="Y82" s="153"/>
      <c r="Z82" s="153"/>
      <c r="AA82" s="153"/>
      <c r="AB82" s="153"/>
      <c r="AC82" s="153"/>
      <c r="AD82" s="153"/>
      <c r="AE82" s="153"/>
    </row>
    <row r="83" s="2" customFormat="1" ht="22.8" customHeight="1">
      <c r="A83" s="37"/>
      <c r="B83" s="38"/>
      <c r="C83" s="86" t="s">
        <v>113</v>
      </c>
      <c r="D83" s="37"/>
      <c r="E83" s="37"/>
      <c r="F83" s="37"/>
      <c r="G83" s="37"/>
      <c r="H83" s="37"/>
      <c r="I83" s="117"/>
      <c r="J83" s="160">
        <f>BK83</f>
        <v>0</v>
      </c>
      <c r="K83" s="37"/>
      <c r="L83" s="38"/>
      <c r="M83" s="82"/>
      <c r="N83" s="67"/>
      <c r="O83" s="83"/>
      <c r="P83" s="161">
        <f>P84</f>
        <v>0</v>
      </c>
      <c r="Q83" s="83"/>
      <c r="R83" s="161">
        <f>R84</f>
        <v>0</v>
      </c>
      <c r="S83" s="83"/>
      <c r="T83" s="162">
        <f>T84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8" t="s">
        <v>71</v>
      </c>
      <c r="AU83" s="18" t="s">
        <v>96</v>
      </c>
      <c r="BK83" s="163">
        <f>BK84</f>
        <v>0</v>
      </c>
    </row>
    <row r="84" s="12" customFormat="1" ht="25.92" customHeight="1">
      <c r="A84" s="12"/>
      <c r="B84" s="164"/>
      <c r="C84" s="12"/>
      <c r="D84" s="165" t="s">
        <v>71</v>
      </c>
      <c r="E84" s="166" t="s">
        <v>114</v>
      </c>
      <c r="F84" s="166" t="s">
        <v>115</v>
      </c>
      <c r="G84" s="12"/>
      <c r="H84" s="12"/>
      <c r="I84" s="167"/>
      <c r="J84" s="168">
        <f>BK84</f>
        <v>0</v>
      </c>
      <c r="K84" s="12"/>
      <c r="L84" s="164"/>
      <c r="M84" s="169"/>
      <c r="N84" s="170"/>
      <c r="O84" s="170"/>
      <c r="P84" s="171">
        <f>P85+P90+P99</f>
        <v>0</v>
      </c>
      <c r="Q84" s="170"/>
      <c r="R84" s="171">
        <f>R85+R90+R99</f>
        <v>0</v>
      </c>
      <c r="S84" s="170"/>
      <c r="T84" s="172">
        <f>T85+T90+T99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65" t="s">
        <v>116</v>
      </c>
      <c r="AT84" s="173" t="s">
        <v>71</v>
      </c>
      <c r="AU84" s="173" t="s">
        <v>72</v>
      </c>
      <c r="AY84" s="165" t="s">
        <v>117</v>
      </c>
      <c r="BK84" s="174">
        <f>BK85+BK90+BK99</f>
        <v>0</v>
      </c>
    </row>
    <row r="85" s="12" customFormat="1" ht="22.8" customHeight="1">
      <c r="A85" s="12"/>
      <c r="B85" s="164"/>
      <c r="C85" s="12"/>
      <c r="D85" s="165" t="s">
        <v>71</v>
      </c>
      <c r="E85" s="175" t="s">
        <v>118</v>
      </c>
      <c r="F85" s="175" t="s">
        <v>119</v>
      </c>
      <c r="G85" s="12"/>
      <c r="H85" s="12"/>
      <c r="I85" s="167"/>
      <c r="J85" s="176">
        <f>BK85</f>
        <v>0</v>
      </c>
      <c r="K85" s="12"/>
      <c r="L85" s="164"/>
      <c r="M85" s="169"/>
      <c r="N85" s="170"/>
      <c r="O85" s="170"/>
      <c r="P85" s="171">
        <f>SUM(P86:P89)</f>
        <v>0</v>
      </c>
      <c r="Q85" s="170"/>
      <c r="R85" s="171">
        <f>SUM(R86:R89)</f>
        <v>0</v>
      </c>
      <c r="S85" s="170"/>
      <c r="T85" s="172">
        <f>SUM(T86:T89)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65" t="s">
        <v>116</v>
      </c>
      <c r="AT85" s="173" t="s">
        <v>71</v>
      </c>
      <c r="AU85" s="173" t="s">
        <v>80</v>
      </c>
      <c r="AY85" s="165" t="s">
        <v>117</v>
      </c>
      <c r="BK85" s="174">
        <f>SUM(BK86:BK89)</f>
        <v>0</v>
      </c>
    </row>
    <row r="86" s="2" customFormat="1" ht="14.4" customHeight="1">
      <c r="A86" s="37"/>
      <c r="B86" s="177"/>
      <c r="C86" s="178" t="s">
        <v>80</v>
      </c>
      <c r="D86" s="178" t="s">
        <v>120</v>
      </c>
      <c r="E86" s="179" t="s">
        <v>121</v>
      </c>
      <c r="F86" s="180" t="s">
        <v>122</v>
      </c>
      <c r="G86" s="181" t="s">
        <v>123</v>
      </c>
      <c r="H86" s="182">
        <v>1</v>
      </c>
      <c r="I86" s="183"/>
      <c r="J86" s="184">
        <f>ROUND(I86*H86,2)</f>
        <v>0</v>
      </c>
      <c r="K86" s="180" t="s">
        <v>124</v>
      </c>
      <c r="L86" s="38"/>
      <c r="M86" s="185" t="s">
        <v>3</v>
      </c>
      <c r="N86" s="186" t="s">
        <v>43</v>
      </c>
      <c r="O86" s="71"/>
      <c r="P86" s="187">
        <f>O86*H86</f>
        <v>0</v>
      </c>
      <c r="Q86" s="187">
        <v>0</v>
      </c>
      <c r="R86" s="187">
        <f>Q86*H86</f>
        <v>0</v>
      </c>
      <c r="S86" s="187">
        <v>0</v>
      </c>
      <c r="T86" s="188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9" t="s">
        <v>125</v>
      </c>
      <c r="AT86" s="189" t="s">
        <v>120</v>
      </c>
      <c r="AU86" s="189" t="s">
        <v>82</v>
      </c>
      <c r="AY86" s="18" t="s">
        <v>117</v>
      </c>
      <c r="BE86" s="190">
        <f>IF(N86="základní",J86,0)</f>
        <v>0</v>
      </c>
      <c r="BF86" s="190">
        <f>IF(N86="snížená",J86,0)</f>
        <v>0</v>
      </c>
      <c r="BG86" s="190">
        <f>IF(N86="zákl. přenesená",J86,0)</f>
        <v>0</v>
      </c>
      <c r="BH86" s="190">
        <f>IF(N86="sníž. přenesená",J86,0)</f>
        <v>0</v>
      </c>
      <c r="BI86" s="190">
        <f>IF(N86="nulová",J86,0)</f>
        <v>0</v>
      </c>
      <c r="BJ86" s="18" t="s">
        <v>80</v>
      </c>
      <c r="BK86" s="190">
        <f>ROUND(I86*H86,2)</f>
        <v>0</v>
      </c>
      <c r="BL86" s="18" t="s">
        <v>125</v>
      </c>
      <c r="BM86" s="189" t="s">
        <v>126</v>
      </c>
    </row>
    <row r="87" s="2" customFormat="1">
      <c r="A87" s="37"/>
      <c r="B87" s="38"/>
      <c r="C87" s="37"/>
      <c r="D87" s="191" t="s">
        <v>127</v>
      </c>
      <c r="E87" s="37"/>
      <c r="F87" s="192" t="s">
        <v>122</v>
      </c>
      <c r="G87" s="37"/>
      <c r="H87" s="37"/>
      <c r="I87" s="117"/>
      <c r="J87" s="37"/>
      <c r="K87" s="37"/>
      <c r="L87" s="38"/>
      <c r="M87" s="193"/>
      <c r="N87" s="194"/>
      <c r="O87" s="71"/>
      <c r="P87" s="71"/>
      <c r="Q87" s="71"/>
      <c r="R87" s="71"/>
      <c r="S87" s="71"/>
      <c r="T87" s="72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8" t="s">
        <v>127</v>
      </c>
      <c r="AU87" s="18" t="s">
        <v>82</v>
      </c>
    </row>
    <row r="88" s="2" customFormat="1" ht="14.4" customHeight="1">
      <c r="A88" s="37"/>
      <c r="B88" s="177"/>
      <c r="C88" s="178" t="s">
        <v>82</v>
      </c>
      <c r="D88" s="178" t="s">
        <v>120</v>
      </c>
      <c r="E88" s="179" t="s">
        <v>128</v>
      </c>
      <c r="F88" s="180" t="s">
        <v>129</v>
      </c>
      <c r="G88" s="181" t="s">
        <v>123</v>
      </c>
      <c r="H88" s="182">
        <v>1</v>
      </c>
      <c r="I88" s="183"/>
      <c r="J88" s="184">
        <f>ROUND(I88*H88,2)</f>
        <v>0</v>
      </c>
      <c r="K88" s="180" t="s">
        <v>124</v>
      </c>
      <c r="L88" s="38"/>
      <c r="M88" s="185" t="s">
        <v>3</v>
      </c>
      <c r="N88" s="186" t="s">
        <v>43</v>
      </c>
      <c r="O88" s="71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9" t="s">
        <v>125</v>
      </c>
      <c r="AT88" s="189" t="s">
        <v>120</v>
      </c>
      <c r="AU88" s="189" t="s">
        <v>82</v>
      </c>
      <c r="AY88" s="18" t="s">
        <v>117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8" t="s">
        <v>80</v>
      </c>
      <c r="BK88" s="190">
        <f>ROUND(I88*H88,2)</f>
        <v>0</v>
      </c>
      <c r="BL88" s="18" t="s">
        <v>125</v>
      </c>
      <c r="BM88" s="189" t="s">
        <v>130</v>
      </c>
    </row>
    <row r="89" s="2" customFormat="1">
      <c r="A89" s="37"/>
      <c r="B89" s="38"/>
      <c r="C89" s="37"/>
      <c r="D89" s="191" t="s">
        <v>127</v>
      </c>
      <c r="E89" s="37"/>
      <c r="F89" s="192" t="s">
        <v>129</v>
      </c>
      <c r="G89" s="37"/>
      <c r="H89" s="37"/>
      <c r="I89" s="117"/>
      <c r="J89" s="37"/>
      <c r="K89" s="37"/>
      <c r="L89" s="38"/>
      <c r="M89" s="193"/>
      <c r="N89" s="194"/>
      <c r="O89" s="71"/>
      <c r="P89" s="71"/>
      <c r="Q89" s="71"/>
      <c r="R89" s="71"/>
      <c r="S89" s="71"/>
      <c r="T89" s="72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8" t="s">
        <v>127</v>
      </c>
      <c r="AU89" s="18" t="s">
        <v>82</v>
      </c>
    </row>
    <row r="90" s="12" customFormat="1" ht="22.8" customHeight="1">
      <c r="A90" s="12"/>
      <c r="B90" s="164"/>
      <c r="C90" s="12"/>
      <c r="D90" s="165" t="s">
        <v>71</v>
      </c>
      <c r="E90" s="175" t="s">
        <v>131</v>
      </c>
      <c r="F90" s="175" t="s">
        <v>132</v>
      </c>
      <c r="G90" s="12"/>
      <c r="H90" s="12"/>
      <c r="I90" s="167"/>
      <c r="J90" s="176">
        <f>BK90</f>
        <v>0</v>
      </c>
      <c r="K90" s="12"/>
      <c r="L90" s="164"/>
      <c r="M90" s="169"/>
      <c r="N90" s="170"/>
      <c r="O90" s="170"/>
      <c r="P90" s="171">
        <f>SUM(P91:P98)</f>
        <v>0</v>
      </c>
      <c r="Q90" s="170"/>
      <c r="R90" s="171">
        <f>SUM(R91:R98)</f>
        <v>0</v>
      </c>
      <c r="S90" s="170"/>
      <c r="T90" s="172">
        <f>SUM(T91:T98)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65" t="s">
        <v>116</v>
      </c>
      <c r="AT90" s="173" t="s">
        <v>71</v>
      </c>
      <c r="AU90" s="173" t="s">
        <v>80</v>
      </c>
      <c r="AY90" s="165" t="s">
        <v>117</v>
      </c>
      <c r="BK90" s="174">
        <f>SUM(BK91:BK98)</f>
        <v>0</v>
      </c>
    </row>
    <row r="91" s="2" customFormat="1" ht="14.4" customHeight="1">
      <c r="A91" s="37"/>
      <c r="B91" s="177"/>
      <c r="C91" s="178" t="s">
        <v>133</v>
      </c>
      <c r="D91" s="178" t="s">
        <v>120</v>
      </c>
      <c r="E91" s="179" t="s">
        <v>134</v>
      </c>
      <c r="F91" s="180" t="s">
        <v>135</v>
      </c>
      <c r="G91" s="181" t="s">
        <v>123</v>
      </c>
      <c r="H91" s="182">
        <v>1</v>
      </c>
      <c r="I91" s="183"/>
      <c r="J91" s="184">
        <f>ROUND(I91*H91,2)</f>
        <v>0</v>
      </c>
      <c r="K91" s="180" t="s">
        <v>124</v>
      </c>
      <c r="L91" s="38"/>
      <c r="M91" s="185" t="s">
        <v>3</v>
      </c>
      <c r="N91" s="186" t="s">
        <v>43</v>
      </c>
      <c r="O91" s="71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9" t="s">
        <v>125</v>
      </c>
      <c r="AT91" s="189" t="s">
        <v>120</v>
      </c>
      <c r="AU91" s="189" t="s">
        <v>82</v>
      </c>
      <c r="AY91" s="18" t="s">
        <v>117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8" t="s">
        <v>80</v>
      </c>
      <c r="BK91" s="190">
        <f>ROUND(I91*H91,2)</f>
        <v>0</v>
      </c>
      <c r="BL91" s="18" t="s">
        <v>125</v>
      </c>
      <c r="BM91" s="189" t="s">
        <v>136</v>
      </c>
    </row>
    <row r="92" s="2" customFormat="1">
      <c r="A92" s="37"/>
      <c r="B92" s="38"/>
      <c r="C92" s="37"/>
      <c r="D92" s="191" t="s">
        <v>127</v>
      </c>
      <c r="E92" s="37"/>
      <c r="F92" s="192" t="s">
        <v>135</v>
      </c>
      <c r="G92" s="37"/>
      <c r="H92" s="37"/>
      <c r="I92" s="117"/>
      <c r="J92" s="37"/>
      <c r="K92" s="37"/>
      <c r="L92" s="38"/>
      <c r="M92" s="193"/>
      <c r="N92" s="194"/>
      <c r="O92" s="71"/>
      <c r="P92" s="71"/>
      <c r="Q92" s="71"/>
      <c r="R92" s="71"/>
      <c r="S92" s="71"/>
      <c r="T92" s="72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8" t="s">
        <v>127</v>
      </c>
      <c r="AU92" s="18" t="s">
        <v>82</v>
      </c>
    </row>
    <row r="93" s="2" customFormat="1" ht="14.4" customHeight="1">
      <c r="A93" s="37"/>
      <c r="B93" s="177"/>
      <c r="C93" s="178" t="s">
        <v>137</v>
      </c>
      <c r="D93" s="178" t="s">
        <v>120</v>
      </c>
      <c r="E93" s="179" t="s">
        <v>138</v>
      </c>
      <c r="F93" s="180" t="s">
        <v>139</v>
      </c>
      <c r="G93" s="181" t="s">
        <v>123</v>
      </c>
      <c r="H93" s="182">
        <v>1</v>
      </c>
      <c r="I93" s="183"/>
      <c r="J93" s="184">
        <f>ROUND(I93*H93,2)</f>
        <v>0</v>
      </c>
      <c r="K93" s="180" t="s">
        <v>124</v>
      </c>
      <c r="L93" s="38"/>
      <c r="M93" s="185" t="s">
        <v>3</v>
      </c>
      <c r="N93" s="186" t="s">
        <v>43</v>
      </c>
      <c r="O93" s="71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9" t="s">
        <v>125</v>
      </c>
      <c r="AT93" s="189" t="s">
        <v>120</v>
      </c>
      <c r="AU93" s="189" t="s">
        <v>82</v>
      </c>
      <c r="AY93" s="18" t="s">
        <v>117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8" t="s">
        <v>80</v>
      </c>
      <c r="BK93" s="190">
        <f>ROUND(I93*H93,2)</f>
        <v>0</v>
      </c>
      <c r="BL93" s="18" t="s">
        <v>125</v>
      </c>
      <c r="BM93" s="189" t="s">
        <v>140</v>
      </c>
    </row>
    <row r="94" s="2" customFormat="1">
      <c r="A94" s="37"/>
      <c r="B94" s="38"/>
      <c r="C94" s="37"/>
      <c r="D94" s="191" t="s">
        <v>127</v>
      </c>
      <c r="E94" s="37"/>
      <c r="F94" s="192" t="s">
        <v>139</v>
      </c>
      <c r="G94" s="37"/>
      <c r="H94" s="37"/>
      <c r="I94" s="117"/>
      <c r="J94" s="37"/>
      <c r="K94" s="37"/>
      <c r="L94" s="38"/>
      <c r="M94" s="193"/>
      <c r="N94" s="194"/>
      <c r="O94" s="71"/>
      <c r="P94" s="71"/>
      <c r="Q94" s="71"/>
      <c r="R94" s="71"/>
      <c r="S94" s="71"/>
      <c r="T94" s="72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8" t="s">
        <v>127</v>
      </c>
      <c r="AU94" s="18" t="s">
        <v>82</v>
      </c>
    </row>
    <row r="95" s="2" customFormat="1" ht="14.4" customHeight="1">
      <c r="A95" s="37"/>
      <c r="B95" s="177"/>
      <c r="C95" s="178" t="s">
        <v>116</v>
      </c>
      <c r="D95" s="178" t="s">
        <v>120</v>
      </c>
      <c r="E95" s="179" t="s">
        <v>141</v>
      </c>
      <c r="F95" s="180" t="s">
        <v>142</v>
      </c>
      <c r="G95" s="181" t="s">
        <v>123</v>
      </c>
      <c r="H95" s="182">
        <v>1</v>
      </c>
      <c r="I95" s="183"/>
      <c r="J95" s="184">
        <f>ROUND(I95*H95,2)</f>
        <v>0</v>
      </c>
      <c r="K95" s="180" t="s">
        <v>124</v>
      </c>
      <c r="L95" s="38"/>
      <c r="M95" s="185" t="s">
        <v>3</v>
      </c>
      <c r="N95" s="186" t="s">
        <v>43</v>
      </c>
      <c r="O95" s="71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9" t="s">
        <v>125</v>
      </c>
      <c r="AT95" s="189" t="s">
        <v>120</v>
      </c>
      <c r="AU95" s="189" t="s">
        <v>82</v>
      </c>
      <c r="AY95" s="18" t="s">
        <v>117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8" t="s">
        <v>80</v>
      </c>
      <c r="BK95" s="190">
        <f>ROUND(I95*H95,2)</f>
        <v>0</v>
      </c>
      <c r="BL95" s="18" t="s">
        <v>125</v>
      </c>
      <c r="BM95" s="189" t="s">
        <v>143</v>
      </c>
    </row>
    <row r="96" s="2" customFormat="1">
      <c r="A96" s="37"/>
      <c r="B96" s="38"/>
      <c r="C96" s="37"/>
      <c r="D96" s="191" t="s">
        <v>127</v>
      </c>
      <c r="E96" s="37"/>
      <c r="F96" s="192" t="s">
        <v>142</v>
      </c>
      <c r="G96" s="37"/>
      <c r="H96" s="37"/>
      <c r="I96" s="117"/>
      <c r="J96" s="37"/>
      <c r="K96" s="37"/>
      <c r="L96" s="38"/>
      <c r="M96" s="193"/>
      <c r="N96" s="194"/>
      <c r="O96" s="71"/>
      <c r="P96" s="71"/>
      <c r="Q96" s="71"/>
      <c r="R96" s="71"/>
      <c r="S96" s="71"/>
      <c r="T96" s="72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8" t="s">
        <v>127</v>
      </c>
      <c r="AU96" s="18" t="s">
        <v>82</v>
      </c>
    </row>
    <row r="97" s="2" customFormat="1" ht="14.4" customHeight="1">
      <c r="A97" s="37"/>
      <c r="B97" s="177"/>
      <c r="C97" s="178" t="s">
        <v>144</v>
      </c>
      <c r="D97" s="178" t="s">
        <v>120</v>
      </c>
      <c r="E97" s="179" t="s">
        <v>145</v>
      </c>
      <c r="F97" s="180" t="s">
        <v>146</v>
      </c>
      <c r="G97" s="181" t="s">
        <v>123</v>
      </c>
      <c r="H97" s="182">
        <v>1</v>
      </c>
      <c r="I97" s="183"/>
      <c r="J97" s="184">
        <f>ROUND(I97*H97,2)</f>
        <v>0</v>
      </c>
      <c r="K97" s="180" t="s">
        <v>124</v>
      </c>
      <c r="L97" s="38"/>
      <c r="M97" s="185" t="s">
        <v>3</v>
      </c>
      <c r="N97" s="186" t="s">
        <v>43</v>
      </c>
      <c r="O97" s="71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9" t="s">
        <v>125</v>
      </c>
      <c r="AT97" s="189" t="s">
        <v>120</v>
      </c>
      <c r="AU97" s="189" t="s">
        <v>82</v>
      </c>
      <c r="AY97" s="18" t="s">
        <v>117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8" t="s">
        <v>80</v>
      </c>
      <c r="BK97" s="190">
        <f>ROUND(I97*H97,2)</f>
        <v>0</v>
      </c>
      <c r="BL97" s="18" t="s">
        <v>125</v>
      </c>
      <c r="BM97" s="189" t="s">
        <v>147</v>
      </c>
    </row>
    <row r="98" s="2" customFormat="1">
      <c r="A98" s="37"/>
      <c r="B98" s="38"/>
      <c r="C98" s="37"/>
      <c r="D98" s="191" t="s">
        <v>127</v>
      </c>
      <c r="E98" s="37"/>
      <c r="F98" s="192" t="s">
        <v>146</v>
      </c>
      <c r="G98" s="37"/>
      <c r="H98" s="37"/>
      <c r="I98" s="117"/>
      <c r="J98" s="37"/>
      <c r="K98" s="37"/>
      <c r="L98" s="38"/>
      <c r="M98" s="193"/>
      <c r="N98" s="194"/>
      <c r="O98" s="71"/>
      <c r="P98" s="71"/>
      <c r="Q98" s="71"/>
      <c r="R98" s="71"/>
      <c r="S98" s="71"/>
      <c r="T98" s="72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8" t="s">
        <v>127</v>
      </c>
      <c r="AU98" s="18" t="s">
        <v>82</v>
      </c>
    </row>
    <row r="99" s="12" customFormat="1" ht="22.8" customHeight="1">
      <c r="A99" s="12"/>
      <c r="B99" s="164"/>
      <c r="C99" s="12"/>
      <c r="D99" s="165" t="s">
        <v>71</v>
      </c>
      <c r="E99" s="175" t="s">
        <v>148</v>
      </c>
      <c r="F99" s="175" t="s">
        <v>149</v>
      </c>
      <c r="G99" s="12"/>
      <c r="H99" s="12"/>
      <c r="I99" s="167"/>
      <c r="J99" s="176">
        <f>BK99</f>
        <v>0</v>
      </c>
      <c r="K99" s="12"/>
      <c r="L99" s="164"/>
      <c r="M99" s="169"/>
      <c r="N99" s="170"/>
      <c r="O99" s="170"/>
      <c r="P99" s="171">
        <f>SUM(P100:P103)</f>
        <v>0</v>
      </c>
      <c r="Q99" s="170"/>
      <c r="R99" s="171">
        <f>SUM(R100:R103)</f>
        <v>0</v>
      </c>
      <c r="S99" s="170"/>
      <c r="T99" s="172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65" t="s">
        <v>116</v>
      </c>
      <c r="AT99" s="173" t="s">
        <v>71</v>
      </c>
      <c r="AU99" s="173" t="s">
        <v>80</v>
      </c>
      <c r="AY99" s="165" t="s">
        <v>117</v>
      </c>
      <c r="BK99" s="174">
        <f>SUM(BK100:BK103)</f>
        <v>0</v>
      </c>
    </row>
    <row r="100" s="2" customFormat="1" ht="14.4" customHeight="1">
      <c r="A100" s="37"/>
      <c r="B100" s="177"/>
      <c r="C100" s="178" t="s">
        <v>150</v>
      </c>
      <c r="D100" s="178" t="s">
        <v>120</v>
      </c>
      <c r="E100" s="179" t="s">
        <v>151</v>
      </c>
      <c r="F100" s="180" t="s">
        <v>152</v>
      </c>
      <c r="G100" s="181" t="s">
        <v>123</v>
      </c>
      <c r="H100" s="182">
        <v>1</v>
      </c>
      <c r="I100" s="183"/>
      <c r="J100" s="184">
        <f>ROUND(I100*H100,2)</f>
        <v>0</v>
      </c>
      <c r="K100" s="180" t="s">
        <v>124</v>
      </c>
      <c r="L100" s="38"/>
      <c r="M100" s="185" t="s">
        <v>3</v>
      </c>
      <c r="N100" s="186" t="s">
        <v>43</v>
      </c>
      <c r="O100" s="71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9" t="s">
        <v>125</v>
      </c>
      <c r="AT100" s="189" t="s">
        <v>120</v>
      </c>
      <c r="AU100" s="189" t="s">
        <v>82</v>
      </c>
      <c r="AY100" s="18" t="s">
        <v>117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8" t="s">
        <v>80</v>
      </c>
      <c r="BK100" s="190">
        <f>ROUND(I100*H100,2)</f>
        <v>0</v>
      </c>
      <c r="BL100" s="18" t="s">
        <v>125</v>
      </c>
      <c r="BM100" s="189" t="s">
        <v>153</v>
      </c>
    </row>
    <row r="101" s="2" customFormat="1">
      <c r="A101" s="37"/>
      <c r="B101" s="38"/>
      <c r="C101" s="37"/>
      <c r="D101" s="191" t="s">
        <v>127</v>
      </c>
      <c r="E101" s="37"/>
      <c r="F101" s="192" t="s">
        <v>152</v>
      </c>
      <c r="G101" s="37"/>
      <c r="H101" s="37"/>
      <c r="I101" s="117"/>
      <c r="J101" s="37"/>
      <c r="K101" s="37"/>
      <c r="L101" s="38"/>
      <c r="M101" s="193"/>
      <c r="N101" s="194"/>
      <c r="O101" s="71"/>
      <c r="P101" s="71"/>
      <c r="Q101" s="71"/>
      <c r="R101" s="71"/>
      <c r="S101" s="71"/>
      <c r="T101" s="72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8" t="s">
        <v>127</v>
      </c>
      <c r="AU101" s="18" t="s">
        <v>82</v>
      </c>
    </row>
    <row r="102" s="2" customFormat="1" ht="14.4" customHeight="1">
      <c r="A102" s="37"/>
      <c r="B102" s="177"/>
      <c r="C102" s="178" t="s">
        <v>154</v>
      </c>
      <c r="D102" s="178" t="s">
        <v>120</v>
      </c>
      <c r="E102" s="179" t="s">
        <v>155</v>
      </c>
      <c r="F102" s="180" t="s">
        <v>156</v>
      </c>
      <c r="G102" s="181" t="s">
        <v>123</v>
      </c>
      <c r="H102" s="182">
        <v>1</v>
      </c>
      <c r="I102" s="183"/>
      <c r="J102" s="184">
        <f>ROUND(I102*H102,2)</f>
        <v>0</v>
      </c>
      <c r="K102" s="180" t="s">
        <v>124</v>
      </c>
      <c r="L102" s="38"/>
      <c r="M102" s="185" t="s">
        <v>3</v>
      </c>
      <c r="N102" s="186" t="s">
        <v>43</v>
      </c>
      <c r="O102" s="71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9" t="s">
        <v>125</v>
      </c>
      <c r="AT102" s="189" t="s">
        <v>120</v>
      </c>
      <c r="AU102" s="189" t="s">
        <v>82</v>
      </c>
      <c r="AY102" s="18" t="s">
        <v>117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8" t="s">
        <v>80</v>
      </c>
      <c r="BK102" s="190">
        <f>ROUND(I102*H102,2)</f>
        <v>0</v>
      </c>
      <c r="BL102" s="18" t="s">
        <v>125</v>
      </c>
      <c r="BM102" s="189" t="s">
        <v>157</v>
      </c>
    </row>
    <row r="103" s="2" customFormat="1">
      <c r="A103" s="37"/>
      <c r="B103" s="38"/>
      <c r="C103" s="37"/>
      <c r="D103" s="191" t="s">
        <v>127</v>
      </c>
      <c r="E103" s="37"/>
      <c r="F103" s="192" t="s">
        <v>156</v>
      </c>
      <c r="G103" s="37"/>
      <c r="H103" s="37"/>
      <c r="I103" s="117"/>
      <c r="J103" s="37"/>
      <c r="K103" s="37"/>
      <c r="L103" s="38"/>
      <c r="M103" s="195"/>
      <c r="N103" s="196"/>
      <c r="O103" s="197"/>
      <c r="P103" s="197"/>
      <c r="Q103" s="197"/>
      <c r="R103" s="197"/>
      <c r="S103" s="197"/>
      <c r="T103" s="19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8" t="s">
        <v>127</v>
      </c>
      <c r="AU103" s="18" t="s">
        <v>82</v>
      </c>
    </row>
    <row r="104" s="2" customFormat="1" ht="6.96" customHeight="1">
      <c r="A104" s="37"/>
      <c r="B104" s="54"/>
      <c r="C104" s="55"/>
      <c r="D104" s="55"/>
      <c r="E104" s="55"/>
      <c r="F104" s="55"/>
      <c r="G104" s="55"/>
      <c r="H104" s="55"/>
      <c r="I104" s="137"/>
      <c r="J104" s="55"/>
      <c r="K104" s="55"/>
      <c r="L104" s="38"/>
      <c r="M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</sheetData>
  <autoFilter ref="C82:K10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43.57422" style="1" customWidth="1"/>
    <col min="7" max="7" width="6.003906" style="1" customWidth="1"/>
    <col min="8" max="8" width="9.851563" style="1" customWidth="1"/>
    <col min="9" max="9" width="17.28125" style="113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13"/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4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90</v>
      </c>
      <c r="I4" s="113"/>
      <c r="L4" s="21"/>
      <c r="M4" s="115" t="s">
        <v>11</v>
      </c>
      <c r="AT4" s="18" t="s">
        <v>4</v>
      </c>
    </row>
    <row r="5" s="1" customFormat="1" ht="6.96" customHeight="1">
      <c r="B5" s="21"/>
      <c r="I5" s="113"/>
      <c r="L5" s="21"/>
    </row>
    <row r="6" s="1" customFormat="1" ht="12" customHeight="1">
      <c r="B6" s="21"/>
      <c r="D6" s="31" t="s">
        <v>17</v>
      </c>
      <c r="I6" s="113"/>
      <c r="L6" s="21"/>
    </row>
    <row r="7" s="1" customFormat="1" ht="14.4" customHeight="1">
      <c r="B7" s="21"/>
      <c r="E7" s="116" t="str">
        <f>'Rekapitulace stavby'!K6</f>
        <v>Prodloužení vodovodu a kanalizace, Merklín</v>
      </c>
      <c r="F7" s="31"/>
      <c r="G7" s="31"/>
      <c r="H7" s="31"/>
      <c r="I7" s="113"/>
      <c r="L7" s="21"/>
    </row>
    <row r="8" s="2" customFormat="1" ht="12" customHeight="1">
      <c r="A8" s="37"/>
      <c r="B8" s="38"/>
      <c r="C8" s="37"/>
      <c r="D8" s="31" t="s">
        <v>91</v>
      </c>
      <c r="E8" s="37"/>
      <c r="F8" s="37"/>
      <c r="G8" s="37"/>
      <c r="H8" s="37"/>
      <c r="I8" s="117"/>
      <c r="J8" s="37"/>
      <c r="K8" s="37"/>
      <c r="L8" s="11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4.4" customHeight="1">
      <c r="A9" s="37"/>
      <c r="B9" s="38"/>
      <c r="C9" s="37"/>
      <c r="D9" s="37"/>
      <c r="E9" s="61" t="s">
        <v>158</v>
      </c>
      <c r="F9" s="37"/>
      <c r="G9" s="37"/>
      <c r="H9" s="37"/>
      <c r="I9" s="117"/>
      <c r="J9" s="37"/>
      <c r="K9" s="37"/>
      <c r="L9" s="11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17"/>
      <c r="J10" s="37"/>
      <c r="K10" s="37"/>
      <c r="L10" s="11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119" t="s">
        <v>20</v>
      </c>
      <c r="J11" s="26" t="s">
        <v>3</v>
      </c>
      <c r="K11" s="37"/>
      <c r="L11" s="11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119" t="s">
        <v>23</v>
      </c>
      <c r="J12" s="63" t="str">
        <f>'Rekapitulace stavby'!AN8</f>
        <v>4. 3. 2020</v>
      </c>
      <c r="K12" s="37"/>
      <c r="L12" s="11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17"/>
      <c r="J13" s="37"/>
      <c r="K13" s="37"/>
      <c r="L13" s="11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119" t="s">
        <v>26</v>
      </c>
      <c r="J14" s="26" t="s">
        <v>3</v>
      </c>
      <c r="K14" s="37"/>
      <c r="L14" s="11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119" t="s">
        <v>28</v>
      </c>
      <c r="J15" s="26" t="s">
        <v>3</v>
      </c>
      <c r="K15" s="37"/>
      <c r="L15" s="11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17"/>
      <c r="J16" s="37"/>
      <c r="K16" s="37"/>
      <c r="L16" s="11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119" t="s">
        <v>26</v>
      </c>
      <c r="J17" s="32" t="str">
        <f>'Rekapitulace stavby'!AN13</f>
        <v>Vyplň údaj</v>
      </c>
      <c r="K17" s="37"/>
      <c r="L17" s="11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19" t="s">
        <v>28</v>
      </c>
      <c r="J18" s="32" t="str">
        <f>'Rekapitulace stavby'!AN14</f>
        <v>Vyplň údaj</v>
      </c>
      <c r="K18" s="37"/>
      <c r="L18" s="11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17"/>
      <c r="J19" s="37"/>
      <c r="K19" s="37"/>
      <c r="L19" s="11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119" t="s">
        <v>26</v>
      </c>
      <c r="J20" s="26" t="s">
        <v>3</v>
      </c>
      <c r="K20" s="37"/>
      <c r="L20" s="11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119" t="s">
        <v>28</v>
      </c>
      <c r="J21" s="26" t="s">
        <v>3</v>
      </c>
      <c r="K21" s="37"/>
      <c r="L21" s="11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17"/>
      <c r="J22" s="37"/>
      <c r="K22" s="37"/>
      <c r="L22" s="11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119" t="s">
        <v>26</v>
      </c>
      <c r="J23" s="26" t="s">
        <v>3</v>
      </c>
      <c r="K23" s="37"/>
      <c r="L23" s="11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119" t="s">
        <v>28</v>
      </c>
      <c r="J24" s="26" t="s">
        <v>3</v>
      </c>
      <c r="K24" s="37"/>
      <c r="L24" s="11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17"/>
      <c r="J25" s="37"/>
      <c r="K25" s="37"/>
      <c r="L25" s="11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117"/>
      <c r="J26" s="37"/>
      <c r="K26" s="37"/>
      <c r="L26" s="11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20"/>
      <c r="B27" s="121"/>
      <c r="C27" s="120"/>
      <c r="D27" s="120"/>
      <c r="E27" s="35" t="s">
        <v>3</v>
      </c>
      <c r="F27" s="35"/>
      <c r="G27" s="35"/>
      <c r="H27" s="35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17"/>
      <c r="J28" s="37"/>
      <c r="K28" s="37"/>
      <c r="L28" s="11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124"/>
      <c r="J29" s="83"/>
      <c r="K29" s="83"/>
      <c r="L29" s="11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38</v>
      </c>
      <c r="E30" s="37"/>
      <c r="F30" s="37"/>
      <c r="G30" s="37"/>
      <c r="H30" s="37"/>
      <c r="I30" s="117"/>
      <c r="J30" s="89">
        <f>ROUND(J89, 2)</f>
        <v>0</v>
      </c>
      <c r="K30" s="37"/>
      <c r="L30" s="11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124"/>
      <c r="J31" s="83"/>
      <c r="K31" s="83"/>
      <c r="L31" s="11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40</v>
      </c>
      <c r="G32" s="37"/>
      <c r="H32" s="37"/>
      <c r="I32" s="126" t="s">
        <v>39</v>
      </c>
      <c r="J32" s="42" t="s">
        <v>41</v>
      </c>
      <c r="K32" s="37"/>
      <c r="L32" s="11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42</v>
      </c>
      <c r="E33" s="31" t="s">
        <v>43</v>
      </c>
      <c r="F33" s="128">
        <f>ROUND((SUM(BE89:BE282)),  2)</f>
        <v>0</v>
      </c>
      <c r="G33" s="37"/>
      <c r="H33" s="37"/>
      <c r="I33" s="129">
        <v>0.20999999999999999</v>
      </c>
      <c r="J33" s="128">
        <f>ROUND(((SUM(BE89:BE282))*I33),  2)</f>
        <v>0</v>
      </c>
      <c r="K33" s="37"/>
      <c r="L33" s="11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44</v>
      </c>
      <c r="F34" s="128">
        <f>ROUND((SUM(BF89:BF282)),  2)</f>
        <v>0</v>
      </c>
      <c r="G34" s="37"/>
      <c r="H34" s="37"/>
      <c r="I34" s="129">
        <v>0.14999999999999999</v>
      </c>
      <c r="J34" s="128">
        <f>ROUND(((SUM(BF89:BF282))*I34),  2)</f>
        <v>0</v>
      </c>
      <c r="K34" s="37"/>
      <c r="L34" s="11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28">
        <f>ROUND((SUM(BG89:BG282)),  2)</f>
        <v>0</v>
      </c>
      <c r="G35" s="37"/>
      <c r="H35" s="37"/>
      <c r="I35" s="129">
        <v>0.20999999999999999</v>
      </c>
      <c r="J35" s="128">
        <f>0</f>
        <v>0</v>
      </c>
      <c r="K35" s="37"/>
      <c r="L35" s="11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46</v>
      </c>
      <c r="F36" s="128">
        <f>ROUND((SUM(BH89:BH282)),  2)</f>
        <v>0</v>
      </c>
      <c r="G36" s="37"/>
      <c r="H36" s="37"/>
      <c r="I36" s="129">
        <v>0.14999999999999999</v>
      </c>
      <c r="J36" s="128">
        <f>0</f>
        <v>0</v>
      </c>
      <c r="K36" s="37"/>
      <c r="L36" s="11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47</v>
      </c>
      <c r="F37" s="128">
        <f>ROUND((SUM(BI89:BI282)),  2)</f>
        <v>0</v>
      </c>
      <c r="G37" s="37"/>
      <c r="H37" s="37"/>
      <c r="I37" s="129">
        <v>0</v>
      </c>
      <c r="J37" s="128">
        <f>0</f>
        <v>0</v>
      </c>
      <c r="K37" s="37"/>
      <c r="L37" s="11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17"/>
      <c r="J38" s="37"/>
      <c r="K38" s="37"/>
      <c r="L38" s="11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48</v>
      </c>
      <c r="E39" s="75"/>
      <c r="F39" s="75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11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137"/>
      <c r="J40" s="55"/>
      <c r="K40" s="55"/>
      <c r="L40" s="11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138"/>
      <c r="J44" s="57"/>
      <c r="K44" s="57"/>
      <c r="L44" s="11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7"/>
      <c r="E45" s="37"/>
      <c r="F45" s="37"/>
      <c r="G45" s="37"/>
      <c r="H45" s="37"/>
      <c r="I45" s="117"/>
      <c r="J45" s="37"/>
      <c r="K45" s="37"/>
      <c r="L45" s="118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117"/>
      <c r="J46" s="37"/>
      <c r="K46" s="37"/>
      <c r="L46" s="118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117"/>
      <c r="J47" s="37"/>
      <c r="K47" s="37"/>
      <c r="L47" s="118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4.4" customHeight="1">
      <c r="A48" s="37"/>
      <c r="B48" s="38"/>
      <c r="C48" s="37"/>
      <c r="D48" s="37"/>
      <c r="E48" s="116" t="str">
        <f>E7</f>
        <v>Prodloužení vodovodu a kanalizace, Merklín</v>
      </c>
      <c r="F48" s="31"/>
      <c r="G48" s="31"/>
      <c r="H48" s="31"/>
      <c r="I48" s="117"/>
      <c r="J48" s="37"/>
      <c r="K48" s="37"/>
      <c r="L48" s="11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7"/>
      <c r="E49" s="37"/>
      <c r="F49" s="37"/>
      <c r="G49" s="37"/>
      <c r="H49" s="37"/>
      <c r="I49" s="117"/>
      <c r="J49" s="37"/>
      <c r="K49" s="37"/>
      <c r="L49" s="11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4.4" customHeight="1">
      <c r="A50" s="37"/>
      <c r="B50" s="38"/>
      <c r="C50" s="37"/>
      <c r="D50" s="37"/>
      <c r="E50" s="61" t="str">
        <f>E9</f>
        <v>02 - Kanalizace</v>
      </c>
      <c r="F50" s="37"/>
      <c r="G50" s="37"/>
      <c r="H50" s="37"/>
      <c r="I50" s="117"/>
      <c r="J50" s="37"/>
      <c r="K50" s="37"/>
      <c r="L50" s="11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117"/>
      <c r="J51" s="37"/>
      <c r="K51" s="37"/>
      <c r="L51" s="11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7"/>
      <c r="E52" s="37"/>
      <c r="F52" s="26" t="str">
        <f>F12</f>
        <v>Merklín, ul. Arbesova</v>
      </c>
      <c r="G52" s="37"/>
      <c r="H52" s="37"/>
      <c r="I52" s="119" t="s">
        <v>23</v>
      </c>
      <c r="J52" s="63" t="str">
        <f>IF(J12="","",J12)</f>
        <v>4. 3. 2020</v>
      </c>
      <c r="K52" s="37"/>
      <c r="L52" s="11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117"/>
      <c r="J53" s="37"/>
      <c r="K53" s="37"/>
      <c r="L53" s="118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6.4" customHeight="1">
      <c r="A54" s="37"/>
      <c r="B54" s="38"/>
      <c r="C54" s="31" t="s">
        <v>25</v>
      </c>
      <c r="D54" s="37"/>
      <c r="E54" s="37"/>
      <c r="F54" s="26" t="str">
        <f>E15</f>
        <v>Obec Merklín</v>
      </c>
      <c r="G54" s="37"/>
      <c r="H54" s="37"/>
      <c r="I54" s="119" t="s">
        <v>31</v>
      </c>
      <c r="J54" s="35" t="str">
        <f>E21</f>
        <v>Ing. Tomáš Bešta</v>
      </c>
      <c r="K54" s="37"/>
      <c r="L54" s="118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6.4" customHeight="1">
      <c r="A55" s="37"/>
      <c r="B55" s="38"/>
      <c r="C55" s="31" t="s">
        <v>29</v>
      </c>
      <c r="D55" s="37"/>
      <c r="E55" s="37"/>
      <c r="F55" s="26" t="str">
        <f>IF(E18="","",E18)</f>
        <v>Vyplň údaj</v>
      </c>
      <c r="G55" s="37"/>
      <c r="H55" s="37"/>
      <c r="I55" s="119" t="s">
        <v>34</v>
      </c>
      <c r="J55" s="35" t="str">
        <f>E24</f>
        <v>Jitka Heřmanová</v>
      </c>
      <c r="K55" s="37"/>
      <c r="L55" s="118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117"/>
      <c r="J56" s="37"/>
      <c r="K56" s="37"/>
      <c r="L56" s="11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39" t="s">
        <v>94</v>
      </c>
      <c r="D57" s="130"/>
      <c r="E57" s="130"/>
      <c r="F57" s="130"/>
      <c r="G57" s="130"/>
      <c r="H57" s="130"/>
      <c r="I57" s="140"/>
      <c r="J57" s="141" t="s">
        <v>95</v>
      </c>
      <c r="K57" s="130"/>
      <c r="L57" s="11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117"/>
      <c r="J58" s="37"/>
      <c r="K58" s="37"/>
      <c r="L58" s="11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42" t="s">
        <v>70</v>
      </c>
      <c r="D59" s="37"/>
      <c r="E59" s="37"/>
      <c r="F59" s="37"/>
      <c r="G59" s="37"/>
      <c r="H59" s="37"/>
      <c r="I59" s="117"/>
      <c r="J59" s="89">
        <f>J89</f>
        <v>0</v>
      </c>
      <c r="K59" s="37"/>
      <c r="L59" s="11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96</v>
      </c>
    </row>
    <row r="60" s="9" customFormat="1" ht="24.96" customHeight="1">
      <c r="A60" s="9"/>
      <c r="B60" s="143"/>
      <c r="C60" s="9"/>
      <c r="D60" s="144" t="s">
        <v>159</v>
      </c>
      <c r="E60" s="145"/>
      <c r="F60" s="145"/>
      <c r="G60" s="145"/>
      <c r="H60" s="145"/>
      <c r="I60" s="146"/>
      <c r="J60" s="147">
        <f>J90</f>
        <v>0</v>
      </c>
      <c r="K60" s="9"/>
      <c r="L60" s="14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8"/>
      <c r="C61" s="10"/>
      <c r="D61" s="149" t="s">
        <v>160</v>
      </c>
      <c r="E61" s="150"/>
      <c r="F61" s="150"/>
      <c r="G61" s="150"/>
      <c r="H61" s="150"/>
      <c r="I61" s="151"/>
      <c r="J61" s="152">
        <f>J91</f>
        <v>0</v>
      </c>
      <c r="K61" s="10"/>
      <c r="L61" s="14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8"/>
      <c r="C62" s="10"/>
      <c r="D62" s="149" t="s">
        <v>161</v>
      </c>
      <c r="E62" s="150"/>
      <c r="F62" s="150"/>
      <c r="G62" s="150"/>
      <c r="H62" s="150"/>
      <c r="I62" s="151"/>
      <c r="J62" s="152">
        <f>J164</f>
        <v>0</v>
      </c>
      <c r="K62" s="10"/>
      <c r="L62" s="14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8"/>
      <c r="C63" s="10"/>
      <c r="D63" s="149" t="s">
        <v>162</v>
      </c>
      <c r="E63" s="150"/>
      <c r="F63" s="150"/>
      <c r="G63" s="150"/>
      <c r="H63" s="150"/>
      <c r="I63" s="151"/>
      <c r="J63" s="152">
        <f>J168</f>
        <v>0</v>
      </c>
      <c r="K63" s="10"/>
      <c r="L63" s="14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8"/>
      <c r="C64" s="10"/>
      <c r="D64" s="149" t="s">
        <v>163</v>
      </c>
      <c r="E64" s="150"/>
      <c r="F64" s="150"/>
      <c r="G64" s="150"/>
      <c r="H64" s="150"/>
      <c r="I64" s="151"/>
      <c r="J64" s="152">
        <f>J187</f>
        <v>0</v>
      </c>
      <c r="K64" s="10"/>
      <c r="L64" s="14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8"/>
      <c r="C65" s="10"/>
      <c r="D65" s="149" t="s">
        <v>164</v>
      </c>
      <c r="E65" s="150"/>
      <c r="F65" s="150"/>
      <c r="G65" s="150"/>
      <c r="H65" s="150"/>
      <c r="I65" s="151"/>
      <c r="J65" s="152">
        <f>J204</f>
        <v>0</v>
      </c>
      <c r="K65" s="10"/>
      <c r="L65" s="14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8"/>
      <c r="C66" s="10"/>
      <c r="D66" s="149" t="s">
        <v>165</v>
      </c>
      <c r="E66" s="150"/>
      <c r="F66" s="150"/>
      <c r="G66" s="150"/>
      <c r="H66" s="150"/>
      <c r="I66" s="151"/>
      <c r="J66" s="152">
        <f>J208</f>
        <v>0</v>
      </c>
      <c r="K66" s="10"/>
      <c r="L66" s="14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8"/>
      <c r="C67" s="10"/>
      <c r="D67" s="149" t="s">
        <v>166</v>
      </c>
      <c r="E67" s="150"/>
      <c r="F67" s="150"/>
      <c r="G67" s="150"/>
      <c r="H67" s="150"/>
      <c r="I67" s="151"/>
      <c r="J67" s="152">
        <f>J255</f>
        <v>0</v>
      </c>
      <c r="K67" s="10"/>
      <c r="L67" s="14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8"/>
      <c r="C68" s="10"/>
      <c r="D68" s="149" t="s">
        <v>167</v>
      </c>
      <c r="E68" s="150"/>
      <c r="F68" s="150"/>
      <c r="G68" s="150"/>
      <c r="H68" s="150"/>
      <c r="I68" s="151"/>
      <c r="J68" s="152">
        <f>J262</f>
        <v>0</v>
      </c>
      <c r="K68" s="10"/>
      <c r="L68" s="14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8"/>
      <c r="C69" s="10"/>
      <c r="D69" s="149" t="s">
        <v>168</v>
      </c>
      <c r="E69" s="150"/>
      <c r="F69" s="150"/>
      <c r="G69" s="150"/>
      <c r="H69" s="150"/>
      <c r="I69" s="151"/>
      <c r="J69" s="152">
        <f>J280</f>
        <v>0</v>
      </c>
      <c r="K69" s="10"/>
      <c r="L69" s="14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7"/>
      <c r="D70" s="37"/>
      <c r="E70" s="37"/>
      <c r="F70" s="37"/>
      <c r="G70" s="37"/>
      <c r="H70" s="37"/>
      <c r="I70" s="117"/>
      <c r="J70" s="37"/>
      <c r="K70" s="37"/>
      <c r="L70" s="118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4"/>
      <c r="C71" s="55"/>
      <c r="D71" s="55"/>
      <c r="E71" s="55"/>
      <c r="F71" s="55"/>
      <c r="G71" s="55"/>
      <c r="H71" s="55"/>
      <c r="I71" s="137"/>
      <c r="J71" s="55"/>
      <c r="K71" s="55"/>
      <c r="L71" s="118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56"/>
      <c r="C75" s="57"/>
      <c r="D75" s="57"/>
      <c r="E75" s="57"/>
      <c r="F75" s="57"/>
      <c r="G75" s="57"/>
      <c r="H75" s="57"/>
      <c r="I75" s="138"/>
      <c r="J75" s="57"/>
      <c r="K75" s="57"/>
      <c r="L75" s="11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101</v>
      </c>
      <c r="D76" s="37"/>
      <c r="E76" s="37"/>
      <c r="F76" s="37"/>
      <c r="G76" s="37"/>
      <c r="H76" s="37"/>
      <c r="I76" s="117"/>
      <c r="J76" s="37"/>
      <c r="K76" s="37"/>
      <c r="L76" s="11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7"/>
      <c r="D77" s="37"/>
      <c r="E77" s="37"/>
      <c r="F77" s="37"/>
      <c r="G77" s="37"/>
      <c r="H77" s="37"/>
      <c r="I77" s="117"/>
      <c r="J77" s="37"/>
      <c r="K77" s="37"/>
      <c r="L77" s="11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17</v>
      </c>
      <c r="D78" s="37"/>
      <c r="E78" s="37"/>
      <c r="F78" s="37"/>
      <c r="G78" s="37"/>
      <c r="H78" s="37"/>
      <c r="I78" s="117"/>
      <c r="J78" s="37"/>
      <c r="K78" s="37"/>
      <c r="L78" s="118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4.4" customHeight="1">
      <c r="A79" s="37"/>
      <c r="B79" s="38"/>
      <c r="C79" s="37"/>
      <c r="D79" s="37"/>
      <c r="E79" s="116" t="str">
        <f>E7</f>
        <v>Prodloužení vodovodu a kanalizace, Merklín</v>
      </c>
      <c r="F79" s="31"/>
      <c r="G79" s="31"/>
      <c r="H79" s="31"/>
      <c r="I79" s="117"/>
      <c r="J79" s="37"/>
      <c r="K79" s="37"/>
      <c r="L79" s="118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91</v>
      </c>
      <c r="D80" s="37"/>
      <c r="E80" s="37"/>
      <c r="F80" s="37"/>
      <c r="G80" s="37"/>
      <c r="H80" s="37"/>
      <c r="I80" s="117"/>
      <c r="J80" s="37"/>
      <c r="K80" s="37"/>
      <c r="L80" s="118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4.4" customHeight="1">
      <c r="A81" s="37"/>
      <c r="B81" s="38"/>
      <c r="C81" s="37"/>
      <c r="D81" s="37"/>
      <c r="E81" s="61" t="str">
        <f>E9</f>
        <v>02 - Kanalizace</v>
      </c>
      <c r="F81" s="37"/>
      <c r="G81" s="37"/>
      <c r="H81" s="37"/>
      <c r="I81" s="117"/>
      <c r="J81" s="37"/>
      <c r="K81" s="37"/>
      <c r="L81" s="11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7"/>
      <c r="D82" s="37"/>
      <c r="E82" s="37"/>
      <c r="F82" s="37"/>
      <c r="G82" s="37"/>
      <c r="H82" s="37"/>
      <c r="I82" s="117"/>
      <c r="J82" s="37"/>
      <c r="K82" s="37"/>
      <c r="L82" s="11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7"/>
      <c r="E83" s="37"/>
      <c r="F83" s="26" t="str">
        <f>F12</f>
        <v>Merklín, ul. Arbesova</v>
      </c>
      <c r="G83" s="37"/>
      <c r="H83" s="37"/>
      <c r="I83" s="119" t="s">
        <v>23</v>
      </c>
      <c r="J83" s="63" t="str">
        <f>IF(J12="","",J12)</f>
        <v>4. 3. 2020</v>
      </c>
      <c r="K83" s="37"/>
      <c r="L83" s="11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7"/>
      <c r="D84" s="37"/>
      <c r="E84" s="37"/>
      <c r="F84" s="37"/>
      <c r="G84" s="37"/>
      <c r="H84" s="37"/>
      <c r="I84" s="117"/>
      <c r="J84" s="37"/>
      <c r="K84" s="37"/>
      <c r="L84" s="11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4" customHeight="1">
      <c r="A85" s="37"/>
      <c r="B85" s="38"/>
      <c r="C85" s="31" t="s">
        <v>25</v>
      </c>
      <c r="D85" s="37"/>
      <c r="E85" s="37"/>
      <c r="F85" s="26" t="str">
        <f>E15</f>
        <v>Obec Merklín</v>
      </c>
      <c r="G85" s="37"/>
      <c r="H85" s="37"/>
      <c r="I85" s="119" t="s">
        <v>31</v>
      </c>
      <c r="J85" s="35" t="str">
        <f>E21</f>
        <v>Ing. Tomáš Bešta</v>
      </c>
      <c r="K85" s="37"/>
      <c r="L85" s="11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6.4" customHeight="1">
      <c r="A86" s="37"/>
      <c r="B86" s="38"/>
      <c r="C86" s="31" t="s">
        <v>29</v>
      </c>
      <c r="D86" s="37"/>
      <c r="E86" s="37"/>
      <c r="F86" s="26" t="str">
        <f>IF(E18="","",E18)</f>
        <v>Vyplň údaj</v>
      </c>
      <c r="G86" s="37"/>
      <c r="H86" s="37"/>
      <c r="I86" s="119" t="s">
        <v>34</v>
      </c>
      <c r="J86" s="35" t="str">
        <f>E24</f>
        <v>Jitka Heřmanová</v>
      </c>
      <c r="K86" s="37"/>
      <c r="L86" s="11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7"/>
      <c r="D87" s="37"/>
      <c r="E87" s="37"/>
      <c r="F87" s="37"/>
      <c r="G87" s="37"/>
      <c r="H87" s="37"/>
      <c r="I87" s="117"/>
      <c r="J87" s="37"/>
      <c r="K87" s="37"/>
      <c r="L87" s="11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53"/>
      <c r="B88" s="154"/>
      <c r="C88" s="155" t="s">
        <v>102</v>
      </c>
      <c r="D88" s="156" t="s">
        <v>57</v>
      </c>
      <c r="E88" s="156" t="s">
        <v>53</v>
      </c>
      <c r="F88" s="156" t="s">
        <v>54</v>
      </c>
      <c r="G88" s="156" t="s">
        <v>103</v>
      </c>
      <c r="H88" s="156" t="s">
        <v>104</v>
      </c>
      <c r="I88" s="157" t="s">
        <v>105</v>
      </c>
      <c r="J88" s="156" t="s">
        <v>95</v>
      </c>
      <c r="K88" s="158" t="s">
        <v>106</v>
      </c>
      <c r="L88" s="159"/>
      <c r="M88" s="79" t="s">
        <v>3</v>
      </c>
      <c r="N88" s="80" t="s">
        <v>42</v>
      </c>
      <c r="O88" s="80" t="s">
        <v>107</v>
      </c>
      <c r="P88" s="80" t="s">
        <v>108</v>
      </c>
      <c r="Q88" s="80" t="s">
        <v>109</v>
      </c>
      <c r="R88" s="80" t="s">
        <v>110</v>
      </c>
      <c r="S88" s="80" t="s">
        <v>111</v>
      </c>
      <c r="T88" s="81" t="s">
        <v>112</v>
      </c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</row>
    <row r="89" s="2" customFormat="1" ht="22.8" customHeight="1">
      <c r="A89" s="37"/>
      <c r="B89" s="38"/>
      <c r="C89" s="86" t="s">
        <v>113</v>
      </c>
      <c r="D89" s="37"/>
      <c r="E89" s="37"/>
      <c r="F89" s="37"/>
      <c r="G89" s="37"/>
      <c r="H89" s="37"/>
      <c r="I89" s="117"/>
      <c r="J89" s="160">
        <f>BK89</f>
        <v>0</v>
      </c>
      <c r="K89" s="37"/>
      <c r="L89" s="38"/>
      <c r="M89" s="82"/>
      <c r="N89" s="67"/>
      <c r="O89" s="83"/>
      <c r="P89" s="161">
        <f>P90</f>
        <v>0</v>
      </c>
      <c r="Q89" s="83"/>
      <c r="R89" s="161">
        <f>R90</f>
        <v>159.13407530000001</v>
      </c>
      <c r="S89" s="83"/>
      <c r="T89" s="162">
        <f>T90</f>
        <v>376.63420500000001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8" t="s">
        <v>71</v>
      </c>
      <c r="AU89" s="18" t="s">
        <v>96</v>
      </c>
      <c r="BK89" s="163">
        <f>BK90</f>
        <v>0</v>
      </c>
    </row>
    <row r="90" s="12" customFormat="1" ht="25.92" customHeight="1">
      <c r="A90" s="12"/>
      <c r="B90" s="164"/>
      <c r="C90" s="12"/>
      <c r="D90" s="165" t="s">
        <v>71</v>
      </c>
      <c r="E90" s="166" t="s">
        <v>169</v>
      </c>
      <c r="F90" s="166" t="s">
        <v>170</v>
      </c>
      <c r="G90" s="12"/>
      <c r="H90" s="12"/>
      <c r="I90" s="167"/>
      <c r="J90" s="168">
        <f>BK90</f>
        <v>0</v>
      </c>
      <c r="K90" s="12"/>
      <c r="L90" s="164"/>
      <c r="M90" s="169"/>
      <c r="N90" s="170"/>
      <c r="O90" s="170"/>
      <c r="P90" s="171">
        <f>P91+P164+P168+P187+P204+P208+P255+P262+P280</f>
        <v>0</v>
      </c>
      <c r="Q90" s="170"/>
      <c r="R90" s="171">
        <f>R91+R164+R168+R187+R204+R208+R255+R262+R280</f>
        <v>159.13407530000001</v>
      </c>
      <c r="S90" s="170"/>
      <c r="T90" s="172">
        <f>T91+T164+T168+T187+T204+T208+T255+T262+T280</f>
        <v>376.63420500000001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65" t="s">
        <v>80</v>
      </c>
      <c r="AT90" s="173" t="s">
        <v>71</v>
      </c>
      <c r="AU90" s="173" t="s">
        <v>72</v>
      </c>
      <c r="AY90" s="165" t="s">
        <v>117</v>
      </c>
      <c r="BK90" s="174">
        <f>BK91+BK164+BK168+BK187+BK204+BK208+BK255+BK262+BK280</f>
        <v>0</v>
      </c>
    </row>
    <row r="91" s="12" customFormat="1" ht="22.8" customHeight="1">
      <c r="A91" s="12"/>
      <c r="B91" s="164"/>
      <c r="C91" s="12"/>
      <c r="D91" s="165" t="s">
        <v>71</v>
      </c>
      <c r="E91" s="175" t="s">
        <v>80</v>
      </c>
      <c r="F91" s="175" t="s">
        <v>171</v>
      </c>
      <c r="G91" s="12"/>
      <c r="H91" s="12"/>
      <c r="I91" s="167"/>
      <c r="J91" s="176">
        <f>BK91</f>
        <v>0</v>
      </c>
      <c r="K91" s="12"/>
      <c r="L91" s="164"/>
      <c r="M91" s="169"/>
      <c r="N91" s="170"/>
      <c r="O91" s="170"/>
      <c r="P91" s="171">
        <f>SUM(P92:P163)</f>
        <v>0</v>
      </c>
      <c r="Q91" s="170"/>
      <c r="R91" s="171">
        <f>SUM(R92:R163)</f>
        <v>3.0736299999999996</v>
      </c>
      <c r="S91" s="170"/>
      <c r="T91" s="172">
        <f>SUM(T92:T163)</f>
        <v>376.596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65" t="s">
        <v>80</v>
      </c>
      <c r="AT91" s="173" t="s">
        <v>71</v>
      </c>
      <c r="AU91" s="173" t="s">
        <v>80</v>
      </c>
      <c r="AY91" s="165" t="s">
        <v>117</v>
      </c>
      <c r="BK91" s="174">
        <f>SUM(BK92:BK163)</f>
        <v>0</v>
      </c>
    </row>
    <row r="92" s="2" customFormat="1" ht="19.8" customHeight="1">
      <c r="A92" s="37"/>
      <c r="B92" s="177"/>
      <c r="C92" s="178" t="s">
        <v>80</v>
      </c>
      <c r="D92" s="178" t="s">
        <v>120</v>
      </c>
      <c r="E92" s="179" t="s">
        <v>172</v>
      </c>
      <c r="F92" s="180" t="s">
        <v>173</v>
      </c>
      <c r="G92" s="181" t="s">
        <v>174</v>
      </c>
      <c r="H92" s="182">
        <v>534</v>
      </c>
      <c r="I92" s="183"/>
      <c r="J92" s="184">
        <f>ROUND(I92*H92,2)</f>
        <v>0</v>
      </c>
      <c r="K92" s="180" t="s">
        <v>124</v>
      </c>
      <c r="L92" s="38"/>
      <c r="M92" s="185" t="s">
        <v>3</v>
      </c>
      <c r="N92" s="186" t="s">
        <v>43</v>
      </c>
      <c r="O92" s="71"/>
      <c r="P92" s="187">
        <f>O92*H92</f>
        <v>0</v>
      </c>
      <c r="Q92" s="187">
        <v>0</v>
      </c>
      <c r="R92" s="187">
        <f>Q92*H92</f>
        <v>0</v>
      </c>
      <c r="S92" s="187">
        <v>0.28999999999999998</v>
      </c>
      <c r="T92" s="188">
        <f>S92*H92</f>
        <v>154.85999999999999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9" t="s">
        <v>137</v>
      </c>
      <c r="AT92" s="189" t="s">
        <v>120</v>
      </c>
      <c r="AU92" s="189" t="s">
        <v>82</v>
      </c>
      <c r="AY92" s="18" t="s">
        <v>117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8" t="s">
        <v>80</v>
      </c>
      <c r="BK92" s="190">
        <f>ROUND(I92*H92,2)</f>
        <v>0</v>
      </c>
      <c r="BL92" s="18" t="s">
        <v>137</v>
      </c>
      <c r="BM92" s="189" t="s">
        <v>175</v>
      </c>
    </row>
    <row r="93" s="2" customFormat="1">
      <c r="A93" s="37"/>
      <c r="B93" s="38"/>
      <c r="C93" s="37"/>
      <c r="D93" s="191" t="s">
        <v>127</v>
      </c>
      <c r="E93" s="37"/>
      <c r="F93" s="192" t="s">
        <v>176</v>
      </c>
      <c r="G93" s="37"/>
      <c r="H93" s="37"/>
      <c r="I93" s="117"/>
      <c r="J93" s="37"/>
      <c r="K93" s="37"/>
      <c r="L93" s="38"/>
      <c r="M93" s="193"/>
      <c r="N93" s="194"/>
      <c r="O93" s="71"/>
      <c r="P93" s="71"/>
      <c r="Q93" s="71"/>
      <c r="R93" s="71"/>
      <c r="S93" s="71"/>
      <c r="T93" s="72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8" t="s">
        <v>127</v>
      </c>
      <c r="AU93" s="18" t="s">
        <v>82</v>
      </c>
    </row>
    <row r="94" s="13" customFormat="1">
      <c r="A94" s="13"/>
      <c r="B94" s="199"/>
      <c r="C94" s="13"/>
      <c r="D94" s="191" t="s">
        <v>177</v>
      </c>
      <c r="E94" s="200" t="s">
        <v>3</v>
      </c>
      <c r="F94" s="201" t="s">
        <v>178</v>
      </c>
      <c r="G94" s="13"/>
      <c r="H94" s="202">
        <v>534</v>
      </c>
      <c r="I94" s="203"/>
      <c r="J94" s="13"/>
      <c r="K94" s="13"/>
      <c r="L94" s="199"/>
      <c r="M94" s="204"/>
      <c r="N94" s="205"/>
      <c r="O94" s="205"/>
      <c r="P94" s="205"/>
      <c r="Q94" s="205"/>
      <c r="R94" s="205"/>
      <c r="S94" s="205"/>
      <c r="T94" s="20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00" t="s">
        <v>177</v>
      </c>
      <c r="AU94" s="200" t="s">
        <v>82</v>
      </c>
      <c r="AV94" s="13" t="s">
        <v>82</v>
      </c>
      <c r="AW94" s="13" t="s">
        <v>33</v>
      </c>
      <c r="AX94" s="13" t="s">
        <v>80</v>
      </c>
      <c r="AY94" s="200" t="s">
        <v>117</v>
      </c>
    </row>
    <row r="95" s="2" customFormat="1" ht="19.8" customHeight="1">
      <c r="A95" s="37"/>
      <c r="B95" s="177"/>
      <c r="C95" s="178" t="s">
        <v>82</v>
      </c>
      <c r="D95" s="178" t="s">
        <v>120</v>
      </c>
      <c r="E95" s="179" t="s">
        <v>179</v>
      </c>
      <c r="F95" s="180" t="s">
        <v>180</v>
      </c>
      <c r="G95" s="181" t="s">
        <v>174</v>
      </c>
      <c r="H95" s="182">
        <v>582</v>
      </c>
      <c r="I95" s="183"/>
      <c r="J95" s="184">
        <f>ROUND(I95*H95,2)</f>
        <v>0</v>
      </c>
      <c r="K95" s="180" t="s">
        <v>124</v>
      </c>
      <c r="L95" s="38"/>
      <c r="M95" s="185" t="s">
        <v>3</v>
      </c>
      <c r="N95" s="186" t="s">
        <v>43</v>
      </c>
      <c r="O95" s="71"/>
      <c r="P95" s="187">
        <f>O95*H95</f>
        <v>0</v>
      </c>
      <c r="Q95" s="187">
        <v>0</v>
      </c>
      <c r="R95" s="187">
        <f>Q95*H95</f>
        <v>0</v>
      </c>
      <c r="S95" s="187">
        <v>0.098000000000000004</v>
      </c>
      <c r="T95" s="188">
        <f>S95*H95</f>
        <v>57.036000000000001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9" t="s">
        <v>137</v>
      </c>
      <c r="AT95" s="189" t="s">
        <v>120</v>
      </c>
      <c r="AU95" s="189" t="s">
        <v>82</v>
      </c>
      <c r="AY95" s="18" t="s">
        <v>117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8" t="s">
        <v>80</v>
      </c>
      <c r="BK95" s="190">
        <f>ROUND(I95*H95,2)</f>
        <v>0</v>
      </c>
      <c r="BL95" s="18" t="s">
        <v>137</v>
      </c>
      <c r="BM95" s="189" t="s">
        <v>181</v>
      </c>
    </row>
    <row r="96" s="2" customFormat="1">
      <c r="A96" s="37"/>
      <c r="B96" s="38"/>
      <c r="C96" s="37"/>
      <c r="D96" s="191" t="s">
        <v>127</v>
      </c>
      <c r="E96" s="37"/>
      <c r="F96" s="192" t="s">
        <v>182</v>
      </c>
      <c r="G96" s="37"/>
      <c r="H96" s="37"/>
      <c r="I96" s="117"/>
      <c r="J96" s="37"/>
      <c r="K96" s="37"/>
      <c r="L96" s="38"/>
      <c r="M96" s="193"/>
      <c r="N96" s="194"/>
      <c r="O96" s="71"/>
      <c r="P96" s="71"/>
      <c r="Q96" s="71"/>
      <c r="R96" s="71"/>
      <c r="S96" s="71"/>
      <c r="T96" s="72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8" t="s">
        <v>127</v>
      </c>
      <c r="AU96" s="18" t="s">
        <v>82</v>
      </c>
    </row>
    <row r="97" s="13" customFormat="1">
      <c r="A97" s="13"/>
      <c r="B97" s="199"/>
      <c r="C97" s="13"/>
      <c r="D97" s="191" t="s">
        <v>177</v>
      </c>
      <c r="E97" s="200" t="s">
        <v>3</v>
      </c>
      <c r="F97" s="201" t="s">
        <v>183</v>
      </c>
      <c r="G97" s="13"/>
      <c r="H97" s="202">
        <v>582</v>
      </c>
      <c r="I97" s="203"/>
      <c r="J97" s="13"/>
      <c r="K97" s="13"/>
      <c r="L97" s="199"/>
      <c r="M97" s="204"/>
      <c r="N97" s="205"/>
      <c r="O97" s="205"/>
      <c r="P97" s="205"/>
      <c r="Q97" s="205"/>
      <c r="R97" s="205"/>
      <c r="S97" s="205"/>
      <c r="T97" s="20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00" t="s">
        <v>177</v>
      </c>
      <c r="AU97" s="200" t="s">
        <v>82</v>
      </c>
      <c r="AV97" s="13" t="s">
        <v>82</v>
      </c>
      <c r="AW97" s="13" t="s">
        <v>33</v>
      </c>
      <c r="AX97" s="13" t="s">
        <v>80</v>
      </c>
      <c r="AY97" s="200" t="s">
        <v>117</v>
      </c>
    </row>
    <row r="98" s="2" customFormat="1" ht="19.8" customHeight="1">
      <c r="A98" s="37"/>
      <c r="B98" s="177"/>
      <c r="C98" s="178" t="s">
        <v>133</v>
      </c>
      <c r="D98" s="178" t="s">
        <v>120</v>
      </c>
      <c r="E98" s="179" t="s">
        <v>184</v>
      </c>
      <c r="F98" s="180" t="s">
        <v>185</v>
      </c>
      <c r="G98" s="181" t="s">
        <v>174</v>
      </c>
      <c r="H98" s="182">
        <v>366</v>
      </c>
      <c r="I98" s="183"/>
      <c r="J98" s="184">
        <f>ROUND(I98*H98,2)</f>
        <v>0</v>
      </c>
      <c r="K98" s="180" t="s">
        <v>124</v>
      </c>
      <c r="L98" s="38"/>
      <c r="M98" s="185" t="s">
        <v>3</v>
      </c>
      <c r="N98" s="186" t="s">
        <v>43</v>
      </c>
      <c r="O98" s="71"/>
      <c r="P98" s="187">
        <f>O98*H98</f>
        <v>0</v>
      </c>
      <c r="Q98" s="187">
        <v>0</v>
      </c>
      <c r="R98" s="187">
        <f>Q98*H98</f>
        <v>0</v>
      </c>
      <c r="S98" s="187">
        <v>0.45000000000000001</v>
      </c>
      <c r="T98" s="188">
        <f>S98*H98</f>
        <v>164.70000000000002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9" t="s">
        <v>137</v>
      </c>
      <c r="AT98" s="189" t="s">
        <v>120</v>
      </c>
      <c r="AU98" s="189" t="s">
        <v>82</v>
      </c>
      <c r="AY98" s="18" t="s">
        <v>117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8" t="s">
        <v>80</v>
      </c>
      <c r="BK98" s="190">
        <f>ROUND(I98*H98,2)</f>
        <v>0</v>
      </c>
      <c r="BL98" s="18" t="s">
        <v>137</v>
      </c>
      <c r="BM98" s="189" t="s">
        <v>186</v>
      </c>
    </row>
    <row r="99" s="2" customFormat="1">
      <c r="A99" s="37"/>
      <c r="B99" s="38"/>
      <c r="C99" s="37"/>
      <c r="D99" s="191" t="s">
        <v>127</v>
      </c>
      <c r="E99" s="37"/>
      <c r="F99" s="192" t="s">
        <v>187</v>
      </c>
      <c r="G99" s="37"/>
      <c r="H99" s="37"/>
      <c r="I99" s="117"/>
      <c r="J99" s="37"/>
      <c r="K99" s="37"/>
      <c r="L99" s="38"/>
      <c r="M99" s="193"/>
      <c r="N99" s="194"/>
      <c r="O99" s="71"/>
      <c r="P99" s="71"/>
      <c r="Q99" s="71"/>
      <c r="R99" s="71"/>
      <c r="S99" s="71"/>
      <c r="T99" s="72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8" t="s">
        <v>127</v>
      </c>
      <c r="AU99" s="18" t="s">
        <v>82</v>
      </c>
    </row>
    <row r="100" s="13" customFormat="1">
      <c r="A100" s="13"/>
      <c r="B100" s="199"/>
      <c r="C100" s="13"/>
      <c r="D100" s="191" t="s">
        <v>177</v>
      </c>
      <c r="E100" s="200" t="s">
        <v>3</v>
      </c>
      <c r="F100" s="201" t="s">
        <v>188</v>
      </c>
      <c r="G100" s="13"/>
      <c r="H100" s="202">
        <v>366</v>
      </c>
      <c r="I100" s="203"/>
      <c r="J100" s="13"/>
      <c r="K100" s="13"/>
      <c r="L100" s="199"/>
      <c r="M100" s="204"/>
      <c r="N100" s="205"/>
      <c r="O100" s="205"/>
      <c r="P100" s="205"/>
      <c r="Q100" s="205"/>
      <c r="R100" s="205"/>
      <c r="S100" s="205"/>
      <c r="T100" s="20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00" t="s">
        <v>177</v>
      </c>
      <c r="AU100" s="200" t="s">
        <v>82</v>
      </c>
      <c r="AV100" s="13" t="s">
        <v>82</v>
      </c>
      <c r="AW100" s="13" t="s">
        <v>33</v>
      </c>
      <c r="AX100" s="13" t="s">
        <v>80</v>
      </c>
      <c r="AY100" s="200" t="s">
        <v>117</v>
      </c>
    </row>
    <row r="101" s="2" customFormat="1" ht="19.8" customHeight="1">
      <c r="A101" s="37"/>
      <c r="B101" s="177"/>
      <c r="C101" s="178" t="s">
        <v>137</v>
      </c>
      <c r="D101" s="178" t="s">
        <v>120</v>
      </c>
      <c r="E101" s="179" t="s">
        <v>189</v>
      </c>
      <c r="F101" s="180" t="s">
        <v>190</v>
      </c>
      <c r="G101" s="181" t="s">
        <v>191</v>
      </c>
      <c r="H101" s="182">
        <v>160</v>
      </c>
      <c r="I101" s="183"/>
      <c r="J101" s="184">
        <f>ROUND(I101*H101,2)</f>
        <v>0</v>
      </c>
      <c r="K101" s="180" t="s">
        <v>124</v>
      </c>
      <c r="L101" s="38"/>
      <c r="M101" s="185" t="s">
        <v>3</v>
      </c>
      <c r="N101" s="186" t="s">
        <v>43</v>
      </c>
      <c r="O101" s="71"/>
      <c r="P101" s="187">
        <f>O101*H101</f>
        <v>0</v>
      </c>
      <c r="Q101" s="187">
        <v>3.0000000000000001E-05</v>
      </c>
      <c r="R101" s="187">
        <f>Q101*H101</f>
        <v>0.0048000000000000004</v>
      </c>
      <c r="S101" s="187">
        <v>0</v>
      </c>
      <c r="T101" s="188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9" t="s">
        <v>137</v>
      </c>
      <c r="AT101" s="189" t="s">
        <v>120</v>
      </c>
      <c r="AU101" s="189" t="s">
        <v>82</v>
      </c>
      <c r="AY101" s="18" t="s">
        <v>117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8" t="s">
        <v>80</v>
      </c>
      <c r="BK101" s="190">
        <f>ROUND(I101*H101,2)</f>
        <v>0</v>
      </c>
      <c r="BL101" s="18" t="s">
        <v>137</v>
      </c>
      <c r="BM101" s="189" t="s">
        <v>192</v>
      </c>
    </row>
    <row r="102" s="2" customFormat="1">
      <c r="A102" s="37"/>
      <c r="B102" s="38"/>
      <c r="C102" s="37"/>
      <c r="D102" s="191" t="s">
        <v>127</v>
      </c>
      <c r="E102" s="37"/>
      <c r="F102" s="192" t="s">
        <v>193</v>
      </c>
      <c r="G102" s="37"/>
      <c r="H102" s="37"/>
      <c r="I102" s="117"/>
      <c r="J102" s="37"/>
      <c r="K102" s="37"/>
      <c r="L102" s="38"/>
      <c r="M102" s="193"/>
      <c r="N102" s="194"/>
      <c r="O102" s="71"/>
      <c r="P102" s="71"/>
      <c r="Q102" s="71"/>
      <c r="R102" s="71"/>
      <c r="S102" s="71"/>
      <c r="T102" s="72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8" t="s">
        <v>127</v>
      </c>
      <c r="AU102" s="18" t="s">
        <v>82</v>
      </c>
    </row>
    <row r="103" s="2" customFormat="1" ht="19.8" customHeight="1">
      <c r="A103" s="37"/>
      <c r="B103" s="177"/>
      <c r="C103" s="178" t="s">
        <v>116</v>
      </c>
      <c r="D103" s="178" t="s">
        <v>120</v>
      </c>
      <c r="E103" s="179" t="s">
        <v>194</v>
      </c>
      <c r="F103" s="180" t="s">
        <v>195</v>
      </c>
      <c r="G103" s="181" t="s">
        <v>196</v>
      </c>
      <c r="H103" s="182">
        <v>20</v>
      </c>
      <c r="I103" s="183"/>
      <c r="J103" s="184">
        <f>ROUND(I103*H103,2)</f>
        <v>0</v>
      </c>
      <c r="K103" s="180" t="s">
        <v>124</v>
      </c>
      <c r="L103" s="38"/>
      <c r="M103" s="185" t="s">
        <v>3</v>
      </c>
      <c r="N103" s="186" t="s">
        <v>43</v>
      </c>
      <c r="O103" s="71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9" t="s">
        <v>137</v>
      </c>
      <c r="AT103" s="189" t="s">
        <v>120</v>
      </c>
      <c r="AU103" s="189" t="s">
        <v>82</v>
      </c>
      <c r="AY103" s="18" t="s">
        <v>117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8" t="s">
        <v>80</v>
      </c>
      <c r="BK103" s="190">
        <f>ROUND(I103*H103,2)</f>
        <v>0</v>
      </c>
      <c r="BL103" s="18" t="s">
        <v>137</v>
      </c>
      <c r="BM103" s="189" t="s">
        <v>197</v>
      </c>
    </row>
    <row r="104" s="2" customFormat="1">
      <c r="A104" s="37"/>
      <c r="B104" s="38"/>
      <c r="C104" s="37"/>
      <c r="D104" s="191" t="s">
        <v>127</v>
      </c>
      <c r="E104" s="37"/>
      <c r="F104" s="192" t="s">
        <v>198</v>
      </c>
      <c r="G104" s="37"/>
      <c r="H104" s="37"/>
      <c r="I104" s="117"/>
      <c r="J104" s="37"/>
      <c r="K104" s="37"/>
      <c r="L104" s="38"/>
      <c r="M104" s="193"/>
      <c r="N104" s="194"/>
      <c r="O104" s="71"/>
      <c r="P104" s="71"/>
      <c r="Q104" s="71"/>
      <c r="R104" s="71"/>
      <c r="S104" s="71"/>
      <c r="T104" s="72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8" t="s">
        <v>127</v>
      </c>
      <c r="AU104" s="18" t="s">
        <v>82</v>
      </c>
    </row>
    <row r="105" s="2" customFormat="1" ht="19.8" customHeight="1">
      <c r="A105" s="37"/>
      <c r="B105" s="177"/>
      <c r="C105" s="178" t="s">
        <v>144</v>
      </c>
      <c r="D105" s="178" t="s">
        <v>120</v>
      </c>
      <c r="E105" s="179" t="s">
        <v>199</v>
      </c>
      <c r="F105" s="180" t="s">
        <v>200</v>
      </c>
      <c r="G105" s="181" t="s">
        <v>201</v>
      </c>
      <c r="H105" s="182">
        <v>5</v>
      </c>
      <c r="I105" s="183"/>
      <c r="J105" s="184">
        <f>ROUND(I105*H105,2)</f>
        <v>0</v>
      </c>
      <c r="K105" s="180" t="s">
        <v>124</v>
      </c>
      <c r="L105" s="38"/>
      <c r="M105" s="185" t="s">
        <v>3</v>
      </c>
      <c r="N105" s="186" t="s">
        <v>43</v>
      </c>
      <c r="O105" s="71"/>
      <c r="P105" s="187">
        <f>O105*H105</f>
        <v>0</v>
      </c>
      <c r="Q105" s="187">
        <v>0.00064999999999999997</v>
      </c>
      <c r="R105" s="187">
        <f>Q105*H105</f>
        <v>0.0032499999999999999</v>
      </c>
      <c r="S105" s="187">
        <v>0</v>
      </c>
      <c r="T105" s="188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9" t="s">
        <v>137</v>
      </c>
      <c r="AT105" s="189" t="s">
        <v>120</v>
      </c>
      <c r="AU105" s="189" t="s">
        <v>82</v>
      </c>
      <c r="AY105" s="18" t="s">
        <v>117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8" t="s">
        <v>80</v>
      </c>
      <c r="BK105" s="190">
        <f>ROUND(I105*H105,2)</f>
        <v>0</v>
      </c>
      <c r="BL105" s="18" t="s">
        <v>137</v>
      </c>
      <c r="BM105" s="189" t="s">
        <v>202</v>
      </c>
    </row>
    <row r="106" s="2" customFormat="1">
      <c r="A106" s="37"/>
      <c r="B106" s="38"/>
      <c r="C106" s="37"/>
      <c r="D106" s="191" t="s">
        <v>127</v>
      </c>
      <c r="E106" s="37"/>
      <c r="F106" s="192" t="s">
        <v>203</v>
      </c>
      <c r="G106" s="37"/>
      <c r="H106" s="37"/>
      <c r="I106" s="117"/>
      <c r="J106" s="37"/>
      <c r="K106" s="37"/>
      <c r="L106" s="38"/>
      <c r="M106" s="193"/>
      <c r="N106" s="194"/>
      <c r="O106" s="71"/>
      <c r="P106" s="71"/>
      <c r="Q106" s="71"/>
      <c r="R106" s="71"/>
      <c r="S106" s="71"/>
      <c r="T106" s="72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8" t="s">
        <v>127</v>
      </c>
      <c r="AU106" s="18" t="s">
        <v>82</v>
      </c>
    </row>
    <row r="107" s="2" customFormat="1" ht="19.8" customHeight="1">
      <c r="A107" s="37"/>
      <c r="B107" s="177"/>
      <c r="C107" s="178" t="s">
        <v>150</v>
      </c>
      <c r="D107" s="178" t="s">
        <v>120</v>
      </c>
      <c r="E107" s="179" t="s">
        <v>204</v>
      </c>
      <c r="F107" s="180" t="s">
        <v>205</v>
      </c>
      <c r="G107" s="181" t="s">
        <v>201</v>
      </c>
      <c r="H107" s="182">
        <v>5</v>
      </c>
      <c r="I107" s="183"/>
      <c r="J107" s="184">
        <f>ROUND(I107*H107,2)</f>
        <v>0</v>
      </c>
      <c r="K107" s="180" t="s">
        <v>124</v>
      </c>
      <c r="L107" s="38"/>
      <c r="M107" s="185" t="s">
        <v>3</v>
      </c>
      <c r="N107" s="186" t="s">
        <v>43</v>
      </c>
      <c r="O107" s="71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9" t="s">
        <v>137</v>
      </c>
      <c r="AT107" s="189" t="s">
        <v>120</v>
      </c>
      <c r="AU107" s="189" t="s">
        <v>82</v>
      </c>
      <c r="AY107" s="18" t="s">
        <v>117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8" t="s">
        <v>80</v>
      </c>
      <c r="BK107" s="190">
        <f>ROUND(I107*H107,2)</f>
        <v>0</v>
      </c>
      <c r="BL107" s="18" t="s">
        <v>137</v>
      </c>
      <c r="BM107" s="189" t="s">
        <v>206</v>
      </c>
    </row>
    <row r="108" s="2" customFormat="1">
      <c r="A108" s="37"/>
      <c r="B108" s="38"/>
      <c r="C108" s="37"/>
      <c r="D108" s="191" t="s">
        <v>127</v>
      </c>
      <c r="E108" s="37"/>
      <c r="F108" s="192" t="s">
        <v>207</v>
      </c>
      <c r="G108" s="37"/>
      <c r="H108" s="37"/>
      <c r="I108" s="117"/>
      <c r="J108" s="37"/>
      <c r="K108" s="37"/>
      <c r="L108" s="38"/>
      <c r="M108" s="193"/>
      <c r="N108" s="194"/>
      <c r="O108" s="71"/>
      <c r="P108" s="71"/>
      <c r="Q108" s="71"/>
      <c r="R108" s="71"/>
      <c r="S108" s="71"/>
      <c r="T108" s="72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8" t="s">
        <v>127</v>
      </c>
      <c r="AU108" s="18" t="s">
        <v>82</v>
      </c>
    </row>
    <row r="109" s="2" customFormat="1" ht="19.8" customHeight="1">
      <c r="A109" s="37"/>
      <c r="B109" s="177"/>
      <c r="C109" s="178" t="s">
        <v>154</v>
      </c>
      <c r="D109" s="178" t="s">
        <v>120</v>
      </c>
      <c r="E109" s="179" t="s">
        <v>208</v>
      </c>
      <c r="F109" s="180" t="s">
        <v>209</v>
      </c>
      <c r="G109" s="181" t="s">
        <v>210</v>
      </c>
      <c r="H109" s="182">
        <v>1050</v>
      </c>
      <c r="I109" s="183"/>
      <c r="J109" s="184">
        <f>ROUND(I109*H109,2)</f>
        <v>0</v>
      </c>
      <c r="K109" s="180" t="s">
        <v>124</v>
      </c>
      <c r="L109" s="38"/>
      <c r="M109" s="185" t="s">
        <v>3</v>
      </c>
      <c r="N109" s="186" t="s">
        <v>43</v>
      </c>
      <c r="O109" s="71"/>
      <c r="P109" s="187">
        <f>O109*H109</f>
        <v>0</v>
      </c>
      <c r="Q109" s="187">
        <v>0.00055000000000000003</v>
      </c>
      <c r="R109" s="187">
        <f>Q109*H109</f>
        <v>0.57750000000000001</v>
      </c>
      <c r="S109" s="187">
        <v>0</v>
      </c>
      <c r="T109" s="188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9" t="s">
        <v>137</v>
      </c>
      <c r="AT109" s="189" t="s">
        <v>120</v>
      </c>
      <c r="AU109" s="189" t="s">
        <v>82</v>
      </c>
      <c r="AY109" s="18" t="s">
        <v>117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8" t="s">
        <v>80</v>
      </c>
      <c r="BK109" s="190">
        <f>ROUND(I109*H109,2)</f>
        <v>0</v>
      </c>
      <c r="BL109" s="18" t="s">
        <v>137</v>
      </c>
      <c r="BM109" s="189" t="s">
        <v>211</v>
      </c>
    </row>
    <row r="110" s="2" customFormat="1">
      <c r="A110" s="37"/>
      <c r="B110" s="38"/>
      <c r="C110" s="37"/>
      <c r="D110" s="191" t="s">
        <v>127</v>
      </c>
      <c r="E110" s="37"/>
      <c r="F110" s="192" t="s">
        <v>212</v>
      </c>
      <c r="G110" s="37"/>
      <c r="H110" s="37"/>
      <c r="I110" s="117"/>
      <c r="J110" s="37"/>
      <c r="K110" s="37"/>
      <c r="L110" s="38"/>
      <c r="M110" s="193"/>
      <c r="N110" s="194"/>
      <c r="O110" s="71"/>
      <c r="P110" s="71"/>
      <c r="Q110" s="71"/>
      <c r="R110" s="71"/>
      <c r="S110" s="71"/>
      <c r="T110" s="72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8" t="s">
        <v>127</v>
      </c>
      <c r="AU110" s="18" t="s">
        <v>82</v>
      </c>
    </row>
    <row r="111" s="13" customFormat="1">
      <c r="A111" s="13"/>
      <c r="B111" s="199"/>
      <c r="C111" s="13"/>
      <c r="D111" s="191" t="s">
        <v>177</v>
      </c>
      <c r="E111" s="200" t="s">
        <v>3</v>
      </c>
      <c r="F111" s="201" t="s">
        <v>213</v>
      </c>
      <c r="G111" s="13"/>
      <c r="H111" s="202">
        <v>1050</v>
      </c>
      <c r="I111" s="203"/>
      <c r="J111" s="13"/>
      <c r="K111" s="13"/>
      <c r="L111" s="199"/>
      <c r="M111" s="204"/>
      <c r="N111" s="205"/>
      <c r="O111" s="205"/>
      <c r="P111" s="205"/>
      <c r="Q111" s="205"/>
      <c r="R111" s="205"/>
      <c r="S111" s="205"/>
      <c r="T111" s="20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00" t="s">
        <v>177</v>
      </c>
      <c r="AU111" s="200" t="s">
        <v>82</v>
      </c>
      <c r="AV111" s="13" t="s">
        <v>82</v>
      </c>
      <c r="AW111" s="13" t="s">
        <v>33</v>
      </c>
      <c r="AX111" s="13" t="s">
        <v>80</v>
      </c>
      <c r="AY111" s="200" t="s">
        <v>117</v>
      </c>
    </row>
    <row r="112" s="2" customFormat="1" ht="19.8" customHeight="1">
      <c r="A112" s="37"/>
      <c r="B112" s="177"/>
      <c r="C112" s="178" t="s">
        <v>214</v>
      </c>
      <c r="D112" s="178" t="s">
        <v>120</v>
      </c>
      <c r="E112" s="179" t="s">
        <v>215</v>
      </c>
      <c r="F112" s="180" t="s">
        <v>216</v>
      </c>
      <c r="G112" s="181" t="s">
        <v>210</v>
      </c>
      <c r="H112" s="182">
        <v>1050</v>
      </c>
      <c r="I112" s="183"/>
      <c r="J112" s="184">
        <f>ROUND(I112*H112,2)</f>
        <v>0</v>
      </c>
      <c r="K112" s="180" t="s">
        <v>124</v>
      </c>
      <c r="L112" s="38"/>
      <c r="M112" s="185" t="s">
        <v>3</v>
      </c>
      <c r="N112" s="186" t="s">
        <v>43</v>
      </c>
      <c r="O112" s="71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9" t="s">
        <v>137</v>
      </c>
      <c r="AT112" s="189" t="s">
        <v>120</v>
      </c>
      <c r="AU112" s="189" t="s">
        <v>82</v>
      </c>
      <c r="AY112" s="18" t="s">
        <v>117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8" t="s">
        <v>80</v>
      </c>
      <c r="BK112" s="190">
        <f>ROUND(I112*H112,2)</f>
        <v>0</v>
      </c>
      <c r="BL112" s="18" t="s">
        <v>137</v>
      </c>
      <c r="BM112" s="189" t="s">
        <v>217</v>
      </c>
    </row>
    <row r="113" s="2" customFormat="1">
      <c r="A113" s="37"/>
      <c r="B113" s="38"/>
      <c r="C113" s="37"/>
      <c r="D113" s="191" t="s">
        <v>127</v>
      </c>
      <c r="E113" s="37"/>
      <c r="F113" s="192" t="s">
        <v>218</v>
      </c>
      <c r="G113" s="37"/>
      <c r="H113" s="37"/>
      <c r="I113" s="117"/>
      <c r="J113" s="37"/>
      <c r="K113" s="37"/>
      <c r="L113" s="38"/>
      <c r="M113" s="193"/>
      <c r="N113" s="194"/>
      <c r="O113" s="71"/>
      <c r="P113" s="71"/>
      <c r="Q113" s="71"/>
      <c r="R113" s="71"/>
      <c r="S113" s="71"/>
      <c r="T113" s="72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8" t="s">
        <v>127</v>
      </c>
      <c r="AU113" s="18" t="s">
        <v>82</v>
      </c>
    </row>
    <row r="114" s="2" customFormat="1" ht="19.8" customHeight="1">
      <c r="A114" s="37"/>
      <c r="B114" s="177"/>
      <c r="C114" s="178" t="s">
        <v>219</v>
      </c>
      <c r="D114" s="178" t="s">
        <v>120</v>
      </c>
      <c r="E114" s="179" t="s">
        <v>220</v>
      </c>
      <c r="F114" s="180" t="s">
        <v>221</v>
      </c>
      <c r="G114" s="181" t="s">
        <v>210</v>
      </c>
      <c r="H114" s="182">
        <v>1050</v>
      </c>
      <c r="I114" s="183"/>
      <c r="J114" s="184">
        <f>ROUND(I114*H114,2)</f>
        <v>0</v>
      </c>
      <c r="K114" s="180" t="s">
        <v>124</v>
      </c>
      <c r="L114" s="38"/>
      <c r="M114" s="185" t="s">
        <v>3</v>
      </c>
      <c r="N114" s="186" t="s">
        <v>43</v>
      </c>
      <c r="O114" s="71"/>
      <c r="P114" s="187">
        <f>O114*H114</f>
        <v>0</v>
      </c>
      <c r="Q114" s="187">
        <v>0.00013999999999999999</v>
      </c>
      <c r="R114" s="187">
        <f>Q114*H114</f>
        <v>0.14699999999999999</v>
      </c>
      <c r="S114" s="187">
        <v>0</v>
      </c>
      <c r="T114" s="188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9" t="s">
        <v>137</v>
      </c>
      <c r="AT114" s="189" t="s">
        <v>120</v>
      </c>
      <c r="AU114" s="189" t="s">
        <v>82</v>
      </c>
      <c r="AY114" s="18" t="s">
        <v>117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8" t="s">
        <v>80</v>
      </c>
      <c r="BK114" s="190">
        <f>ROUND(I114*H114,2)</f>
        <v>0</v>
      </c>
      <c r="BL114" s="18" t="s">
        <v>137</v>
      </c>
      <c r="BM114" s="189" t="s">
        <v>222</v>
      </c>
    </row>
    <row r="115" s="2" customFormat="1">
      <c r="A115" s="37"/>
      <c r="B115" s="38"/>
      <c r="C115" s="37"/>
      <c r="D115" s="191" t="s">
        <v>127</v>
      </c>
      <c r="E115" s="37"/>
      <c r="F115" s="192" t="s">
        <v>223</v>
      </c>
      <c r="G115" s="37"/>
      <c r="H115" s="37"/>
      <c r="I115" s="117"/>
      <c r="J115" s="37"/>
      <c r="K115" s="37"/>
      <c r="L115" s="38"/>
      <c r="M115" s="193"/>
      <c r="N115" s="194"/>
      <c r="O115" s="71"/>
      <c r="P115" s="71"/>
      <c r="Q115" s="71"/>
      <c r="R115" s="71"/>
      <c r="S115" s="71"/>
      <c r="T115" s="72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8" t="s">
        <v>127</v>
      </c>
      <c r="AU115" s="18" t="s">
        <v>82</v>
      </c>
    </row>
    <row r="116" s="2" customFormat="1" ht="19.8" customHeight="1">
      <c r="A116" s="37"/>
      <c r="B116" s="177"/>
      <c r="C116" s="178" t="s">
        <v>224</v>
      </c>
      <c r="D116" s="178" t="s">
        <v>120</v>
      </c>
      <c r="E116" s="179" t="s">
        <v>225</v>
      </c>
      <c r="F116" s="180" t="s">
        <v>226</v>
      </c>
      <c r="G116" s="181" t="s">
        <v>210</v>
      </c>
      <c r="H116" s="182">
        <v>1050</v>
      </c>
      <c r="I116" s="183"/>
      <c r="J116" s="184">
        <f>ROUND(I116*H116,2)</f>
        <v>0</v>
      </c>
      <c r="K116" s="180" t="s">
        <v>124</v>
      </c>
      <c r="L116" s="38"/>
      <c r="M116" s="185" t="s">
        <v>3</v>
      </c>
      <c r="N116" s="186" t="s">
        <v>43</v>
      </c>
      <c r="O116" s="71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9" t="s">
        <v>137</v>
      </c>
      <c r="AT116" s="189" t="s">
        <v>120</v>
      </c>
      <c r="AU116" s="189" t="s">
        <v>82</v>
      </c>
      <c r="AY116" s="18" t="s">
        <v>117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8" t="s">
        <v>80</v>
      </c>
      <c r="BK116" s="190">
        <f>ROUND(I116*H116,2)</f>
        <v>0</v>
      </c>
      <c r="BL116" s="18" t="s">
        <v>137</v>
      </c>
      <c r="BM116" s="189" t="s">
        <v>227</v>
      </c>
    </row>
    <row r="117" s="2" customFormat="1">
      <c r="A117" s="37"/>
      <c r="B117" s="38"/>
      <c r="C117" s="37"/>
      <c r="D117" s="191" t="s">
        <v>127</v>
      </c>
      <c r="E117" s="37"/>
      <c r="F117" s="192" t="s">
        <v>228</v>
      </c>
      <c r="G117" s="37"/>
      <c r="H117" s="37"/>
      <c r="I117" s="117"/>
      <c r="J117" s="37"/>
      <c r="K117" s="37"/>
      <c r="L117" s="38"/>
      <c r="M117" s="193"/>
      <c r="N117" s="194"/>
      <c r="O117" s="71"/>
      <c r="P117" s="71"/>
      <c r="Q117" s="71"/>
      <c r="R117" s="71"/>
      <c r="S117" s="71"/>
      <c r="T117" s="72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127</v>
      </c>
      <c r="AU117" s="18" t="s">
        <v>82</v>
      </c>
    </row>
    <row r="118" s="2" customFormat="1" ht="30" customHeight="1">
      <c r="A118" s="37"/>
      <c r="B118" s="177"/>
      <c r="C118" s="178" t="s">
        <v>229</v>
      </c>
      <c r="D118" s="178" t="s">
        <v>120</v>
      </c>
      <c r="E118" s="179" t="s">
        <v>230</v>
      </c>
      <c r="F118" s="180" t="s">
        <v>231</v>
      </c>
      <c r="G118" s="181" t="s">
        <v>232</v>
      </c>
      <c r="H118" s="182">
        <v>1098.5999999999999</v>
      </c>
      <c r="I118" s="183"/>
      <c r="J118" s="184">
        <f>ROUND(I118*H118,2)</f>
        <v>0</v>
      </c>
      <c r="K118" s="180" t="s">
        <v>124</v>
      </c>
      <c r="L118" s="38"/>
      <c r="M118" s="185" t="s">
        <v>3</v>
      </c>
      <c r="N118" s="186" t="s">
        <v>43</v>
      </c>
      <c r="O118" s="71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9" t="s">
        <v>137</v>
      </c>
      <c r="AT118" s="189" t="s">
        <v>120</v>
      </c>
      <c r="AU118" s="189" t="s">
        <v>82</v>
      </c>
      <c r="AY118" s="18" t="s">
        <v>117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8" t="s">
        <v>80</v>
      </c>
      <c r="BK118" s="190">
        <f>ROUND(I118*H118,2)</f>
        <v>0</v>
      </c>
      <c r="BL118" s="18" t="s">
        <v>137</v>
      </c>
      <c r="BM118" s="189" t="s">
        <v>233</v>
      </c>
    </row>
    <row r="119" s="2" customFormat="1">
      <c r="A119" s="37"/>
      <c r="B119" s="38"/>
      <c r="C119" s="37"/>
      <c r="D119" s="191" t="s">
        <v>127</v>
      </c>
      <c r="E119" s="37"/>
      <c r="F119" s="192" t="s">
        <v>234</v>
      </c>
      <c r="G119" s="37"/>
      <c r="H119" s="37"/>
      <c r="I119" s="117"/>
      <c r="J119" s="37"/>
      <c r="K119" s="37"/>
      <c r="L119" s="38"/>
      <c r="M119" s="193"/>
      <c r="N119" s="194"/>
      <c r="O119" s="71"/>
      <c r="P119" s="71"/>
      <c r="Q119" s="71"/>
      <c r="R119" s="71"/>
      <c r="S119" s="71"/>
      <c r="T119" s="72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127</v>
      </c>
      <c r="AU119" s="18" t="s">
        <v>82</v>
      </c>
    </row>
    <row r="120" s="13" customFormat="1">
      <c r="A120" s="13"/>
      <c r="B120" s="199"/>
      <c r="C120" s="13"/>
      <c r="D120" s="191" t="s">
        <v>177</v>
      </c>
      <c r="E120" s="200" t="s">
        <v>3</v>
      </c>
      <c r="F120" s="201" t="s">
        <v>235</v>
      </c>
      <c r="G120" s="13"/>
      <c r="H120" s="202">
        <v>1098.5999999999999</v>
      </c>
      <c r="I120" s="203"/>
      <c r="J120" s="13"/>
      <c r="K120" s="13"/>
      <c r="L120" s="199"/>
      <c r="M120" s="204"/>
      <c r="N120" s="205"/>
      <c r="O120" s="205"/>
      <c r="P120" s="205"/>
      <c r="Q120" s="205"/>
      <c r="R120" s="205"/>
      <c r="S120" s="205"/>
      <c r="T120" s="20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00" t="s">
        <v>177</v>
      </c>
      <c r="AU120" s="200" t="s">
        <v>82</v>
      </c>
      <c r="AV120" s="13" t="s">
        <v>82</v>
      </c>
      <c r="AW120" s="13" t="s">
        <v>33</v>
      </c>
      <c r="AX120" s="13" t="s">
        <v>80</v>
      </c>
      <c r="AY120" s="200" t="s">
        <v>117</v>
      </c>
    </row>
    <row r="121" s="2" customFormat="1" ht="19.8" customHeight="1">
      <c r="A121" s="37"/>
      <c r="B121" s="177"/>
      <c r="C121" s="178" t="s">
        <v>236</v>
      </c>
      <c r="D121" s="178" t="s">
        <v>120</v>
      </c>
      <c r="E121" s="179" t="s">
        <v>237</v>
      </c>
      <c r="F121" s="180" t="s">
        <v>238</v>
      </c>
      <c r="G121" s="181" t="s">
        <v>174</v>
      </c>
      <c r="H121" s="182">
        <v>764</v>
      </c>
      <c r="I121" s="183"/>
      <c r="J121" s="184">
        <f>ROUND(I121*H121,2)</f>
        <v>0</v>
      </c>
      <c r="K121" s="180" t="s">
        <v>124</v>
      </c>
      <c r="L121" s="38"/>
      <c r="M121" s="185" t="s">
        <v>3</v>
      </c>
      <c r="N121" s="186" t="s">
        <v>43</v>
      </c>
      <c r="O121" s="71"/>
      <c r="P121" s="187">
        <f>O121*H121</f>
        <v>0</v>
      </c>
      <c r="Q121" s="187">
        <v>0.00084000000000000003</v>
      </c>
      <c r="R121" s="187">
        <f>Q121*H121</f>
        <v>0.64176</v>
      </c>
      <c r="S121" s="187">
        <v>0</v>
      </c>
      <c r="T121" s="18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9" t="s">
        <v>137</v>
      </c>
      <c r="AT121" s="189" t="s">
        <v>120</v>
      </c>
      <c r="AU121" s="189" t="s">
        <v>82</v>
      </c>
      <c r="AY121" s="18" t="s">
        <v>117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8" t="s">
        <v>80</v>
      </c>
      <c r="BK121" s="190">
        <f>ROUND(I121*H121,2)</f>
        <v>0</v>
      </c>
      <c r="BL121" s="18" t="s">
        <v>137</v>
      </c>
      <c r="BM121" s="189" t="s">
        <v>239</v>
      </c>
    </row>
    <row r="122" s="2" customFormat="1">
      <c r="A122" s="37"/>
      <c r="B122" s="38"/>
      <c r="C122" s="37"/>
      <c r="D122" s="191" t="s">
        <v>127</v>
      </c>
      <c r="E122" s="37"/>
      <c r="F122" s="192" t="s">
        <v>240</v>
      </c>
      <c r="G122" s="37"/>
      <c r="H122" s="37"/>
      <c r="I122" s="117"/>
      <c r="J122" s="37"/>
      <c r="K122" s="37"/>
      <c r="L122" s="38"/>
      <c r="M122" s="193"/>
      <c r="N122" s="194"/>
      <c r="O122" s="71"/>
      <c r="P122" s="71"/>
      <c r="Q122" s="71"/>
      <c r="R122" s="71"/>
      <c r="S122" s="71"/>
      <c r="T122" s="72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127</v>
      </c>
      <c r="AU122" s="18" t="s">
        <v>82</v>
      </c>
    </row>
    <row r="123" s="13" customFormat="1">
      <c r="A123" s="13"/>
      <c r="B123" s="199"/>
      <c r="C123" s="13"/>
      <c r="D123" s="191" t="s">
        <v>177</v>
      </c>
      <c r="E123" s="200" t="s">
        <v>3</v>
      </c>
      <c r="F123" s="201" t="s">
        <v>241</v>
      </c>
      <c r="G123" s="13"/>
      <c r="H123" s="202">
        <v>764</v>
      </c>
      <c r="I123" s="203"/>
      <c r="J123" s="13"/>
      <c r="K123" s="13"/>
      <c r="L123" s="199"/>
      <c r="M123" s="204"/>
      <c r="N123" s="205"/>
      <c r="O123" s="205"/>
      <c r="P123" s="205"/>
      <c r="Q123" s="205"/>
      <c r="R123" s="205"/>
      <c r="S123" s="205"/>
      <c r="T123" s="20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00" t="s">
        <v>177</v>
      </c>
      <c r="AU123" s="200" t="s">
        <v>82</v>
      </c>
      <c r="AV123" s="13" t="s">
        <v>82</v>
      </c>
      <c r="AW123" s="13" t="s">
        <v>33</v>
      </c>
      <c r="AX123" s="13" t="s">
        <v>80</v>
      </c>
      <c r="AY123" s="200" t="s">
        <v>117</v>
      </c>
    </row>
    <row r="124" s="2" customFormat="1" ht="19.8" customHeight="1">
      <c r="A124" s="37"/>
      <c r="B124" s="177"/>
      <c r="C124" s="178" t="s">
        <v>242</v>
      </c>
      <c r="D124" s="178" t="s">
        <v>120</v>
      </c>
      <c r="E124" s="179" t="s">
        <v>243</v>
      </c>
      <c r="F124" s="180" t="s">
        <v>244</v>
      </c>
      <c r="G124" s="181" t="s">
        <v>174</v>
      </c>
      <c r="H124" s="182">
        <v>1999.2000000000001</v>
      </c>
      <c r="I124" s="183"/>
      <c r="J124" s="184">
        <f>ROUND(I124*H124,2)</f>
        <v>0</v>
      </c>
      <c r="K124" s="180" t="s">
        <v>124</v>
      </c>
      <c r="L124" s="38"/>
      <c r="M124" s="185" t="s">
        <v>3</v>
      </c>
      <c r="N124" s="186" t="s">
        <v>43</v>
      </c>
      <c r="O124" s="71"/>
      <c r="P124" s="187">
        <f>O124*H124</f>
        <v>0</v>
      </c>
      <c r="Q124" s="187">
        <v>0.00084999999999999995</v>
      </c>
      <c r="R124" s="187">
        <f>Q124*H124</f>
        <v>1.6993199999999999</v>
      </c>
      <c r="S124" s="187">
        <v>0</v>
      </c>
      <c r="T124" s="18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9" t="s">
        <v>137</v>
      </c>
      <c r="AT124" s="189" t="s">
        <v>120</v>
      </c>
      <c r="AU124" s="189" t="s">
        <v>82</v>
      </c>
      <c r="AY124" s="18" t="s">
        <v>117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8" t="s">
        <v>80</v>
      </c>
      <c r="BK124" s="190">
        <f>ROUND(I124*H124,2)</f>
        <v>0</v>
      </c>
      <c r="BL124" s="18" t="s">
        <v>137</v>
      </c>
      <c r="BM124" s="189" t="s">
        <v>245</v>
      </c>
    </row>
    <row r="125" s="2" customFormat="1">
      <c r="A125" s="37"/>
      <c r="B125" s="38"/>
      <c r="C125" s="37"/>
      <c r="D125" s="191" t="s">
        <v>127</v>
      </c>
      <c r="E125" s="37"/>
      <c r="F125" s="192" t="s">
        <v>246</v>
      </c>
      <c r="G125" s="37"/>
      <c r="H125" s="37"/>
      <c r="I125" s="117"/>
      <c r="J125" s="37"/>
      <c r="K125" s="37"/>
      <c r="L125" s="38"/>
      <c r="M125" s="193"/>
      <c r="N125" s="194"/>
      <c r="O125" s="71"/>
      <c r="P125" s="71"/>
      <c r="Q125" s="71"/>
      <c r="R125" s="71"/>
      <c r="S125" s="71"/>
      <c r="T125" s="72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127</v>
      </c>
      <c r="AU125" s="18" t="s">
        <v>82</v>
      </c>
    </row>
    <row r="126" s="13" customFormat="1">
      <c r="A126" s="13"/>
      <c r="B126" s="199"/>
      <c r="C126" s="13"/>
      <c r="D126" s="191" t="s">
        <v>177</v>
      </c>
      <c r="E126" s="200" t="s">
        <v>3</v>
      </c>
      <c r="F126" s="201" t="s">
        <v>247</v>
      </c>
      <c r="G126" s="13"/>
      <c r="H126" s="202">
        <v>1999.2000000000001</v>
      </c>
      <c r="I126" s="203"/>
      <c r="J126" s="13"/>
      <c r="K126" s="13"/>
      <c r="L126" s="199"/>
      <c r="M126" s="204"/>
      <c r="N126" s="205"/>
      <c r="O126" s="205"/>
      <c r="P126" s="205"/>
      <c r="Q126" s="205"/>
      <c r="R126" s="205"/>
      <c r="S126" s="205"/>
      <c r="T126" s="20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00" t="s">
        <v>177</v>
      </c>
      <c r="AU126" s="200" t="s">
        <v>82</v>
      </c>
      <c r="AV126" s="13" t="s">
        <v>82</v>
      </c>
      <c r="AW126" s="13" t="s">
        <v>33</v>
      </c>
      <c r="AX126" s="13" t="s">
        <v>80</v>
      </c>
      <c r="AY126" s="200" t="s">
        <v>117</v>
      </c>
    </row>
    <row r="127" s="2" customFormat="1" ht="19.8" customHeight="1">
      <c r="A127" s="37"/>
      <c r="B127" s="177"/>
      <c r="C127" s="178" t="s">
        <v>9</v>
      </c>
      <c r="D127" s="178" t="s">
        <v>120</v>
      </c>
      <c r="E127" s="179" t="s">
        <v>248</v>
      </c>
      <c r="F127" s="180" t="s">
        <v>249</v>
      </c>
      <c r="G127" s="181" t="s">
        <v>174</v>
      </c>
      <c r="H127" s="182">
        <v>764</v>
      </c>
      <c r="I127" s="183"/>
      <c r="J127" s="184">
        <f>ROUND(I127*H127,2)</f>
        <v>0</v>
      </c>
      <c r="K127" s="180" t="s">
        <v>124</v>
      </c>
      <c r="L127" s="38"/>
      <c r="M127" s="185" t="s">
        <v>3</v>
      </c>
      <c r="N127" s="186" t="s">
        <v>43</v>
      </c>
      <c r="O127" s="71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9" t="s">
        <v>137</v>
      </c>
      <c r="AT127" s="189" t="s">
        <v>120</v>
      </c>
      <c r="AU127" s="189" t="s">
        <v>82</v>
      </c>
      <c r="AY127" s="18" t="s">
        <v>117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8" t="s">
        <v>80</v>
      </c>
      <c r="BK127" s="190">
        <f>ROUND(I127*H127,2)</f>
        <v>0</v>
      </c>
      <c r="BL127" s="18" t="s">
        <v>137</v>
      </c>
      <c r="BM127" s="189" t="s">
        <v>250</v>
      </c>
    </row>
    <row r="128" s="2" customFormat="1">
      <c r="A128" s="37"/>
      <c r="B128" s="38"/>
      <c r="C128" s="37"/>
      <c r="D128" s="191" t="s">
        <v>127</v>
      </c>
      <c r="E128" s="37"/>
      <c r="F128" s="192" t="s">
        <v>251</v>
      </c>
      <c r="G128" s="37"/>
      <c r="H128" s="37"/>
      <c r="I128" s="117"/>
      <c r="J128" s="37"/>
      <c r="K128" s="37"/>
      <c r="L128" s="38"/>
      <c r="M128" s="193"/>
      <c r="N128" s="194"/>
      <c r="O128" s="71"/>
      <c r="P128" s="71"/>
      <c r="Q128" s="71"/>
      <c r="R128" s="71"/>
      <c r="S128" s="71"/>
      <c r="T128" s="72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127</v>
      </c>
      <c r="AU128" s="18" t="s">
        <v>82</v>
      </c>
    </row>
    <row r="129" s="2" customFormat="1" ht="19.8" customHeight="1">
      <c r="A129" s="37"/>
      <c r="B129" s="177"/>
      <c r="C129" s="178" t="s">
        <v>252</v>
      </c>
      <c r="D129" s="178" t="s">
        <v>120</v>
      </c>
      <c r="E129" s="179" t="s">
        <v>253</v>
      </c>
      <c r="F129" s="180" t="s">
        <v>254</v>
      </c>
      <c r="G129" s="181" t="s">
        <v>174</v>
      </c>
      <c r="H129" s="182">
        <v>1999.2000000000001</v>
      </c>
      <c r="I129" s="183"/>
      <c r="J129" s="184">
        <f>ROUND(I129*H129,2)</f>
        <v>0</v>
      </c>
      <c r="K129" s="180" t="s">
        <v>124</v>
      </c>
      <c r="L129" s="38"/>
      <c r="M129" s="185" t="s">
        <v>3</v>
      </c>
      <c r="N129" s="186" t="s">
        <v>43</v>
      </c>
      <c r="O129" s="71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9" t="s">
        <v>137</v>
      </c>
      <c r="AT129" s="189" t="s">
        <v>120</v>
      </c>
      <c r="AU129" s="189" t="s">
        <v>82</v>
      </c>
      <c r="AY129" s="18" t="s">
        <v>117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8" t="s">
        <v>80</v>
      </c>
      <c r="BK129" s="190">
        <f>ROUND(I129*H129,2)</f>
        <v>0</v>
      </c>
      <c r="BL129" s="18" t="s">
        <v>137</v>
      </c>
      <c r="BM129" s="189" t="s">
        <v>255</v>
      </c>
    </row>
    <row r="130" s="2" customFormat="1">
      <c r="A130" s="37"/>
      <c r="B130" s="38"/>
      <c r="C130" s="37"/>
      <c r="D130" s="191" t="s">
        <v>127</v>
      </c>
      <c r="E130" s="37"/>
      <c r="F130" s="192" t="s">
        <v>256</v>
      </c>
      <c r="G130" s="37"/>
      <c r="H130" s="37"/>
      <c r="I130" s="117"/>
      <c r="J130" s="37"/>
      <c r="K130" s="37"/>
      <c r="L130" s="38"/>
      <c r="M130" s="193"/>
      <c r="N130" s="194"/>
      <c r="O130" s="71"/>
      <c r="P130" s="71"/>
      <c r="Q130" s="71"/>
      <c r="R130" s="71"/>
      <c r="S130" s="71"/>
      <c r="T130" s="72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127</v>
      </c>
      <c r="AU130" s="18" t="s">
        <v>82</v>
      </c>
    </row>
    <row r="131" s="2" customFormat="1" ht="30" customHeight="1">
      <c r="A131" s="37"/>
      <c r="B131" s="177"/>
      <c r="C131" s="178" t="s">
        <v>257</v>
      </c>
      <c r="D131" s="178" t="s">
        <v>120</v>
      </c>
      <c r="E131" s="179" t="s">
        <v>258</v>
      </c>
      <c r="F131" s="180" t="s">
        <v>259</v>
      </c>
      <c r="G131" s="181" t="s">
        <v>232</v>
      </c>
      <c r="H131" s="182">
        <v>401.62299999999999</v>
      </c>
      <c r="I131" s="183"/>
      <c r="J131" s="184">
        <f>ROUND(I131*H131,2)</f>
        <v>0</v>
      </c>
      <c r="K131" s="180" t="s">
        <v>124</v>
      </c>
      <c r="L131" s="38"/>
      <c r="M131" s="185" t="s">
        <v>3</v>
      </c>
      <c r="N131" s="186" t="s">
        <v>43</v>
      </c>
      <c r="O131" s="71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9" t="s">
        <v>137</v>
      </c>
      <c r="AT131" s="189" t="s">
        <v>120</v>
      </c>
      <c r="AU131" s="189" t="s">
        <v>82</v>
      </c>
      <c r="AY131" s="18" t="s">
        <v>117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8" t="s">
        <v>80</v>
      </c>
      <c r="BK131" s="190">
        <f>ROUND(I131*H131,2)</f>
        <v>0</v>
      </c>
      <c r="BL131" s="18" t="s">
        <v>137</v>
      </c>
      <c r="BM131" s="189" t="s">
        <v>260</v>
      </c>
    </row>
    <row r="132" s="2" customFormat="1">
      <c r="A132" s="37"/>
      <c r="B132" s="38"/>
      <c r="C132" s="37"/>
      <c r="D132" s="191" t="s">
        <v>127</v>
      </c>
      <c r="E132" s="37"/>
      <c r="F132" s="192" t="s">
        <v>261</v>
      </c>
      <c r="G132" s="37"/>
      <c r="H132" s="37"/>
      <c r="I132" s="117"/>
      <c r="J132" s="37"/>
      <c r="K132" s="37"/>
      <c r="L132" s="38"/>
      <c r="M132" s="193"/>
      <c r="N132" s="194"/>
      <c r="O132" s="71"/>
      <c r="P132" s="71"/>
      <c r="Q132" s="71"/>
      <c r="R132" s="71"/>
      <c r="S132" s="71"/>
      <c r="T132" s="7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127</v>
      </c>
      <c r="AU132" s="18" t="s">
        <v>82</v>
      </c>
    </row>
    <row r="133" s="13" customFormat="1">
      <c r="A133" s="13"/>
      <c r="B133" s="199"/>
      <c r="C133" s="13"/>
      <c r="D133" s="191" t="s">
        <v>177</v>
      </c>
      <c r="E133" s="200" t="s">
        <v>3</v>
      </c>
      <c r="F133" s="201" t="s">
        <v>262</v>
      </c>
      <c r="G133" s="13"/>
      <c r="H133" s="202">
        <v>53.015000000000001</v>
      </c>
      <c r="I133" s="203"/>
      <c r="J133" s="13"/>
      <c r="K133" s="13"/>
      <c r="L133" s="199"/>
      <c r="M133" s="204"/>
      <c r="N133" s="205"/>
      <c r="O133" s="205"/>
      <c r="P133" s="205"/>
      <c r="Q133" s="205"/>
      <c r="R133" s="205"/>
      <c r="S133" s="205"/>
      <c r="T133" s="20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0" t="s">
        <v>177</v>
      </c>
      <c r="AU133" s="200" t="s">
        <v>82</v>
      </c>
      <c r="AV133" s="13" t="s">
        <v>82</v>
      </c>
      <c r="AW133" s="13" t="s">
        <v>33</v>
      </c>
      <c r="AX133" s="13" t="s">
        <v>72</v>
      </c>
      <c r="AY133" s="200" t="s">
        <v>117</v>
      </c>
    </row>
    <row r="134" s="13" customFormat="1">
      <c r="A134" s="13"/>
      <c r="B134" s="199"/>
      <c r="C134" s="13"/>
      <c r="D134" s="191" t="s">
        <v>177</v>
      </c>
      <c r="E134" s="200" t="s">
        <v>3</v>
      </c>
      <c r="F134" s="201" t="s">
        <v>263</v>
      </c>
      <c r="G134" s="13"/>
      <c r="H134" s="202">
        <v>304.483</v>
      </c>
      <c r="I134" s="203"/>
      <c r="J134" s="13"/>
      <c r="K134" s="13"/>
      <c r="L134" s="199"/>
      <c r="M134" s="204"/>
      <c r="N134" s="205"/>
      <c r="O134" s="205"/>
      <c r="P134" s="205"/>
      <c r="Q134" s="205"/>
      <c r="R134" s="205"/>
      <c r="S134" s="205"/>
      <c r="T134" s="20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0" t="s">
        <v>177</v>
      </c>
      <c r="AU134" s="200" t="s">
        <v>82</v>
      </c>
      <c r="AV134" s="13" t="s">
        <v>82</v>
      </c>
      <c r="AW134" s="13" t="s">
        <v>33</v>
      </c>
      <c r="AX134" s="13" t="s">
        <v>72</v>
      </c>
      <c r="AY134" s="200" t="s">
        <v>117</v>
      </c>
    </row>
    <row r="135" s="13" customFormat="1">
      <c r="A135" s="13"/>
      <c r="B135" s="199"/>
      <c r="C135" s="13"/>
      <c r="D135" s="191" t="s">
        <v>177</v>
      </c>
      <c r="E135" s="200" t="s">
        <v>3</v>
      </c>
      <c r="F135" s="201" t="s">
        <v>264</v>
      </c>
      <c r="G135" s="13"/>
      <c r="H135" s="202">
        <v>2.7000000000000002</v>
      </c>
      <c r="I135" s="203"/>
      <c r="J135" s="13"/>
      <c r="K135" s="13"/>
      <c r="L135" s="199"/>
      <c r="M135" s="204"/>
      <c r="N135" s="205"/>
      <c r="O135" s="205"/>
      <c r="P135" s="205"/>
      <c r="Q135" s="205"/>
      <c r="R135" s="205"/>
      <c r="S135" s="205"/>
      <c r="T135" s="20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00" t="s">
        <v>177</v>
      </c>
      <c r="AU135" s="200" t="s">
        <v>82</v>
      </c>
      <c r="AV135" s="13" t="s">
        <v>82</v>
      </c>
      <c r="AW135" s="13" t="s">
        <v>33</v>
      </c>
      <c r="AX135" s="13" t="s">
        <v>72</v>
      </c>
      <c r="AY135" s="200" t="s">
        <v>117</v>
      </c>
    </row>
    <row r="136" s="13" customFormat="1">
      <c r="A136" s="13"/>
      <c r="B136" s="199"/>
      <c r="C136" s="13"/>
      <c r="D136" s="191" t="s">
        <v>177</v>
      </c>
      <c r="E136" s="200" t="s">
        <v>3</v>
      </c>
      <c r="F136" s="201" t="s">
        <v>265</v>
      </c>
      <c r="G136" s="13"/>
      <c r="H136" s="202">
        <v>41.424999999999997</v>
      </c>
      <c r="I136" s="203"/>
      <c r="J136" s="13"/>
      <c r="K136" s="13"/>
      <c r="L136" s="199"/>
      <c r="M136" s="204"/>
      <c r="N136" s="205"/>
      <c r="O136" s="205"/>
      <c r="P136" s="205"/>
      <c r="Q136" s="205"/>
      <c r="R136" s="205"/>
      <c r="S136" s="205"/>
      <c r="T136" s="20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0" t="s">
        <v>177</v>
      </c>
      <c r="AU136" s="200" t="s">
        <v>82</v>
      </c>
      <c r="AV136" s="13" t="s">
        <v>82</v>
      </c>
      <c r="AW136" s="13" t="s">
        <v>33</v>
      </c>
      <c r="AX136" s="13" t="s">
        <v>72</v>
      </c>
      <c r="AY136" s="200" t="s">
        <v>117</v>
      </c>
    </row>
    <row r="137" s="14" customFormat="1">
      <c r="A137" s="14"/>
      <c r="B137" s="207"/>
      <c r="C137" s="14"/>
      <c r="D137" s="191" t="s">
        <v>177</v>
      </c>
      <c r="E137" s="208" t="s">
        <v>3</v>
      </c>
      <c r="F137" s="209" t="s">
        <v>266</v>
      </c>
      <c r="G137" s="14"/>
      <c r="H137" s="210">
        <v>401.62299999999999</v>
      </c>
      <c r="I137" s="211"/>
      <c r="J137" s="14"/>
      <c r="K137" s="14"/>
      <c r="L137" s="207"/>
      <c r="M137" s="212"/>
      <c r="N137" s="213"/>
      <c r="O137" s="213"/>
      <c r="P137" s="213"/>
      <c r="Q137" s="213"/>
      <c r="R137" s="213"/>
      <c r="S137" s="213"/>
      <c r="T137" s="2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8" t="s">
        <v>177</v>
      </c>
      <c r="AU137" s="208" t="s">
        <v>82</v>
      </c>
      <c r="AV137" s="14" t="s">
        <v>137</v>
      </c>
      <c r="AW137" s="14" t="s">
        <v>33</v>
      </c>
      <c r="AX137" s="14" t="s">
        <v>80</v>
      </c>
      <c r="AY137" s="208" t="s">
        <v>117</v>
      </c>
    </row>
    <row r="138" s="2" customFormat="1" ht="30" customHeight="1">
      <c r="A138" s="37"/>
      <c r="B138" s="177"/>
      <c r="C138" s="178" t="s">
        <v>267</v>
      </c>
      <c r="D138" s="178" t="s">
        <v>120</v>
      </c>
      <c r="E138" s="179" t="s">
        <v>268</v>
      </c>
      <c r="F138" s="180" t="s">
        <v>269</v>
      </c>
      <c r="G138" s="181" t="s">
        <v>232</v>
      </c>
      <c r="H138" s="182">
        <v>401.62299999999999</v>
      </c>
      <c r="I138" s="183"/>
      <c r="J138" s="184">
        <f>ROUND(I138*H138,2)</f>
        <v>0</v>
      </c>
      <c r="K138" s="180" t="s">
        <v>124</v>
      </c>
      <c r="L138" s="38"/>
      <c r="M138" s="185" t="s">
        <v>3</v>
      </c>
      <c r="N138" s="186" t="s">
        <v>43</v>
      </c>
      <c r="O138" s="71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9" t="s">
        <v>137</v>
      </c>
      <c r="AT138" s="189" t="s">
        <v>120</v>
      </c>
      <c r="AU138" s="189" t="s">
        <v>82</v>
      </c>
      <c r="AY138" s="18" t="s">
        <v>117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8" t="s">
        <v>80</v>
      </c>
      <c r="BK138" s="190">
        <f>ROUND(I138*H138,2)</f>
        <v>0</v>
      </c>
      <c r="BL138" s="18" t="s">
        <v>137</v>
      </c>
      <c r="BM138" s="189" t="s">
        <v>270</v>
      </c>
    </row>
    <row r="139" s="2" customFormat="1">
      <c r="A139" s="37"/>
      <c r="B139" s="38"/>
      <c r="C139" s="37"/>
      <c r="D139" s="191" t="s">
        <v>127</v>
      </c>
      <c r="E139" s="37"/>
      <c r="F139" s="192" t="s">
        <v>271</v>
      </c>
      <c r="G139" s="37"/>
      <c r="H139" s="37"/>
      <c r="I139" s="117"/>
      <c r="J139" s="37"/>
      <c r="K139" s="37"/>
      <c r="L139" s="38"/>
      <c r="M139" s="193"/>
      <c r="N139" s="194"/>
      <c r="O139" s="71"/>
      <c r="P139" s="71"/>
      <c r="Q139" s="71"/>
      <c r="R139" s="71"/>
      <c r="S139" s="71"/>
      <c r="T139" s="7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127</v>
      </c>
      <c r="AU139" s="18" t="s">
        <v>82</v>
      </c>
    </row>
    <row r="140" s="2" customFormat="1" ht="19.8" customHeight="1">
      <c r="A140" s="37"/>
      <c r="B140" s="177"/>
      <c r="C140" s="178" t="s">
        <v>272</v>
      </c>
      <c r="D140" s="178" t="s">
        <v>120</v>
      </c>
      <c r="E140" s="179" t="s">
        <v>273</v>
      </c>
      <c r="F140" s="180" t="s">
        <v>274</v>
      </c>
      <c r="G140" s="181" t="s">
        <v>232</v>
      </c>
      <c r="H140" s="182">
        <v>401.62299999999999</v>
      </c>
      <c r="I140" s="183"/>
      <c r="J140" s="184">
        <f>ROUND(I140*H140,2)</f>
        <v>0</v>
      </c>
      <c r="K140" s="180" t="s">
        <v>124</v>
      </c>
      <c r="L140" s="38"/>
      <c r="M140" s="185" t="s">
        <v>3</v>
      </c>
      <c r="N140" s="186" t="s">
        <v>43</v>
      </c>
      <c r="O140" s="71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9" t="s">
        <v>137</v>
      </c>
      <c r="AT140" s="189" t="s">
        <v>120</v>
      </c>
      <c r="AU140" s="189" t="s">
        <v>82</v>
      </c>
      <c r="AY140" s="18" t="s">
        <v>117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8" t="s">
        <v>80</v>
      </c>
      <c r="BK140" s="190">
        <f>ROUND(I140*H140,2)</f>
        <v>0</v>
      </c>
      <c r="BL140" s="18" t="s">
        <v>137</v>
      </c>
      <c r="BM140" s="189" t="s">
        <v>275</v>
      </c>
    </row>
    <row r="141" s="2" customFormat="1">
      <c r="A141" s="37"/>
      <c r="B141" s="38"/>
      <c r="C141" s="37"/>
      <c r="D141" s="191" t="s">
        <v>127</v>
      </c>
      <c r="E141" s="37"/>
      <c r="F141" s="192" t="s">
        <v>276</v>
      </c>
      <c r="G141" s="37"/>
      <c r="H141" s="37"/>
      <c r="I141" s="117"/>
      <c r="J141" s="37"/>
      <c r="K141" s="37"/>
      <c r="L141" s="38"/>
      <c r="M141" s="193"/>
      <c r="N141" s="194"/>
      <c r="O141" s="71"/>
      <c r="P141" s="71"/>
      <c r="Q141" s="71"/>
      <c r="R141" s="71"/>
      <c r="S141" s="71"/>
      <c r="T141" s="72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127</v>
      </c>
      <c r="AU141" s="18" t="s">
        <v>82</v>
      </c>
    </row>
    <row r="142" s="2" customFormat="1" ht="30" customHeight="1">
      <c r="A142" s="37"/>
      <c r="B142" s="177"/>
      <c r="C142" s="178" t="s">
        <v>277</v>
      </c>
      <c r="D142" s="178" t="s">
        <v>120</v>
      </c>
      <c r="E142" s="179" t="s">
        <v>278</v>
      </c>
      <c r="F142" s="180" t="s">
        <v>279</v>
      </c>
      <c r="G142" s="181" t="s">
        <v>280</v>
      </c>
      <c r="H142" s="182">
        <v>722.92100000000005</v>
      </c>
      <c r="I142" s="183"/>
      <c r="J142" s="184">
        <f>ROUND(I142*H142,2)</f>
        <v>0</v>
      </c>
      <c r="K142" s="180" t="s">
        <v>124</v>
      </c>
      <c r="L142" s="38"/>
      <c r="M142" s="185" t="s">
        <v>3</v>
      </c>
      <c r="N142" s="186" t="s">
        <v>43</v>
      </c>
      <c r="O142" s="71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9" t="s">
        <v>137</v>
      </c>
      <c r="AT142" s="189" t="s">
        <v>120</v>
      </c>
      <c r="AU142" s="189" t="s">
        <v>82</v>
      </c>
      <c r="AY142" s="18" t="s">
        <v>117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8" t="s">
        <v>80</v>
      </c>
      <c r="BK142" s="190">
        <f>ROUND(I142*H142,2)</f>
        <v>0</v>
      </c>
      <c r="BL142" s="18" t="s">
        <v>137</v>
      </c>
      <c r="BM142" s="189" t="s">
        <v>281</v>
      </c>
    </row>
    <row r="143" s="2" customFormat="1">
      <c r="A143" s="37"/>
      <c r="B143" s="38"/>
      <c r="C143" s="37"/>
      <c r="D143" s="191" t="s">
        <v>127</v>
      </c>
      <c r="E143" s="37"/>
      <c r="F143" s="192" t="s">
        <v>282</v>
      </c>
      <c r="G143" s="37"/>
      <c r="H143" s="37"/>
      <c r="I143" s="117"/>
      <c r="J143" s="37"/>
      <c r="K143" s="37"/>
      <c r="L143" s="38"/>
      <c r="M143" s="193"/>
      <c r="N143" s="194"/>
      <c r="O143" s="71"/>
      <c r="P143" s="71"/>
      <c r="Q143" s="71"/>
      <c r="R143" s="71"/>
      <c r="S143" s="71"/>
      <c r="T143" s="72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127</v>
      </c>
      <c r="AU143" s="18" t="s">
        <v>82</v>
      </c>
    </row>
    <row r="144" s="13" customFormat="1">
      <c r="A144" s="13"/>
      <c r="B144" s="199"/>
      <c r="C144" s="13"/>
      <c r="D144" s="191" t="s">
        <v>177</v>
      </c>
      <c r="E144" s="13"/>
      <c r="F144" s="201" t="s">
        <v>283</v>
      </c>
      <c r="G144" s="13"/>
      <c r="H144" s="202">
        <v>722.92100000000005</v>
      </c>
      <c r="I144" s="203"/>
      <c r="J144" s="13"/>
      <c r="K144" s="13"/>
      <c r="L144" s="199"/>
      <c r="M144" s="204"/>
      <c r="N144" s="205"/>
      <c r="O144" s="205"/>
      <c r="P144" s="205"/>
      <c r="Q144" s="205"/>
      <c r="R144" s="205"/>
      <c r="S144" s="205"/>
      <c r="T144" s="20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0" t="s">
        <v>177</v>
      </c>
      <c r="AU144" s="200" t="s">
        <v>82</v>
      </c>
      <c r="AV144" s="13" t="s">
        <v>82</v>
      </c>
      <c r="AW144" s="13" t="s">
        <v>4</v>
      </c>
      <c r="AX144" s="13" t="s">
        <v>80</v>
      </c>
      <c r="AY144" s="200" t="s">
        <v>117</v>
      </c>
    </row>
    <row r="145" s="2" customFormat="1" ht="19.8" customHeight="1">
      <c r="A145" s="37"/>
      <c r="B145" s="177"/>
      <c r="C145" s="178" t="s">
        <v>8</v>
      </c>
      <c r="D145" s="178" t="s">
        <v>120</v>
      </c>
      <c r="E145" s="179" t="s">
        <v>284</v>
      </c>
      <c r="F145" s="180" t="s">
        <v>285</v>
      </c>
      <c r="G145" s="181" t="s">
        <v>232</v>
      </c>
      <c r="H145" s="182">
        <v>401.62299999999999</v>
      </c>
      <c r="I145" s="183"/>
      <c r="J145" s="184">
        <f>ROUND(I145*H145,2)</f>
        <v>0</v>
      </c>
      <c r="K145" s="180" t="s">
        <v>124</v>
      </c>
      <c r="L145" s="38"/>
      <c r="M145" s="185" t="s">
        <v>3</v>
      </c>
      <c r="N145" s="186" t="s">
        <v>43</v>
      </c>
      <c r="O145" s="71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9" t="s">
        <v>137</v>
      </c>
      <c r="AT145" s="189" t="s">
        <v>120</v>
      </c>
      <c r="AU145" s="189" t="s">
        <v>82</v>
      </c>
      <c r="AY145" s="18" t="s">
        <v>117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8" t="s">
        <v>80</v>
      </c>
      <c r="BK145" s="190">
        <f>ROUND(I145*H145,2)</f>
        <v>0</v>
      </c>
      <c r="BL145" s="18" t="s">
        <v>137</v>
      </c>
      <c r="BM145" s="189" t="s">
        <v>286</v>
      </c>
    </row>
    <row r="146" s="2" customFormat="1">
      <c r="A146" s="37"/>
      <c r="B146" s="38"/>
      <c r="C146" s="37"/>
      <c r="D146" s="191" t="s">
        <v>127</v>
      </c>
      <c r="E146" s="37"/>
      <c r="F146" s="192" t="s">
        <v>287</v>
      </c>
      <c r="G146" s="37"/>
      <c r="H146" s="37"/>
      <c r="I146" s="117"/>
      <c r="J146" s="37"/>
      <c r="K146" s="37"/>
      <c r="L146" s="38"/>
      <c r="M146" s="193"/>
      <c r="N146" s="194"/>
      <c r="O146" s="71"/>
      <c r="P146" s="71"/>
      <c r="Q146" s="71"/>
      <c r="R146" s="71"/>
      <c r="S146" s="71"/>
      <c r="T146" s="72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127</v>
      </c>
      <c r="AU146" s="18" t="s">
        <v>82</v>
      </c>
    </row>
    <row r="147" s="2" customFormat="1" ht="19.8" customHeight="1">
      <c r="A147" s="37"/>
      <c r="B147" s="177"/>
      <c r="C147" s="178" t="s">
        <v>288</v>
      </c>
      <c r="D147" s="178" t="s">
        <v>120</v>
      </c>
      <c r="E147" s="179" t="s">
        <v>289</v>
      </c>
      <c r="F147" s="180" t="s">
        <v>290</v>
      </c>
      <c r="G147" s="181" t="s">
        <v>232</v>
      </c>
      <c r="H147" s="182">
        <v>696.97699999999998</v>
      </c>
      <c r="I147" s="183"/>
      <c r="J147" s="184">
        <f>ROUND(I147*H147,2)</f>
        <v>0</v>
      </c>
      <c r="K147" s="180" t="s">
        <v>124</v>
      </c>
      <c r="L147" s="38"/>
      <c r="M147" s="185" t="s">
        <v>3</v>
      </c>
      <c r="N147" s="186" t="s">
        <v>43</v>
      </c>
      <c r="O147" s="71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9" t="s">
        <v>137</v>
      </c>
      <c r="AT147" s="189" t="s">
        <v>120</v>
      </c>
      <c r="AU147" s="189" t="s">
        <v>82</v>
      </c>
      <c r="AY147" s="18" t="s">
        <v>117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8" t="s">
        <v>80</v>
      </c>
      <c r="BK147" s="190">
        <f>ROUND(I147*H147,2)</f>
        <v>0</v>
      </c>
      <c r="BL147" s="18" t="s">
        <v>137</v>
      </c>
      <c r="BM147" s="189" t="s">
        <v>291</v>
      </c>
    </row>
    <row r="148" s="2" customFormat="1">
      <c r="A148" s="37"/>
      <c r="B148" s="38"/>
      <c r="C148" s="37"/>
      <c r="D148" s="191" t="s">
        <v>127</v>
      </c>
      <c r="E148" s="37"/>
      <c r="F148" s="192" t="s">
        <v>292</v>
      </c>
      <c r="G148" s="37"/>
      <c r="H148" s="37"/>
      <c r="I148" s="117"/>
      <c r="J148" s="37"/>
      <c r="K148" s="37"/>
      <c r="L148" s="38"/>
      <c r="M148" s="193"/>
      <c r="N148" s="194"/>
      <c r="O148" s="71"/>
      <c r="P148" s="71"/>
      <c r="Q148" s="71"/>
      <c r="R148" s="71"/>
      <c r="S148" s="71"/>
      <c r="T148" s="7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127</v>
      </c>
      <c r="AU148" s="18" t="s">
        <v>82</v>
      </c>
    </row>
    <row r="149" s="13" customFormat="1">
      <c r="A149" s="13"/>
      <c r="B149" s="199"/>
      <c r="C149" s="13"/>
      <c r="D149" s="191" t="s">
        <v>177</v>
      </c>
      <c r="E149" s="200" t="s">
        <v>3</v>
      </c>
      <c r="F149" s="201" t="s">
        <v>235</v>
      </c>
      <c r="G149" s="13"/>
      <c r="H149" s="202">
        <v>1098.5999999999999</v>
      </c>
      <c r="I149" s="203"/>
      <c r="J149" s="13"/>
      <c r="K149" s="13"/>
      <c r="L149" s="199"/>
      <c r="M149" s="204"/>
      <c r="N149" s="205"/>
      <c r="O149" s="205"/>
      <c r="P149" s="205"/>
      <c r="Q149" s="205"/>
      <c r="R149" s="205"/>
      <c r="S149" s="205"/>
      <c r="T149" s="20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0" t="s">
        <v>177</v>
      </c>
      <c r="AU149" s="200" t="s">
        <v>82</v>
      </c>
      <c r="AV149" s="13" t="s">
        <v>82</v>
      </c>
      <c r="AW149" s="13" t="s">
        <v>33</v>
      </c>
      <c r="AX149" s="13" t="s">
        <v>72</v>
      </c>
      <c r="AY149" s="200" t="s">
        <v>117</v>
      </c>
    </row>
    <row r="150" s="13" customFormat="1">
      <c r="A150" s="13"/>
      <c r="B150" s="199"/>
      <c r="C150" s="13"/>
      <c r="D150" s="191" t="s">
        <v>177</v>
      </c>
      <c r="E150" s="200" t="s">
        <v>3</v>
      </c>
      <c r="F150" s="201" t="s">
        <v>293</v>
      </c>
      <c r="G150" s="13"/>
      <c r="H150" s="202">
        <v>-53.015000000000001</v>
      </c>
      <c r="I150" s="203"/>
      <c r="J150" s="13"/>
      <c r="K150" s="13"/>
      <c r="L150" s="199"/>
      <c r="M150" s="204"/>
      <c r="N150" s="205"/>
      <c r="O150" s="205"/>
      <c r="P150" s="205"/>
      <c r="Q150" s="205"/>
      <c r="R150" s="205"/>
      <c r="S150" s="205"/>
      <c r="T150" s="20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0" t="s">
        <v>177</v>
      </c>
      <c r="AU150" s="200" t="s">
        <v>82</v>
      </c>
      <c r="AV150" s="13" t="s">
        <v>82</v>
      </c>
      <c r="AW150" s="13" t="s">
        <v>33</v>
      </c>
      <c r="AX150" s="13" t="s">
        <v>72</v>
      </c>
      <c r="AY150" s="200" t="s">
        <v>117</v>
      </c>
    </row>
    <row r="151" s="13" customFormat="1">
      <c r="A151" s="13"/>
      <c r="B151" s="199"/>
      <c r="C151" s="13"/>
      <c r="D151" s="191" t="s">
        <v>177</v>
      </c>
      <c r="E151" s="200" t="s">
        <v>3</v>
      </c>
      <c r="F151" s="201" t="s">
        <v>294</v>
      </c>
      <c r="G151" s="13"/>
      <c r="H151" s="202">
        <v>-304.483</v>
      </c>
      <c r="I151" s="203"/>
      <c r="J151" s="13"/>
      <c r="K151" s="13"/>
      <c r="L151" s="199"/>
      <c r="M151" s="204"/>
      <c r="N151" s="205"/>
      <c r="O151" s="205"/>
      <c r="P151" s="205"/>
      <c r="Q151" s="205"/>
      <c r="R151" s="205"/>
      <c r="S151" s="205"/>
      <c r="T151" s="20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0" t="s">
        <v>177</v>
      </c>
      <c r="AU151" s="200" t="s">
        <v>82</v>
      </c>
      <c r="AV151" s="13" t="s">
        <v>82</v>
      </c>
      <c r="AW151" s="13" t="s">
        <v>33</v>
      </c>
      <c r="AX151" s="13" t="s">
        <v>72</v>
      </c>
      <c r="AY151" s="200" t="s">
        <v>117</v>
      </c>
    </row>
    <row r="152" s="13" customFormat="1">
      <c r="A152" s="13"/>
      <c r="B152" s="199"/>
      <c r="C152" s="13"/>
      <c r="D152" s="191" t="s">
        <v>177</v>
      </c>
      <c r="E152" s="200" t="s">
        <v>3</v>
      </c>
      <c r="F152" s="201" t="s">
        <v>295</v>
      </c>
      <c r="G152" s="13"/>
      <c r="H152" s="202">
        <v>-2.7000000000000002</v>
      </c>
      <c r="I152" s="203"/>
      <c r="J152" s="13"/>
      <c r="K152" s="13"/>
      <c r="L152" s="199"/>
      <c r="M152" s="204"/>
      <c r="N152" s="205"/>
      <c r="O152" s="205"/>
      <c r="P152" s="205"/>
      <c r="Q152" s="205"/>
      <c r="R152" s="205"/>
      <c r="S152" s="205"/>
      <c r="T152" s="20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0" t="s">
        <v>177</v>
      </c>
      <c r="AU152" s="200" t="s">
        <v>82</v>
      </c>
      <c r="AV152" s="13" t="s">
        <v>82</v>
      </c>
      <c r="AW152" s="13" t="s">
        <v>33</v>
      </c>
      <c r="AX152" s="13" t="s">
        <v>72</v>
      </c>
      <c r="AY152" s="200" t="s">
        <v>117</v>
      </c>
    </row>
    <row r="153" s="13" customFormat="1">
      <c r="A153" s="13"/>
      <c r="B153" s="199"/>
      <c r="C153" s="13"/>
      <c r="D153" s="191" t="s">
        <v>177</v>
      </c>
      <c r="E153" s="200" t="s">
        <v>3</v>
      </c>
      <c r="F153" s="201" t="s">
        <v>296</v>
      </c>
      <c r="G153" s="13"/>
      <c r="H153" s="202">
        <v>-41.424999999999997</v>
      </c>
      <c r="I153" s="203"/>
      <c r="J153" s="13"/>
      <c r="K153" s="13"/>
      <c r="L153" s="199"/>
      <c r="M153" s="204"/>
      <c r="N153" s="205"/>
      <c r="O153" s="205"/>
      <c r="P153" s="205"/>
      <c r="Q153" s="205"/>
      <c r="R153" s="205"/>
      <c r="S153" s="205"/>
      <c r="T153" s="20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0" t="s">
        <v>177</v>
      </c>
      <c r="AU153" s="200" t="s">
        <v>82</v>
      </c>
      <c r="AV153" s="13" t="s">
        <v>82</v>
      </c>
      <c r="AW153" s="13" t="s">
        <v>33</v>
      </c>
      <c r="AX153" s="13" t="s">
        <v>72</v>
      </c>
      <c r="AY153" s="200" t="s">
        <v>117</v>
      </c>
    </row>
    <row r="154" s="14" customFormat="1">
      <c r="A154" s="14"/>
      <c r="B154" s="207"/>
      <c r="C154" s="14"/>
      <c r="D154" s="191" t="s">
        <v>177</v>
      </c>
      <c r="E154" s="208" t="s">
        <v>3</v>
      </c>
      <c r="F154" s="209" t="s">
        <v>266</v>
      </c>
      <c r="G154" s="14"/>
      <c r="H154" s="210">
        <v>696.97699999999986</v>
      </c>
      <c r="I154" s="211"/>
      <c r="J154" s="14"/>
      <c r="K154" s="14"/>
      <c r="L154" s="207"/>
      <c r="M154" s="212"/>
      <c r="N154" s="213"/>
      <c r="O154" s="213"/>
      <c r="P154" s="213"/>
      <c r="Q154" s="213"/>
      <c r="R154" s="213"/>
      <c r="S154" s="213"/>
      <c r="T154" s="2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8" t="s">
        <v>177</v>
      </c>
      <c r="AU154" s="208" t="s">
        <v>82</v>
      </c>
      <c r="AV154" s="14" t="s">
        <v>137</v>
      </c>
      <c r="AW154" s="14" t="s">
        <v>33</v>
      </c>
      <c r="AX154" s="14" t="s">
        <v>80</v>
      </c>
      <c r="AY154" s="208" t="s">
        <v>117</v>
      </c>
    </row>
    <row r="155" s="2" customFormat="1" ht="19.8" customHeight="1">
      <c r="A155" s="37"/>
      <c r="B155" s="177"/>
      <c r="C155" s="178" t="s">
        <v>297</v>
      </c>
      <c r="D155" s="178" t="s">
        <v>120</v>
      </c>
      <c r="E155" s="179" t="s">
        <v>298</v>
      </c>
      <c r="F155" s="180" t="s">
        <v>299</v>
      </c>
      <c r="G155" s="181" t="s">
        <v>232</v>
      </c>
      <c r="H155" s="182">
        <v>271.20699999999999</v>
      </c>
      <c r="I155" s="183"/>
      <c r="J155" s="184">
        <f>ROUND(I155*H155,2)</f>
        <v>0</v>
      </c>
      <c r="K155" s="180" t="s">
        <v>124</v>
      </c>
      <c r="L155" s="38"/>
      <c r="M155" s="185" t="s">
        <v>3</v>
      </c>
      <c r="N155" s="186" t="s">
        <v>43</v>
      </c>
      <c r="O155" s="71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9" t="s">
        <v>137</v>
      </c>
      <c r="AT155" s="189" t="s">
        <v>120</v>
      </c>
      <c r="AU155" s="189" t="s">
        <v>82</v>
      </c>
      <c r="AY155" s="18" t="s">
        <v>117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8" t="s">
        <v>80</v>
      </c>
      <c r="BK155" s="190">
        <f>ROUND(I155*H155,2)</f>
        <v>0</v>
      </c>
      <c r="BL155" s="18" t="s">
        <v>137</v>
      </c>
      <c r="BM155" s="189" t="s">
        <v>300</v>
      </c>
    </row>
    <row r="156" s="2" customFormat="1">
      <c r="A156" s="37"/>
      <c r="B156" s="38"/>
      <c r="C156" s="37"/>
      <c r="D156" s="191" t="s">
        <v>127</v>
      </c>
      <c r="E156" s="37"/>
      <c r="F156" s="192" t="s">
        <v>301</v>
      </c>
      <c r="G156" s="37"/>
      <c r="H156" s="37"/>
      <c r="I156" s="117"/>
      <c r="J156" s="37"/>
      <c r="K156" s="37"/>
      <c r="L156" s="38"/>
      <c r="M156" s="193"/>
      <c r="N156" s="194"/>
      <c r="O156" s="71"/>
      <c r="P156" s="71"/>
      <c r="Q156" s="71"/>
      <c r="R156" s="71"/>
      <c r="S156" s="71"/>
      <c r="T156" s="72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127</v>
      </c>
      <c r="AU156" s="18" t="s">
        <v>82</v>
      </c>
    </row>
    <row r="157" s="13" customFormat="1">
      <c r="A157" s="13"/>
      <c r="B157" s="199"/>
      <c r="C157" s="13"/>
      <c r="D157" s="191" t="s">
        <v>177</v>
      </c>
      <c r="E157" s="200" t="s">
        <v>3</v>
      </c>
      <c r="F157" s="201" t="s">
        <v>302</v>
      </c>
      <c r="G157" s="13"/>
      <c r="H157" s="202">
        <v>271.20699999999999</v>
      </c>
      <c r="I157" s="203"/>
      <c r="J157" s="13"/>
      <c r="K157" s="13"/>
      <c r="L157" s="199"/>
      <c r="M157" s="204"/>
      <c r="N157" s="205"/>
      <c r="O157" s="205"/>
      <c r="P157" s="205"/>
      <c r="Q157" s="205"/>
      <c r="R157" s="205"/>
      <c r="S157" s="205"/>
      <c r="T157" s="20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0" t="s">
        <v>177</v>
      </c>
      <c r="AU157" s="200" t="s">
        <v>82</v>
      </c>
      <c r="AV157" s="13" t="s">
        <v>82</v>
      </c>
      <c r="AW157" s="13" t="s">
        <v>33</v>
      </c>
      <c r="AX157" s="13" t="s">
        <v>80</v>
      </c>
      <c r="AY157" s="200" t="s">
        <v>117</v>
      </c>
    </row>
    <row r="158" s="2" customFormat="1" ht="14.4" customHeight="1">
      <c r="A158" s="37"/>
      <c r="B158" s="177"/>
      <c r="C158" s="215" t="s">
        <v>303</v>
      </c>
      <c r="D158" s="215" t="s">
        <v>304</v>
      </c>
      <c r="E158" s="216" t="s">
        <v>305</v>
      </c>
      <c r="F158" s="217" t="s">
        <v>306</v>
      </c>
      <c r="G158" s="218" t="s">
        <v>280</v>
      </c>
      <c r="H158" s="219">
        <v>452.916</v>
      </c>
      <c r="I158" s="220"/>
      <c r="J158" s="221">
        <f>ROUND(I158*H158,2)</f>
        <v>0</v>
      </c>
      <c r="K158" s="217" t="s">
        <v>124</v>
      </c>
      <c r="L158" s="222"/>
      <c r="M158" s="223" t="s">
        <v>3</v>
      </c>
      <c r="N158" s="224" t="s">
        <v>43</v>
      </c>
      <c r="O158" s="71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9" t="s">
        <v>154</v>
      </c>
      <c r="AT158" s="189" t="s">
        <v>304</v>
      </c>
      <c r="AU158" s="189" t="s">
        <v>82</v>
      </c>
      <c r="AY158" s="18" t="s">
        <v>117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8" t="s">
        <v>80</v>
      </c>
      <c r="BK158" s="190">
        <f>ROUND(I158*H158,2)</f>
        <v>0</v>
      </c>
      <c r="BL158" s="18" t="s">
        <v>137</v>
      </c>
      <c r="BM158" s="189" t="s">
        <v>307</v>
      </c>
    </row>
    <row r="159" s="2" customFormat="1">
      <c r="A159" s="37"/>
      <c r="B159" s="38"/>
      <c r="C159" s="37"/>
      <c r="D159" s="191" t="s">
        <v>127</v>
      </c>
      <c r="E159" s="37"/>
      <c r="F159" s="192" t="s">
        <v>306</v>
      </c>
      <c r="G159" s="37"/>
      <c r="H159" s="37"/>
      <c r="I159" s="117"/>
      <c r="J159" s="37"/>
      <c r="K159" s="37"/>
      <c r="L159" s="38"/>
      <c r="M159" s="193"/>
      <c r="N159" s="194"/>
      <c r="O159" s="71"/>
      <c r="P159" s="71"/>
      <c r="Q159" s="71"/>
      <c r="R159" s="71"/>
      <c r="S159" s="71"/>
      <c r="T159" s="72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127</v>
      </c>
      <c r="AU159" s="18" t="s">
        <v>82</v>
      </c>
    </row>
    <row r="160" s="13" customFormat="1">
      <c r="A160" s="13"/>
      <c r="B160" s="199"/>
      <c r="C160" s="13"/>
      <c r="D160" s="191" t="s">
        <v>177</v>
      </c>
      <c r="E160" s="13"/>
      <c r="F160" s="201" t="s">
        <v>308</v>
      </c>
      <c r="G160" s="13"/>
      <c r="H160" s="202">
        <v>452.916</v>
      </c>
      <c r="I160" s="203"/>
      <c r="J160" s="13"/>
      <c r="K160" s="13"/>
      <c r="L160" s="199"/>
      <c r="M160" s="204"/>
      <c r="N160" s="205"/>
      <c r="O160" s="205"/>
      <c r="P160" s="205"/>
      <c r="Q160" s="205"/>
      <c r="R160" s="205"/>
      <c r="S160" s="205"/>
      <c r="T160" s="20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00" t="s">
        <v>177</v>
      </c>
      <c r="AU160" s="200" t="s">
        <v>82</v>
      </c>
      <c r="AV160" s="13" t="s">
        <v>82</v>
      </c>
      <c r="AW160" s="13" t="s">
        <v>4</v>
      </c>
      <c r="AX160" s="13" t="s">
        <v>80</v>
      </c>
      <c r="AY160" s="200" t="s">
        <v>117</v>
      </c>
    </row>
    <row r="161" s="2" customFormat="1" ht="19.8" customHeight="1">
      <c r="A161" s="37"/>
      <c r="B161" s="177"/>
      <c r="C161" s="178" t="s">
        <v>309</v>
      </c>
      <c r="D161" s="178" t="s">
        <v>120</v>
      </c>
      <c r="E161" s="179" t="s">
        <v>310</v>
      </c>
      <c r="F161" s="180" t="s">
        <v>311</v>
      </c>
      <c r="G161" s="181" t="s">
        <v>174</v>
      </c>
      <c r="H161" s="182">
        <v>534</v>
      </c>
      <c r="I161" s="183"/>
      <c r="J161" s="184">
        <f>ROUND(I161*H161,2)</f>
        <v>0</v>
      </c>
      <c r="K161" s="180" t="s">
        <v>124</v>
      </c>
      <c r="L161" s="38"/>
      <c r="M161" s="185" t="s">
        <v>3</v>
      </c>
      <c r="N161" s="186" t="s">
        <v>43</v>
      </c>
      <c r="O161" s="71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9" t="s">
        <v>137</v>
      </c>
      <c r="AT161" s="189" t="s">
        <v>120</v>
      </c>
      <c r="AU161" s="189" t="s">
        <v>82</v>
      </c>
      <c r="AY161" s="18" t="s">
        <v>117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8" t="s">
        <v>80</v>
      </c>
      <c r="BK161" s="190">
        <f>ROUND(I161*H161,2)</f>
        <v>0</v>
      </c>
      <c r="BL161" s="18" t="s">
        <v>137</v>
      </c>
      <c r="BM161" s="189" t="s">
        <v>312</v>
      </c>
    </row>
    <row r="162" s="2" customFormat="1">
      <c r="A162" s="37"/>
      <c r="B162" s="38"/>
      <c r="C162" s="37"/>
      <c r="D162" s="191" t="s">
        <v>127</v>
      </c>
      <c r="E162" s="37"/>
      <c r="F162" s="192" t="s">
        <v>313</v>
      </c>
      <c r="G162" s="37"/>
      <c r="H162" s="37"/>
      <c r="I162" s="117"/>
      <c r="J162" s="37"/>
      <c r="K162" s="37"/>
      <c r="L162" s="38"/>
      <c r="M162" s="193"/>
      <c r="N162" s="194"/>
      <c r="O162" s="71"/>
      <c r="P162" s="71"/>
      <c r="Q162" s="71"/>
      <c r="R162" s="71"/>
      <c r="S162" s="71"/>
      <c r="T162" s="72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127</v>
      </c>
      <c r="AU162" s="18" t="s">
        <v>82</v>
      </c>
    </row>
    <row r="163" s="13" customFormat="1">
      <c r="A163" s="13"/>
      <c r="B163" s="199"/>
      <c r="C163" s="13"/>
      <c r="D163" s="191" t="s">
        <v>177</v>
      </c>
      <c r="E163" s="200" t="s">
        <v>3</v>
      </c>
      <c r="F163" s="201" t="s">
        <v>178</v>
      </c>
      <c r="G163" s="13"/>
      <c r="H163" s="202">
        <v>534</v>
      </c>
      <c r="I163" s="203"/>
      <c r="J163" s="13"/>
      <c r="K163" s="13"/>
      <c r="L163" s="199"/>
      <c r="M163" s="204"/>
      <c r="N163" s="205"/>
      <c r="O163" s="205"/>
      <c r="P163" s="205"/>
      <c r="Q163" s="205"/>
      <c r="R163" s="205"/>
      <c r="S163" s="205"/>
      <c r="T163" s="20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0" t="s">
        <v>177</v>
      </c>
      <c r="AU163" s="200" t="s">
        <v>82</v>
      </c>
      <c r="AV163" s="13" t="s">
        <v>82</v>
      </c>
      <c r="AW163" s="13" t="s">
        <v>33</v>
      </c>
      <c r="AX163" s="13" t="s">
        <v>80</v>
      </c>
      <c r="AY163" s="200" t="s">
        <v>117</v>
      </c>
    </row>
    <row r="164" s="12" customFormat="1" ht="22.8" customHeight="1">
      <c r="A164" s="12"/>
      <c r="B164" s="164"/>
      <c r="C164" s="12"/>
      <c r="D164" s="165" t="s">
        <v>71</v>
      </c>
      <c r="E164" s="175" t="s">
        <v>82</v>
      </c>
      <c r="F164" s="175" t="s">
        <v>314</v>
      </c>
      <c r="G164" s="12"/>
      <c r="H164" s="12"/>
      <c r="I164" s="167"/>
      <c r="J164" s="176">
        <f>BK164</f>
        <v>0</v>
      </c>
      <c r="K164" s="12"/>
      <c r="L164" s="164"/>
      <c r="M164" s="169"/>
      <c r="N164" s="170"/>
      <c r="O164" s="170"/>
      <c r="P164" s="171">
        <f>SUM(P165:P167)</f>
        <v>0</v>
      </c>
      <c r="Q164" s="170"/>
      <c r="R164" s="171">
        <f>SUM(R165:R167)</f>
        <v>106.6741935</v>
      </c>
      <c r="S164" s="170"/>
      <c r="T164" s="172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5" t="s">
        <v>80</v>
      </c>
      <c r="AT164" s="173" t="s">
        <v>71</v>
      </c>
      <c r="AU164" s="173" t="s">
        <v>80</v>
      </c>
      <c r="AY164" s="165" t="s">
        <v>117</v>
      </c>
      <c r="BK164" s="174">
        <f>SUM(BK165:BK167)</f>
        <v>0</v>
      </c>
    </row>
    <row r="165" s="2" customFormat="1" ht="30" customHeight="1">
      <c r="A165" s="37"/>
      <c r="B165" s="177"/>
      <c r="C165" s="178" t="s">
        <v>315</v>
      </c>
      <c r="D165" s="178" t="s">
        <v>120</v>
      </c>
      <c r="E165" s="179" t="s">
        <v>316</v>
      </c>
      <c r="F165" s="180" t="s">
        <v>317</v>
      </c>
      <c r="G165" s="181" t="s">
        <v>210</v>
      </c>
      <c r="H165" s="182">
        <v>521.14999999999998</v>
      </c>
      <c r="I165" s="183"/>
      <c r="J165" s="184">
        <f>ROUND(I165*H165,2)</f>
        <v>0</v>
      </c>
      <c r="K165" s="180" t="s">
        <v>124</v>
      </c>
      <c r="L165" s="38"/>
      <c r="M165" s="185" t="s">
        <v>3</v>
      </c>
      <c r="N165" s="186" t="s">
        <v>43</v>
      </c>
      <c r="O165" s="71"/>
      <c r="P165" s="187">
        <f>O165*H165</f>
        <v>0</v>
      </c>
      <c r="Q165" s="187">
        <v>0.20469000000000001</v>
      </c>
      <c r="R165" s="187">
        <f>Q165*H165</f>
        <v>106.6741935</v>
      </c>
      <c r="S165" s="187">
        <v>0</v>
      </c>
      <c r="T165" s="18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9" t="s">
        <v>137</v>
      </c>
      <c r="AT165" s="189" t="s">
        <v>120</v>
      </c>
      <c r="AU165" s="189" t="s">
        <v>82</v>
      </c>
      <c r="AY165" s="18" t="s">
        <v>117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8" t="s">
        <v>80</v>
      </c>
      <c r="BK165" s="190">
        <f>ROUND(I165*H165,2)</f>
        <v>0</v>
      </c>
      <c r="BL165" s="18" t="s">
        <v>137</v>
      </c>
      <c r="BM165" s="189" t="s">
        <v>318</v>
      </c>
    </row>
    <row r="166" s="2" customFormat="1">
      <c r="A166" s="37"/>
      <c r="B166" s="38"/>
      <c r="C166" s="37"/>
      <c r="D166" s="191" t="s">
        <v>127</v>
      </c>
      <c r="E166" s="37"/>
      <c r="F166" s="192" t="s">
        <v>319</v>
      </c>
      <c r="G166" s="37"/>
      <c r="H166" s="37"/>
      <c r="I166" s="117"/>
      <c r="J166" s="37"/>
      <c r="K166" s="37"/>
      <c r="L166" s="38"/>
      <c r="M166" s="193"/>
      <c r="N166" s="194"/>
      <c r="O166" s="71"/>
      <c r="P166" s="71"/>
      <c r="Q166" s="71"/>
      <c r="R166" s="71"/>
      <c r="S166" s="71"/>
      <c r="T166" s="72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127</v>
      </c>
      <c r="AU166" s="18" t="s">
        <v>82</v>
      </c>
    </row>
    <row r="167" s="13" customFormat="1">
      <c r="A167" s="13"/>
      <c r="B167" s="199"/>
      <c r="C167" s="13"/>
      <c r="D167" s="191" t="s">
        <v>177</v>
      </c>
      <c r="E167" s="200" t="s">
        <v>3</v>
      </c>
      <c r="F167" s="201" t="s">
        <v>320</v>
      </c>
      <c r="G167" s="13"/>
      <c r="H167" s="202">
        <v>521.14999999999998</v>
      </c>
      <c r="I167" s="203"/>
      <c r="J167" s="13"/>
      <c r="K167" s="13"/>
      <c r="L167" s="199"/>
      <c r="M167" s="204"/>
      <c r="N167" s="205"/>
      <c r="O167" s="205"/>
      <c r="P167" s="205"/>
      <c r="Q167" s="205"/>
      <c r="R167" s="205"/>
      <c r="S167" s="205"/>
      <c r="T167" s="20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0" t="s">
        <v>177</v>
      </c>
      <c r="AU167" s="200" t="s">
        <v>82</v>
      </c>
      <c r="AV167" s="13" t="s">
        <v>82</v>
      </c>
      <c r="AW167" s="13" t="s">
        <v>33</v>
      </c>
      <c r="AX167" s="13" t="s">
        <v>80</v>
      </c>
      <c r="AY167" s="200" t="s">
        <v>117</v>
      </c>
    </row>
    <row r="168" s="12" customFormat="1" ht="22.8" customHeight="1">
      <c r="A168" s="12"/>
      <c r="B168" s="164"/>
      <c r="C168" s="12"/>
      <c r="D168" s="165" t="s">
        <v>71</v>
      </c>
      <c r="E168" s="175" t="s">
        <v>137</v>
      </c>
      <c r="F168" s="175" t="s">
        <v>321</v>
      </c>
      <c r="G168" s="12"/>
      <c r="H168" s="12"/>
      <c r="I168" s="167"/>
      <c r="J168" s="176">
        <f>BK168</f>
        <v>0</v>
      </c>
      <c r="K168" s="12"/>
      <c r="L168" s="164"/>
      <c r="M168" s="169"/>
      <c r="N168" s="170"/>
      <c r="O168" s="170"/>
      <c r="P168" s="171">
        <f>SUM(P169:P186)</f>
        <v>0</v>
      </c>
      <c r="Q168" s="170"/>
      <c r="R168" s="171">
        <f>SUM(R169:R186)</f>
        <v>1.1940000000000002</v>
      </c>
      <c r="S168" s="170"/>
      <c r="T168" s="172">
        <f>SUM(T169:T186)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65" t="s">
        <v>80</v>
      </c>
      <c r="AT168" s="173" t="s">
        <v>71</v>
      </c>
      <c r="AU168" s="173" t="s">
        <v>80</v>
      </c>
      <c r="AY168" s="165" t="s">
        <v>117</v>
      </c>
      <c r="BK168" s="174">
        <f>SUM(BK169:BK186)</f>
        <v>0</v>
      </c>
    </row>
    <row r="169" s="2" customFormat="1" ht="19.8" customHeight="1">
      <c r="A169" s="37"/>
      <c r="B169" s="177"/>
      <c r="C169" s="178" t="s">
        <v>322</v>
      </c>
      <c r="D169" s="178" t="s">
        <v>120</v>
      </c>
      <c r="E169" s="179" t="s">
        <v>323</v>
      </c>
      <c r="F169" s="180" t="s">
        <v>324</v>
      </c>
      <c r="G169" s="181" t="s">
        <v>232</v>
      </c>
      <c r="H169" s="182">
        <v>53.015000000000001</v>
      </c>
      <c r="I169" s="183"/>
      <c r="J169" s="184">
        <f>ROUND(I169*H169,2)</f>
        <v>0</v>
      </c>
      <c r="K169" s="180" t="s">
        <v>124</v>
      </c>
      <c r="L169" s="38"/>
      <c r="M169" s="185" t="s">
        <v>3</v>
      </c>
      <c r="N169" s="186" t="s">
        <v>43</v>
      </c>
      <c r="O169" s="71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9" t="s">
        <v>137</v>
      </c>
      <c r="AT169" s="189" t="s">
        <v>120</v>
      </c>
      <c r="AU169" s="189" t="s">
        <v>82</v>
      </c>
      <c r="AY169" s="18" t="s">
        <v>117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8" t="s">
        <v>80</v>
      </c>
      <c r="BK169" s="190">
        <f>ROUND(I169*H169,2)</f>
        <v>0</v>
      </c>
      <c r="BL169" s="18" t="s">
        <v>137</v>
      </c>
      <c r="BM169" s="189" t="s">
        <v>325</v>
      </c>
    </row>
    <row r="170" s="2" customFormat="1">
      <c r="A170" s="37"/>
      <c r="B170" s="38"/>
      <c r="C170" s="37"/>
      <c r="D170" s="191" t="s">
        <v>127</v>
      </c>
      <c r="E170" s="37"/>
      <c r="F170" s="192" t="s">
        <v>326</v>
      </c>
      <c r="G170" s="37"/>
      <c r="H170" s="37"/>
      <c r="I170" s="117"/>
      <c r="J170" s="37"/>
      <c r="K170" s="37"/>
      <c r="L170" s="38"/>
      <c r="M170" s="193"/>
      <c r="N170" s="194"/>
      <c r="O170" s="71"/>
      <c r="P170" s="71"/>
      <c r="Q170" s="71"/>
      <c r="R170" s="71"/>
      <c r="S170" s="71"/>
      <c r="T170" s="72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127</v>
      </c>
      <c r="AU170" s="18" t="s">
        <v>82</v>
      </c>
    </row>
    <row r="171" s="13" customFormat="1">
      <c r="A171" s="13"/>
      <c r="B171" s="199"/>
      <c r="C171" s="13"/>
      <c r="D171" s="191" t="s">
        <v>177</v>
      </c>
      <c r="E171" s="200" t="s">
        <v>3</v>
      </c>
      <c r="F171" s="201" t="s">
        <v>262</v>
      </c>
      <c r="G171" s="13"/>
      <c r="H171" s="202">
        <v>53.015000000000001</v>
      </c>
      <c r="I171" s="203"/>
      <c r="J171" s="13"/>
      <c r="K171" s="13"/>
      <c r="L171" s="199"/>
      <c r="M171" s="204"/>
      <c r="N171" s="205"/>
      <c r="O171" s="205"/>
      <c r="P171" s="205"/>
      <c r="Q171" s="205"/>
      <c r="R171" s="205"/>
      <c r="S171" s="205"/>
      <c r="T171" s="20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0" t="s">
        <v>177</v>
      </c>
      <c r="AU171" s="200" t="s">
        <v>82</v>
      </c>
      <c r="AV171" s="13" t="s">
        <v>82</v>
      </c>
      <c r="AW171" s="13" t="s">
        <v>33</v>
      </c>
      <c r="AX171" s="13" t="s">
        <v>80</v>
      </c>
      <c r="AY171" s="200" t="s">
        <v>117</v>
      </c>
    </row>
    <row r="172" s="2" customFormat="1" ht="19.8" customHeight="1">
      <c r="A172" s="37"/>
      <c r="B172" s="177"/>
      <c r="C172" s="178" t="s">
        <v>327</v>
      </c>
      <c r="D172" s="178" t="s">
        <v>120</v>
      </c>
      <c r="E172" s="179" t="s">
        <v>328</v>
      </c>
      <c r="F172" s="180" t="s">
        <v>329</v>
      </c>
      <c r="G172" s="181" t="s">
        <v>201</v>
      </c>
      <c r="H172" s="182">
        <v>18</v>
      </c>
      <c r="I172" s="183"/>
      <c r="J172" s="184">
        <f>ROUND(I172*H172,2)</f>
        <v>0</v>
      </c>
      <c r="K172" s="180" t="s">
        <v>124</v>
      </c>
      <c r="L172" s="38"/>
      <c r="M172" s="185" t="s">
        <v>3</v>
      </c>
      <c r="N172" s="186" t="s">
        <v>43</v>
      </c>
      <c r="O172" s="71"/>
      <c r="P172" s="187">
        <f>O172*H172</f>
        <v>0</v>
      </c>
      <c r="Q172" s="187">
        <v>0.0066</v>
      </c>
      <c r="R172" s="187">
        <f>Q172*H172</f>
        <v>0.1188</v>
      </c>
      <c r="S172" s="187">
        <v>0</v>
      </c>
      <c r="T172" s="18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9" t="s">
        <v>137</v>
      </c>
      <c r="AT172" s="189" t="s">
        <v>120</v>
      </c>
      <c r="AU172" s="189" t="s">
        <v>82</v>
      </c>
      <c r="AY172" s="18" t="s">
        <v>117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8" t="s">
        <v>80</v>
      </c>
      <c r="BK172" s="190">
        <f>ROUND(I172*H172,2)</f>
        <v>0</v>
      </c>
      <c r="BL172" s="18" t="s">
        <v>137</v>
      </c>
      <c r="BM172" s="189" t="s">
        <v>330</v>
      </c>
    </row>
    <row r="173" s="2" customFormat="1">
      <c r="A173" s="37"/>
      <c r="B173" s="38"/>
      <c r="C173" s="37"/>
      <c r="D173" s="191" t="s">
        <v>127</v>
      </c>
      <c r="E173" s="37"/>
      <c r="F173" s="192" t="s">
        <v>331</v>
      </c>
      <c r="G173" s="37"/>
      <c r="H173" s="37"/>
      <c r="I173" s="117"/>
      <c r="J173" s="37"/>
      <c r="K173" s="37"/>
      <c r="L173" s="38"/>
      <c r="M173" s="193"/>
      <c r="N173" s="194"/>
      <c r="O173" s="71"/>
      <c r="P173" s="71"/>
      <c r="Q173" s="71"/>
      <c r="R173" s="71"/>
      <c r="S173" s="71"/>
      <c r="T173" s="7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127</v>
      </c>
      <c r="AU173" s="18" t="s">
        <v>82</v>
      </c>
    </row>
    <row r="174" s="2" customFormat="1" ht="19.8" customHeight="1">
      <c r="A174" s="37"/>
      <c r="B174" s="177"/>
      <c r="C174" s="215" t="s">
        <v>332</v>
      </c>
      <c r="D174" s="215" t="s">
        <v>304</v>
      </c>
      <c r="E174" s="216" t="s">
        <v>333</v>
      </c>
      <c r="F174" s="217" t="s">
        <v>334</v>
      </c>
      <c r="G174" s="218" t="s">
        <v>201</v>
      </c>
      <c r="H174" s="219">
        <v>6</v>
      </c>
      <c r="I174" s="220"/>
      <c r="J174" s="221">
        <f>ROUND(I174*H174,2)</f>
        <v>0</v>
      </c>
      <c r="K174" s="217" t="s">
        <v>124</v>
      </c>
      <c r="L174" s="222"/>
      <c r="M174" s="223" t="s">
        <v>3</v>
      </c>
      <c r="N174" s="224" t="s">
        <v>43</v>
      </c>
      <c r="O174" s="71"/>
      <c r="P174" s="187">
        <f>O174*H174</f>
        <v>0</v>
      </c>
      <c r="Q174" s="187">
        <v>0.028000000000000001</v>
      </c>
      <c r="R174" s="187">
        <f>Q174*H174</f>
        <v>0.16800000000000001</v>
      </c>
      <c r="S174" s="187">
        <v>0</v>
      </c>
      <c r="T174" s="18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9" t="s">
        <v>154</v>
      </c>
      <c r="AT174" s="189" t="s">
        <v>304</v>
      </c>
      <c r="AU174" s="189" t="s">
        <v>82</v>
      </c>
      <c r="AY174" s="18" t="s">
        <v>117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8" t="s">
        <v>80</v>
      </c>
      <c r="BK174" s="190">
        <f>ROUND(I174*H174,2)</f>
        <v>0</v>
      </c>
      <c r="BL174" s="18" t="s">
        <v>137</v>
      </c>
      <c r="BM174" s="189" t="s">
        <v>335</v>
      </c>
    </row>
    <row r="175" s="2" customFormat="1">
      <c r="A175" s="37"/>
      <c r="B175" s="38"/>
      <c r="C175" s="37"/>
      <c r="D175" s="191" t="s">
        <v>127</v>
      </c>
      <c r="E175" s="37"/>
      <c r="F175" s="192" t="s">
        <v>334</v>
      </c>
      <c r="G175" s="37"/>
      <c r="H175" s="37"/>
      <c r="I175" s="117"/>
      <c r="J175" s="37"/>
      <c r="K175" s="37"/>
      <c r="L175" s="38"/>
      <c r="M175" s="193"/>
      <c r="N175" s="194"/>
      <c r="O175" s="71"/>
      <c r="P175" s="71"/>
      <c r="Q175" s="71"/>
      <c r="R175" s="71"/>
      <c r="S175" s="71"/>
      <c r="T175" s="7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127</v>
      </c>
      <c r="AU175" s="18" t="s">
        <v>82</v>
      </c>
    </row>
    <row r="176" s="2" customFormat="1" ht="19.8" customHeight="1">
      <c r="A176" s="37"/>
      <c r="B176" s="177"/>
      <c r="C176" s="215" t="s">
        <v>336</v>
      </c>
      <c r="D176" s="215" t="s">
        <v>304</v>
      </c>
      <c r="E176" s="216" t="s">
        <v>337</v>
      </c>
      <c r="F176" s="217" t="s">
        <v>338</v>
      </c>
      <c r="G176" s="218" t="s">
        <v>201</v>
      </c>
      <c r="H176" s="219">
        <v>3</v>
      </c>
      <c r="I176" s="220"/>
      <c r="J176" s="221">
        <f>ROUND(I176*H176,2)</f>
        <v>0</v>
      </c>
      <c r="K176" s="217" t="s">
        <v>124</v>
      </c>
      <c r="L176" s="222"/>
      <c r="M176" s="223" t="s">
        <v>3</v>
      </c>
      <c r="N176" s="224" t="s">
        <v>43</v>
      </c>
      <c r="O176" s="71"/>
      <c r="P176" s="187">
        <f>O176*H176</f>
        <v>0</v>
      </c>
      <c r="Q176" s="187">
        <v>0.040000000000000001</v>
      </c>
      <c r="R176" s="187">
        <f>Q176*H176</f>
        <v>0.12</v>
      </c>
      <c r="S176" s="187">
        <v>0</v>
      </c>
      <c r="T176" s="18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9" t="s">
        <v>154</v>
      </c>
      <c r="AT176" s="189" t="s">
        <v>304</v>
      </c>
      <c r="AU176" s="189" t="s">
        <v>82</v>
      </c>
      <c r="AY176" s="18" t="s">
        <v>117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8" t="s">
        <v>80</v>
      </c>
      <c r="BK176" s="190">
        <f>ROUND(I176*H176,2)</f>
        <v>0</v>
      </c>
      <c r="BL176" s="18" t="s">
        <v>137</v>
      </c>
      <c r="BM176" s="189" t="s">
        <v>339</v>
      </c>
    </row>
    <row r="177" s="2" customFormat="1">
      <c r="A177" s="37"/>
      <c r="B177" s="38"/>
      <c r="C177" s="37"/>
      <c r="D177" s="191" t="s">
        <v>127</v>
      </c>
      <c r="E177" s="37"/>
      <c r="F177" s="192" t="s">
        <v>338</v>
      </c>
      <c r="G177" s="37"/>
      <c r="H177" s="37"/>
      <c r="I177" s="117"/>
      <c r="J177" s="37"/>
      <c r="K177" s="37"/>
      <c r="L177" s="38"/>
      <c r="M177" s="193"/>
      <c r="N177" s="194"/>
      <c r="O177" s="71"/>
      <c r="P177" s="71"/>
      <c r="Q177" s="71"/>
      <c r="R177" s="71"/>
      <c r="S177" s="71"/>
      <c r="T177" s="72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127</v>
      </c>
      <c r="AU177" s="18" t="s">
        <v>82</v>
      </c>
    </row>
    <row r="178" s="2" customFormat="1" ht="19.8" customHeight="1">
      <c r="A178" s="37"/>
      <c r="B178" s="177"/>
      <c r="C178" s="215" t="s">
        <v>340</v>
      </c>
      <c r="D178" s="215" t="s">
        <v>304</v>
      </c>
      <c r="E178" s="216" t="s">
        <v>341</v>
      </c>
      <c r="F178" s="217" t="s">
        <v>342</v>
      </c>
      <c r="G178" s="218" t="s">
        <v>201</v>
      </c>
      <c r="H178" s="219">
        <v>9</v>
      </c>
      <c r="I178" s="220"/>
      <c r="J178" s="221">
        <f>ROUND(I178*H178,2)</f>
        <v>0</v>
      </c>
      <c r="K178" s="217" t="s">
        <v>124</v>
      </c>
      <c r="L178" s="222"/>
      <c r="M178" s="223" t="s">
        <v>3</v>
      </c>
      <c r="N178" s="224" t="s">
        <v>43</v>
      </c>
      <c r="O178" s="71"/>
      <c r="P178" s="187">
        <f>O178*H178</f>
        <v>0</v>
      </c>
      <c r="Q178" s="187">
        <v>0.068000000000000005</v>
      </c>
      <c r="R178" s="187">
        <f>Q178*H178</f>
        <v>0.6120000000000001</v>
      </c>
      <c r="S178" s="187">
        <v>0</v>
      </c>
      <c r="T178" s="18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9" t="s">
        <v>154</v>
      </c>
      <c r="AT178" s="189" t="s">
        <v>304</v>
      </c>
      <c r="AU178" s="189" t="s">
        <v>82</v>
      </c>
      <c r="AY178" s="18" t="s">
        <v>117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8" t="s">
        <v>80</v>
      </c>
      <c r="BK178" s="190">
        <f>ROUND(I178*H178,2)</f>
        <v>0</v>
      </c>
      <c r="BL178" s="18" t="s">
        <v>137</v>
      </c>
      <c r="BM178" s="189" t="s">
        <v>343</v>
      </c>
    </row>
    <row r="179" s="2" customFormat="1">
      <c r="A179" s="37"/>
      <c r="B179" s="38"/>
      <c r="C179" s="37"/>
      <c r="D179" s="191" t="s">
        <v>127</v>
      </c>
      <c r="E179" s="37"/>
      <c r="F179" s="192" t="s">
        <v>342</v>
      </c>
      <c r="G179" s="37"/>
      <c r="H179" s="37"/>
      <c r="I179" s="117"/>
      <c r="J179" s="37"/>
      <c r="K179" s="37"/>
      <c r="L179" s="38"/>
      <c r="M179" s="193"/>
      <c r="N179" s="194"/>
      <c r="O179" s="71"/>
      <c r="P179" s="71"/>
      <c r="Q179" s="71"/>
      <c r="R179" s="71"/>
      <c r="S179" s="71"/>
      <c r="T179" s="72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127</v>
      </c>
      <c r="AU179" s="18" t="s">
        <v>82</v>
      </c>
    </row>
    <row r="180" s="2" customFormat="1" ht="19.8" customHeight="1">
      <c r="A180" s="37"/>
      <c r="B180" s="177"/>
      <c r="C180" s="178" t="s">
        <v>344</v>
      </c>
      <c r="D180" s="178" t="s">
        <v>120</v>
      </c>
      <c r="E180" s="179" t="s">
        <v>345</v>
      </c>
      <c r="F180" s="180" t="s">
        <v>346</v>
      </c>
      <c r="G180" s="181" t="s">
        <v>201</v>
      </c>
      <c r="H180" s="182">
        <v>2</v>
      </c>
      <c r="I180" s="183"/>
      <c r="J180" s="184">
        <f>ROUND(I180*H180,2)</f>
        <v>0</v>
      </c>
      <c r="K180" s="180" t="s">
        <v>124</v>
      </c>
      <c r="L180" s="38"/>
      <c r="M180" s="185" t="s">
        <v>3</v>
      </c>
      <c r="N180" s="186" t="s">
        <v>43</v>
      </c>
      <c r="O180" s="71"/>
      <c r="P180" s="187">
        <f>O180*H180</f>
        <v>0</v>
      </c>
      <c r="Q180" s="187">
        <v>0.0066</v>
      </c>
      <c r="R180" s="187">
        <f>Q180*H180</f>
        <v>0.0132</v>
      </c>
      <c r="S180" s="187">
        <v>0</v>
      </c>
      <c r="T180" s="18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9" t="s">
        <v>137</v>
      </c>
      <c r="AT180" s="189" t="s">
        <v>120</v>
      </c>
      <c r="AU180" s="189" t="s">
        <v>82</v>
      </c>
      <c r="AY180" s="18" t="s">
        <v>117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8" t="s">
        <v>80</v>
      </c>
      <c r="BK180" s="190">
        <f>ROUND(I180*H180,2)</f>
        <v>0</v>
      </c>
      <c r="BL180" s="18" t="s">
        <v>137</v>
      </c>
      <c r="BM180" s="189" t="s">
        <v>347</v>
      </c>
    </row>
    <row r="181" s="2" customFormat="1">
      <c r="A181" s="37"/>
      <c r="B181" s="38"/>
      <c r="C181" s="37"/>
      <c r="D181" s="191" t="s">
        <v>127</v>
      </c>
      <c r="E181" s="37"/>
      <c r="F181" s="192" t="s">
        <v>348</v>
      </c>
      <c r="G181" s="37"/>
      <c r="H181" s="37"/>
      <c r="I181" s="117"/>
      <c r="J181" s="37"/>
      <c r="K181" s="37"/>
      <c r="L181" s="38"/>
      <c r="M181" s="193"/>
      <c r="N181" s="194"/>
      <c r="O181" s="71"/>
      <c r="P181" s="71"/>
      <c r="Q181" s="71"/>
      <c r="R181" s="71"/>
      <c r="S181" s="71"/>
      <c r="T181" s="72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127</v>
      </c>
      <c r="AU181" s="18" t="s">
        <v>82</v>
      </c>
    </row>
    <row r="182" s="2" customFormat="1" ht="19.8" customHeight="1">
      <c r="A182" s="37"/>
      <c r="B182" s="177"/>
      <c r="C182" s="215" t="s">
        <v>349</v>
      </c>
      <c r="D182" s="215" t="s">
        <v>304</v>
      </c>
      <c r="E182" s="216" t="s">
        <v>350</v>
      </c>
      <c r="F182" s="217" t="s">
        <v>351</v>
      </c>
      <c r="G182" s="218" t="s">
        <v>201</v>
      </c>
      <c r="H182" s="219">
        <v>2</v>
      </c>
      <c r="I182" s="220"/>
      <c r="J182" s="221">
        <f>ROUND(I182*H182,2)</f>
        <v>0</v>
      </c>
      <c r="K182" s="217" t="s">
        <v>124</v>
      </c>
      <c r="L182" s="222"/>
      <c r="M182" s="223" t="s">
        <v>3</v>
      </c>
      <c r="N182" s="224" t="s">
        <v>43</v>
      </c>
      <c r="O182" s="71"/>
      <c r="P182" s="187">
        <f>O182*H182</f>
        <v>0</v>
      </c>
      <c r="Q182" s="187">
        <v>0.081000000000000003</v>
      </c>
      <c r="R182" s="187">
        <f>Q182*H182</f>
        <v>0.16200000000000001</v>
      </c>
      <c r="S182" s="187">
        <v>0</v>
      </c>
      <c r="T182" s="18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9" t="s">
        <v>154</v>
      </c>
      <c r="AT182" s="189" t="s">
        <v>304</v>
      </c>
      <c r="AU182" s="189" t="s">
        <v>82</v>
      </c>
      <c r="AY182" s="18" t="s">
        <v>117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8" t="s">
        <v>80</v>
      </c>
      <c r="BK182" s="190">
        <f>ROUND(I182*H182,2)</f>
        <v>0</v>
      </c>
      <c r="BL182" s="18" t="s">
        <v>137</v>
      </c>
      <c r="BM182" s="189" t="s">
        <v>352</v>
      </c>
    </row>
    <row r="183" s="2" customFormat="1">
      <c r="A183" s="37"/>
      <c r="B183" s="38"/>
      <c r="C183" s="37"/>
      <c r="D183" s="191" t="s">
        <v>127</v>
      </c>
      <c r="E183" s="37"/>
      <c r="F183" s="192" t="s">
        <v>351</v>
      </c>
      <c r="G183" s="37"/>
      <c r="H183" s="37"/>
      <c r="I183" s="117"/>
      <c r="J183" s="37"/>
      <c r="K183" s="37"/>
      <c r="L183" s="38"/>
      <c r="M183" s="193"/>
      <c r="N183" s="194"/>
      <c r="O183" s="71"/>
      <c r="P183" s="71"/>
      <c r="Q183" s="71"/>
      <c r="R183" s="71"/>
      <c r="S183" s="71"/>
      <c r="T183" s="72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127</v>
      </c>
      <c r="AU183" s="18" t="s">
        <v>82</v>
      </c>
    </row>
    <row r="184" s="2" customFormat="1" ht="19.8" customHeight="1">
      <c r="A184" s="37"/>
      <c r="B184" s="177"/>
      <c r="C184" s="178" t="s">
        <v>353</v>
      </c>
      <c r="D184" s="178" t="s">
        <v>120</v>
      </c>
      <c r="E184" s="179" t="s">
        <v>354</v>
      </c>
      <c r="F184" s="180" t="s">
        <v>355</v>
      </c>
      <c r="G184" s="181" t="s">
        <v>232</v>
      </c>
      <c r="H184" s="182">
        <v>2.7000000000000002</v>
      </c>
      <c r="I184" s="183"/>
      <c r="J184" s="184">
        <f>ROUND(I184*H184,2)</f>
        <v>0</v>
      </c>
      <c r="K184" s="180" t="s">
        <v>124</v>
      </c>
      <c r="L184" s="38"/>
      <c r="M184" s="185" t="s">
        <v>3</v>
      </c>
      <c r="N184" s="186" t="s">
        <v>43</v>
      </c>
      <c r="O184" s="71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9" t="s">
        <v>137</v>
      </c>
      <c r="AT184" s="189" t="s">
        <v>120</v>
      </c>
      <c r="AU184" s="189" t="s">
        <v>82</v>
      </c>
      <c r="AY184" s="18" t="s">
        <v>117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8" t="s">
        <v>80</v>
      </c>
      <c r="BK184" s="190">
        <f>ROUND(I184*H184,2)</f>
        <v>0</v>
      </c>
      <c r="BL184" s="18" t="s">
        <v>137</v>
      </c>
      <c r="BM184" s="189" t="s">
        <v>356</v>
      </c>
    </row>
    <row r="185" s="2" customFormat="1">
      <c r="A185" s="37"/>
      <c r="B185" s="38"/>
      <c r="C185" s="37"/>
      <c r="D185" s="191" t="s">
        <v>127</v>
      </c>
      <c r="E185" s="37"/>
      <c r="F185" s="192" t="s">
        <v>357</v>
      </c>
      <c r="G185" s="37"/>
      <c r="H185" s="37"/>
      <c r="I185" s="117"/>
      <c r="J185" s="37"/>
      <c r="K185" s="37"/>
      <c r="L185" s="38"/>
      <c r="M185" s="193"/>
      <c r="N185" s="194"/>
      <c r="O185" s="71"/>
      <c r="P185" s="71"/>
      <c r="Q185" s="71"/>
      <c r="R185" s="71"/>
      <c r="S185" s="71"/>
      <c r="T185" s="72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127</v>
      </c>
      <c r="AU185" s="18" t="s">
        <v>82</v>
      </c>
    </row>
    <row r="186" s="13" customFormat="1">
      <c r="A186" s="13"/>
      <c r="B186" s="199"/>
      <c r="C186" s="13"/>
      <c r="D186" s="191" t="s">
        <v>177</v>
      </c>
      <c r="E186" s="200" t="s">
        <v>3</v>
      </c>
      <c r="F186" s="201" t="s">
        <v>264</v>
      </c>
      <c r="G186" s="13"/>
      <c r="H186" s="202">
        <v>2.7000000000000002</v>
      </c>
      <c r="I186" s="203"/>
      <c r="J186" s="13"/>
      <c r="K186" s="13"/>
      <c r="L186" s="199"/>
      <c r="M186" s="204"/>
      <c r="N186" s="205"/>
      <c r="O186" s="205"/>
      <c r="P186" s="205"/>
      <c r="Q186" s="205"/>
      <c r="R186" s="205"/>
      <c r="S186" s="205"/>
      <c r="T186" s="20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0" t="s">
        <v>177</v>
      </c>
      <c r="AU186" s="200" t="s">
        <v>82</v>
      </c>
      <c r="AV186" s="13" t="s">
        <v>82</v>
      </c>
      <c r="AW186" s="13" t="s">
        <v>33</v>
      </c>
      <c r="AX186" s="13" t="s">
        <v>80</v>
      </c>
      <c r="AY186" s="200" t="s">
        <v>117</v>
      </c>
    </row>
    <row r="187" s="12" customFormat="1" ht="22.8" customHeight="1">
      <c r="A187" s="12"/>
      <c r="B187" s="164"/>
      <c r="C187" s="12"/>
      <c r="D187" s="165" t="s">
        <v>71</v>
      </c>
      <c r="E187" s="175" t="s">
        <v>116</v>
      </c>
      <c r="F187" s="175" t="s">
        <v>358</v>
      </c>
      <c r="G187" s="12"/>
      <c r="H187" s="12"/>
      <c r="I187" s="167"/>
      <c r="J187" s="176">
        <f>BK187</f>
        <v>0</v>
      </c>
      <c r="K187" s="12"/>
      <c r="L187" s="164"/>
      <c r="M187" s="169"/>
      <c r="N187" s="170"/>
      <c r="O187" s="170"/>
      <c r="P187" s="171">
        <f>SUM(P188:P203)</f>
        <v>0</v>
      </c>
      <c r="Q187" s="170"/>
      <c r="R187" s="171">
        <f>SUM(R188:R203)</f>
        <v>0</v>
      </c>
      <c r="S187" s="170"/>
      <c r="T187" s="172">
        <f>SUM(T188:T203)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5" t="s">
        <v>80</v>
      </c>
      <c r="AT187" s="173" t="s">
        <v>71</v>
      </c>
      <c r="AU187" s="173" t="s">
        <v>80</v>
      </c>
      <c r="AY187" s="165" t="s">
        <v>117</v>
      </c>
      <c r="BK187" s="174">
        <f>SUM(BK188:BK203)</f>
        <v>0</v>
      </c>
    </row>
    <row r="188" s="2" customFormat="1" ht="19.8" customHeight="1">
      <c r="A188" s="37"/>
      <c r="B188" s="177"/>
      <c r="C188" s="178" t="s">
        <v>359</v>
      </c>
      <c r="D188" s="178" t="s">
        <v>120</v>
      </c>
      <c r="E188" s="179" t="s">
        <v>360</v>
      </c>
      <c r="F188" s="180" t="s">
        <v>361</v>
      </c>
      <c r="G188" s="181" t="s">
        <v>174</v>
      </c>
      <c r="H188" s="182">
        <v>534</v>
      </c>
      <c r="I188" s="183"/>
      <c r="J188" s="184">
        <f>ROUND(I188*H188,2)</f>
        <v>0</v>
      </c>
      <c r="K188" s="180" t="s">
        <v>124</v>
      </c>
      <c r="L188" s="38"/>
      <c r="M188" s="185" t="s">
        <v>3</v>
      </c>
      <c r="N188" s="186" t="s">
        <v>43</v>
      </c>
      <c r="O188" s="71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9" t="s">
        <v>137</v>
      </c>
      <c r="AT188" s="189" t="s">
        <v>120</v>
      </c>
      <c r="AU188" s="189" t="s">
        <v>82</v>
      </c>
      <c r="AY188" s="18" t="s">
        <v>117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8" t="s">
        <v>80</v>
      </c>
      <c r="BK188" s="190">
        <f>ROUND(I188*H188,2)</f>
        <v>0</v>
      </c>
      <c r="BL188" s="18" t="s">
        <v>137</v>
      </c>
      <c r="BM188" s="189" t="s">
        <v>362</v>
      </c>
    </row>
    <row r="189" s="2" customFormat="1">
      <c r="A189" s="37"/>
      <c r="B189" s="38"/>
      <c r="C189" s="37"/>
      <c r="D189" s="191" t="s">
        <v>127</v>
      </c>
      <c r="E189" s="37"/>
      <c r="F189" s="192" t="s">
        <v>363</v>
      </c>
      <c r="G189" s="37"/>
      <c r="H189" s="37"/>
      <c r="I189" s="117"/>
      <c r="J189" s="37"/>
      <c r="K189" s="37"/>
      <c r="L189" s="38"/>
      <c r="M189" s="193"/>
      <c r="N189" s="194"/>
      <c r="O189" s="71"/>
      <c r="P189" s="71"/>
      <c r="Q189" s="71"/>
      <c r="R189" s="71"/>
      <c r="S189" s="71"/>
      <c r="T189" s="72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127</v>
      </c>
      <c r="AU189" s="18" t="s">
        <v>82</v>
      </c>
    </row>
    <row r="190" s="2" customFormat="1" ht="30" customHeight="1">
      <c r="A190" s="37"/>
      <c r="B190" s="177"/>
      <c r="C190" s="178" t="s">
        <v>364</v>
      </c>
      <c r="D190" s="178" t="s">
        <v>120</v>
      </c>
      <c r="E190" s="179" t="s">
        <v>365</v>
      </c>
      <c r="F190" s="180" t="s">
        <v>366</v>
      </c>
      <c r="G190" s="181" t="s">
        <v>174</v>
      </c>
      <c r="H190" s="182">
        <v>366</v>
      </c>
      <c r="I190" s="183"/>
      <c r="J190" s="184">
        <f>ROUND(I190*H190,2)</f>
        <v>0</v>
      </c>
      <c r="K190" s="180" t="s">
        <v>124</v>
      </c>
      <c r="L190" s="38"/>
      <c r="M190" s="185" t="s">
        <v>3</v>
      </c>
      <c r="N190" s="186" t="s">
        <v>43</v>
      </c>
      <c r="O190" s="71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9" t="s">
        <v>137</v>
      </c>
      <c r="AT190" s="189" t="s">
        <v>120</v>
      </c>
      <c r="AU190" s="189" t="s">
        <v>82</v>
      </c>
      <c r="AY190" s="18" t="s">
        <v>117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8" t="s">
        <v>80</v>
      </c>
      <c r="BK190" s="190">
        <f>ROUND(I190*H190,2)</f>
        <v>0</v>
      </c>
      <c r="BL190" s="18" t="s">
        <v>137</v>
      </c>
      <c r="BM190" s="189" t="s">
        <v>367</v>
      </c>
    </row>
    <row r="191" s="2" customFormat="1">
      <c r="A191" s="37"/>
      <c r="B191" s="38"/>
      <c r="C191" s="37"/>
      <c r="D191" s="191" t="s">
        <v>127</v>
      </c>
      <c r="E191" s="37"/>
      <c r="F191" s="192" t="s">
        <v>368</v>
      </c>
      <c r="G191" s="37"/>
      <c r="H191" s="37"/>
      <c r="I191" s="117"/>
      <c r="J191" s="37"/>
      <c r="K191" s="37"/>
      <c r="L191" s="38"/>
      <c r="M191" s="193"/>
      <c r="N191" s="194"/>
      <c r="O191" s="71"/>
      <c r="P191" s="71"/>
      <c r="Q191" s="71"/>
      <c r="R191" s="71"/>
      <c r="S191" s="71"/>
      <c r="T191" s="72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127</v>
      </c>
      <c r="AU191" s="18" t="s">
        <v>82</v>
      </c>
    </row>
    <row r="192" s="13" customFormat="1">
      <c r="A192" s="13"/>
      <c r="B192" s="199"/>
      <c r="C192" s="13"/>
      <c r="D192" s="191" t="s">
        <v>177</v>
      </c>
      <c r="E192" s="200" t="s">
        <v>3</v>
      </c>
      <c r="F192" s="201" t="s">
        <v>188</v>
      </c>
      <c r="G192" s="13"/>
      <c r="H192" s="202">
        <v>366</v>
      </c>
      <c r="I192" s="203"/>
      <c r="J192" s="13"/>
      <c r="K192" s="13"/>
      <c r="L192" s="199"/>
      <c r="M192" s="204"/>
      <c r="N192" s="205"/>
      <c r="O192" s="205"/>
      <c r="P192" s="205"/>
      <c r="Q192" s="205"/>
      <c r="R192" s="205"/>
      <c r="S192" s="205"/>
      <c r="T192" s="20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0" t="s">
        <v>177</v>
      </c>
      <c r="AU192" s="200" t="s">
        <v>82</v>
      </c>
      <c r="AV192" s="13" t="s">
        <v>82</v>
      </c>
      <c r="AW192" s="13" t="s">
        <v>33</v>
      </c>
      <c r="AX192" s="13" t="s">
        <v>80</v>
      </c>
      <c r="AY192" s="200" t="s">
        <v>117</v>
      </c>
    </row>
    <row r="193" s="2" customFormat="1" ht="19.8" customHeight="1">
      <c r="A193" s="37"/>
      <c r="B193" s="177"/>
      <c r="C193" s="178" t="s">
        <v>369</v>
      </c>
      <c r="D193" s="178" t="s">
        <v>120</v>
      </c>
      <c r="E193" s="179" t="s">
        <v>370</v>
      </c>
      <c r="F193" s="180" t="s">
        <v>371</v>
      </c>
      <c r="G193" s="181" t="s">
        <v>174</v>
      </c>
      <c r="H193" s="182">
        <v>948</v>
      </c>
      <c r="I193" s="183"/>
      <c r="J193" s="184">
        <f>ROUND(I193*H193,2)</f>
        <v>0</v>
      </c>
      <c r="K193" s="180" t="s">
        <v>124</v>
      </c>
      <c r="L193" s="38"/>
      <c r="M193" s="185" t="s">
        <v>3</v>
      </c>
      <c r="N193" s="186" t="s">
        <v>43</v>
      </c>
      <c r="O193" s="71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9" t="s">
        <v>137</v>
      </c>
      <c r="AT193" s="189" t="s">
        <v>120</v>
      </c>
      <c r="AU193" s="189" t="s">
        <v>82</v>
      </c>
      <c r="AY193" s="18" t="s">
        <v>117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8" t="s">
        <v>80</v>
      </c>
      <c r="BK193" s="190">
        <f>ROUND(I193*H193,2)</f>
        <v>0</v>
      </c>
      <c r="BL193" s="18" t="s">
        <v>137</v>
      </c>
      <c r="BM193" s="189" t="s">
        <v>372</v>
      </c>
    </row>
    <row r="194" s="2" customFormat="1">
      <c r="A194" s="37"/>
      <c r="B194" s="38"/>
      <c r="C194" s="37"/>
      <c r="D194" s="191" t="s">
        <v>127</v>
      </c>
      <c r="E194" s="37"/>
      <c r="F194" s="192" t="s">
        <v>373</v>
      </c>
      <c r="G194" s="37"/>
      <c r="H194" s="37"/>
      <c r="I194" s="117"/>
      <c r="J194" s="37"/>
      <c r="K194" s="37"/>
      <c r="L194" s="38"/>
      <c r="M194" s="193"/>
      <c r="N194" s="194"/>
      <c r="O194" s="71"/>
      <c r="P194" s="71"/>
      <c r="Q194" s="71"/>
      <c r="R194" s="71"/>
      <c r="S194" s="71"/>
      <c r="T194" s="72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127</v>
      </c>
      <c r="AU194" s="18" t="s">
        <v>82</v>
      </c>
    </row>
    <row r="195" s="13" customFormat="1">
      <c r="A195" s="13"/>
      <c r="B195" s="199"/>
      <c r="C195" s="13"/>
      <c r="D195" s="191" t="s">
        <v>177</v>
      </c>
      <c r="E195" s="200" t="s">
        <v>3</v>
      </c>
      <c r="F195" s="201" t="s">
        <v>188</v>
      </c>
      <c r="G195" s="13"/>
      <c r="H195" s="202">
        <v>366</v>
      </c>
      <c r="I195" s="203"/>
      <c r="J195" s="13"/>
      <c r="K195" s="13"/>
      <c r="L195" s="199"/>
      <c r="M195" s="204"/>
      <c r="N195" s="205"/>
      <c r="O195" s="205"/>
      <c r="P195" s="205"/>
      <c r="Q195" s="205"/>
      <c r="R195" s="205"/>
      <c r="S195" s="205"/>
      <c r="T195" s="20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0" t="s">
        <v>177</v>
      </c>
      <c r="AU195" s="200" t="s">
        <v>82</v>
      </c>
      <c r="AV195" s="13" t="s">
        <v>82</v>
      </c>
      <c r="AW195" s="13" t="s">
        <v>33</v>
      </c>
      <c r="AX195" s="13" t="s">
        <v>72</v>
      </c>
      <c r="AY195" s="200" t="s">
        <v>117</v>
      </c>
    </row>
    <row r="196" s="13" customFormat="1">
      <c r="A196" s="13"/>
      <c r="B196" s="199"/>
      <c r="C196" s="13"/>
      <c r="D196" s="191" t="s">
        <v>177</v>
      </c>
      <c r="E196" s="200" t="s">
        <v>3</v>
      </c>
      <c r="F196" s="201" t="s">
        <v>183</v>
      </c>
      <c r="G196" s="13"/>
      <c r="H196" s="202">
        <v>582</v>
      </c>
      <c r="I196" s="203"/>
      <c r="J196" s="13"/>
      <c r="K196" s="13"/>
      <c r="L196" s="199"/>
      <c r="M196" s="204"/>
      <c r="N196" s="205"/>
      <c r="O196" s="205"/>
      <c r="P196" s="205"/>
      <c r="Q196" s="205"/>
      <c r="R196" s="205"/>
      <c r="S196" s="205"/>
      <c r="T196" s="20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00" t="s">
        <v>177</v>
      </c>
      <c r="AU196" s="200" t="s">
        <v>82</v>
      </c>
      <c r="AV196" s="13" t="s">
        <v>82</v>
      </c>
      <c r="AW196" s="13" t="s">
        <v>33</v>
      </c>
      <c r="AX196" s="13" t="s">
        <v>72</v>
      </c>
      <c r="AY196" s="200" t="s">
        <v>117</v>
      </c>
    </row>
    <row r="197" s="14" customFormat="1">
      <c r="A197" s="14"/>
      <c r="B197" s="207"/>
      <c r="C197" s="14"/>
      <c r="D197" s="191" t="s">
        <v>177</v>
      </c>
      <c r="E197" s="208" t="s">
        <v>3</v>
      </c>
      <c r="F197" s="209" t="s">
        <v>266</v>
      </c>
      <c r="G197" s="14"/>
      <c r="H197" s="210">
        <v>948</v>
      </c>
      <c r="I197" s="211"/>
      <c r="J197" s="14"/>
      <c r="K197" s="14"/>
      <c r="L197" s="207"/>
      <c r="M197" s="212"/>
      <c r="N197" s="213"/>
      <c r="O197" s="213"/>
      <c r="P197" s="213"/>
      <c r="Q197" s="213"/>
      <c r="R197" s="213"/>
      <c r="S197" s="213"/>
      <c r="T197" s="2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8" t="s">
        <v>177</v>
      </c>
      <c r="AU197" s="208" t="s">
        <v>82</v>
      </c>
      <c r="AV197" s="14" t="s">
        <v>137</v>
      </c>
      <c r="AW197" s="14" t="s">
        <v>33</v>
      </c>
      <c r="AX197" s="14" t="s">
        <v>80</v>
      </c>
      <c r="AY197" s="208" t="s">
        <v>117</v>
      </c>
    </row>
    <row r="198" s="2" customFormat="1" ht="30" customHeight="1">
      <c r="A198" s="37"/>
      <c r="B198" s="177"/>
      <c r="C198" s="178" t="s">
        <v>374</v>
      </c>
      <c r="D198" s="178" t="s">
        <v>120</v>
      </c>
      <c r="E198" s="179" t="s">
        <v>375</v>
      </c>
      <c r="F198" s="180" t="s">
        <v>376</v>
      </c>
      <c r="G198" s="181" t="s">
        <v>174</v>
      </c>
      <c r="H198" s="182">
        <v>582</v>
      </c>
      <c r="I198" s="183"/>
      <c r="J198" s="184">
        <f>ROUND(I198*H198,2)</f>
        <v>0</v>
      </c>
      <c r="K198" s="180" t="s">
        <v>124</v>
      </c>
      <c r="L198" s="38"/>
      <c r="M198" s="185" t="s">
        <v>3</v>
      </c>
      <c r="N198" s="186" t="s">
        <v>43</v>
      </c>
      <c r="O198" s="71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9" t="s">
        <v>137</v>
      </c>
      <c r="AT198" s="189" t="s">
        <v>120</v>
      </c>
      <c r="AU198" s="189" t="s">
        <v>82</v>
      </c>
      <c r="AY198" s="18" t="s">
        <v>117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8" t="s">
        <v>80</v>
      </c>
      <c r="BK198" s="190">
        <f>ROUND(I198*H198,2)</f>
        <v>0</v>
      </c>
      <c r="BL198" s="18" t="s">
        <v>137</v>
      </c>
      <c r="BM198" s="189" t="s">
        <v>377</v>
      </c>
    </row>
    <row r="199" s="2" customFormat="1">
      <c r="A199" s="37"/>
      <c r="B199" s="38"/>
      <c r="C199" s="37"/>
      <c r="D199" s="191" t="s">
        <v>127</v>
      </c>
      <c r="E199" s="37"/>
      <c r="F199" s="192" t="s">
        <v>378</v>
      </c>
      <c r="G199" s="37"/>
      <c r="H199" s="37"/>
      <c r="I199" s="117"/>
      <c r="J199" s="37"/>
      <c r="K199" s="37"/>
      <c r="L199" s="38"/>
      <c r="M199" s="193"/>
      <c r="N199" s="194"/>
      <c r="O199" s="71"/>
      <c r="P199" s="71"/>
      <c r="Q199" s="71"/>
      <c r="R199" s="71"/>
      <c r="S199" s="71"/>
      <c r="T199" s="72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127</v>
      </c>
      <c r="AU199" s="18" t="s">
        <v>82</v>
      </c>
    </row>
    <row r="200" s="13" customFormat="1">
      <c r="A200" s="13"/>
      <c r="B200" s="199"/>
      <c r="C200" s="13"/>
      <c r="D200" s="191" t="s">
        <v>177</v>
      </c>
      <c r="E200" s="200" t="s">
        <v>3</v>
      </c>
      <c r="F200" s="201" t="s">
        <v>183</v>
      </c>
      <c r="G200" s="13"/>
      <c r="H200" s="202">
        <v>582</v>
      </c>
      <c r="I200" s="203"/>
      <c r="J200" s="13"/>
      <c r="K200" s="13"/>
      <c r="L200" s="199"/>
      <c r="M200" s="204"/>
      <c r="N200" s="205"/>
      <c r="O200" s="205"/>
      <c r="P200" s="205"/>
      <c r="Q200" s="205"/>
      <c r="R200" s="205"/>
      <c r="S200" s="205"/>
      <c r="T200" s="20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0" t="s">
        <v>177</v>
      </c>
      <c r="AU200" s="200" t="s">
        <v>82</v>
      </c>
      <c r="AV200" s="13" t="s">
        <v>82</v>
      </c>
      <c r="AW200" s="13" t="s">
        <v>33</v>
      </c>
      <c r="AX200" s="13" t="s">
        <v>80</v>
      </c>
      <c r="AY200" s="200" t="s">
        <v>117</v>
      </c>
    </row>
    <row r="201" s="2" customFormat="1" ht="30" customHeight="1">
      <c r="A201" s="37"/>
      <c r="B201" s="177"/>
      <c r="C201" s="178" t="s">
        <v>379</v>
      </c>
      <c r="D201" s="178" t="s">
        <v>120</v>
      </c>
      <c r="E201" s="179" t="s">
        <v>380</v>
      </c>
      <c r="F201" s="180" t="s">
        <v>381</v>
      </c>
      <c r="G201" s="181" t="s">
        <v>174</v>
      </c>
      <c r="H201" s="182">
        <v>366</v>
      </c>
      <c r="I201" s="183"/>
      <c r="J201" s="184">
        <f>ROUND(I201*H201,2)</f>
        <v>0</v>
      </c>
      <c r="K201" s="180" t="s">
        <v>124</v>
      </c>
      <c r="L201" s="38"/>
      <c r="M201" s="185" t="s">
        <v>3</v>
      </c>
      <c r="N201" s="186" t="s">
        <v>43</v>
      </c>
      <c r="O201" s="71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9" t="s">
        <v>137</v>
      </c>
      <c r="AT201" s="189" t="s">
        <v>120</v>
      </c>
      <c r="AU201" s="189" t="s">
        <v>82</v>
      </c>
      <c r="AY201" s="18" t="s">
        <v>117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8" t="s">
        <v>80</v>
      </c>
      <c r="BK201" s="190">
        <f>ROUND(I201*H201,2)</f>
        <v>0</v>
      </c>
      <c r="BL201" s="18" t="s">
        <v>137</v>
      </c>
      <c r="BM201" s="189" t="s">
        <v>382</v>
      </c>
    </row>
    <row r="202" s="2" customFormat="1">
      <c r="A202" s="37"/>
      <c r="B202" s="38"/>
      <c r="C202" s="37"/>
      <c r="D202" s="191" t="s">
        <v>127</v>
      </c>
      <c r="E202" s="37"/>
      <c r="F202" s="192" t="s">
        <v>383</v>
      </c>
      <c r="G202" s="37"/>
      <c r="H202" s="37"/>
      <c r="I202" s="117"/>
      <c r="J202" s="37"/>
      <c r="K202" s="37"/>
      <c r="L202" s="38"/>
      <c r="M202" s="193"/>
      <c r="N202" s="194"/>
      <c r="O202" s="71"/>
      <c r="P202" s="71"/>
      <c r="Q202" s="71"/>
      <c r="R202" s="71"/>
      <c r="S202" s="71"/>
      <c r="T202" s="7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127</v>
      </c>
      <c r="AU202" s="18" t="s">
        <v>82</v>
      </c>
    </row>
    <row r="203" s="13" customFormat="1">
      <c r="A203" s="13"/>
      <c r="B203" s="199"/>
      <c r="C203" s="13"/>
      <c r="D203" s="191" t="s">
        <v>177</v>
      </c>
      <c r="E203" s="200" t="s">
        <v>3</v>
      </c>
      <c r="F203" s="201" t="s">
        <v>188</v>
      </c>
      <c r="G203" s="13"/>
      <c r="H203" s="202">
        <v>366</v>
      </c>
      <c r="I203" s="203"/>
      <c r="J203" s="13"/>
      <c r="K203" s="13"/>
      <c r="L203" s="199"/>
      <c r="M203" s="204"/>
      <c r="N203" s="205"/>
      <c r="O203" s="205"/>
      <c r="P203" s="205"/>
      <c r="Q203" s="205"/>
      <c r="R203" s="205"/>
      <c r="S203" s="205"/>
      <c r="T203" s="20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00" t="s">
        <v>177</v>
      </c>
      <c r="AU203" s="200" t="s">
        <v>82</v>
      </c>
      <c r="AV203" s="13" t="s">
        <v>82</v>
      </c>
      <c r="AW203" s="13" t="s">
        <v>33</v>
      </c>
      <c r="AX203" s="13" t="s">
        <v>80</v>
      </c>
      <c r="AY203" s="200" t="s">
        <v>117</v>
      </c>
    </row>
    <row r="204" s="12" customFormat="1" ht="22.8" customHeight="1">
      <c r="A204" s="12"/>
      <c r="B204" s="164"/>
      <c r="C204" s="12"/>
      <c r="D204" s="165" t="s">
        <v>71</v>
      </c>
      <c r="E204" s="175" t="s">
        <v>144</v>
      </c>
      <c r="F204" s="175" t="s">
        <v>384</v>
      </c>
      <c r="G204" s="12"/>
      <c r="H204" s="12"/>
      <c r="I204" s="167"/>
      <c r="J204" s="176">
        <f>BK204</f>
        <v>0</v>
      </c>
      <c r="K204" s="12"/>
      <c r="L204" s="164"/>
      <c r="M204" s="169"/>
      <c r="N204" s="170"/>
      <c r="O204" s="170"/>
      <c r="P204" s="171">
        <f>SUM(P205:P207)</f>
        <v>0</v>
      </c>
      <c r="Q204" s="170"/>
      <c r="R204" s="171">
        <f>SUM(R205:R207)</f>
        <v>0.010128</v>
      </c>
      <c r="S204" s="170"/>
      <c r="T204" s="172">
        <f>SUM(T205:T207)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65" t="s">
        <v>80</v>
      </c>
      <c r="AT204" s="173" t="s">
        <v>71</v>
      </c>
      <c r="AU204" s="173" t="s">
        <v>80</v>
      </c>
      <c r="AY204" s="165" t="s">
        <v>117</v>
      </c>
      <c r="BK204" s="174">
        <f>SUM(BK205:BK207)</f>
        <v>0</v>
      </c>
    </row>
    <row r="205" s="2" customFormat="1" ht="19.8" customHeight="1">
      <c r="A205" s="37"/>
      <c r="B205" s="177"/>
      <c r="C205" s="178" t="s">
        <v>385</v>
      </c>
      <c r="D205" s="178" t="s">
        <v>120</v>
      </c>
      <c r="E205" s="179" t="s">
        <v>386</v>
      </c>
      <c r="F205" s="180" t="s">
        <v>387</v>
      </c>
      <c r="G205" s="181" t="s">
        <v>174</v>
      </c>
      <c r="H205" s="182">
        <v>1.266</v>
      </c>
      <c r="I205" s="183"/>
      <c r="J205" s="184">
        <f>ROUND(I205*H205,2)</f>
        <v>0</v>
      </c>
      <c r="K205" s="180" t="s">
        <v>124</v>
      </c>
      <c r="L205" s="38"/>
      <c r="M205" s="185" t="s">
        <v>3</v>
      </c>
      <c r="N205" s="186" t="s">
        <v>43</v>
      </c>
      <c r="O205" s="71"/>
      <c r="P205" s="187">
        <f>O205*H205</f>
        <v>0</v>
      </c>
      <c r="Q205" s="187">
        <v>0.0080000000000000002</v>
      </c>
      <c r="R205" s="187">
        <f>Q205*H205</f>
        <v>0.010128</v>
      </c>
      <c r="S205" s="187">
        <v>0</v>
      </c>
      <c r="T205" s="188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9" t="s">
        <v>137</v>
      </c>
      <c r="AT205" s="189" t="s">
        <v>120</v>
      </c>
      <c r="AU205" s="189" t="s">
        <v>82</v>
      </c>
      <c r="AY205" s="18" t="s">
        <v>117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8" t="s">
        <v>80</v>
      </c>
      <c r="BK205" s="190">
        <f>ROUND(I205*H205,2)</f>
        <v>0</v>
      </c>
      <c r="BL205" s="18" t="s">
        <v>137</v>
      </c>
      <c r="BM205" s="189" t="s">
        <v>388</v>
      </c>
    </row>
    <row r="206" s="2" customFormat="1">
      <c r="A206" s="37"/>
      <c r="B206" s="38"/>
      <c r="C206" s="37"/>
      <c r="D206" s="191" t="s">
        <v>127</v>
      </c>
      <c r="E206" s="37"/>
      <c r="F206" s="192" t="s">
        <v>389</v>
      </c>
      <c r="G206" s="37"/>
      <c r="H206" s="37"/>
      <c r="I206" s="117"/>
      <c r="J206" s="37"/>
      <c r="K206" s="37"/>
      <c r="L206" s="38"/>
      <c r="M206" s="193"/>
      <c r="N206" s="194"/>
      <c r="O206" s="71"/>
      <c r="P206" s="71"/>
      <c r="Q206" s="71"/>
      <c r="R206" s="71"/>
      <c r="S206" s="71"/>
      <c r="T206" s="72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127</v>
      </c>
      <c r="AU206" s="18" t="s">
        <v>82</v>
      </c>
    </row>
    <row r="207" s="13" customFormat="1">
      <c r="A207" s="13"/>
      <c r="B207" s="199"/>
      <c r="C207" s="13"/>
      <c r="D207" s="191" t="s">
        <v>177</v>
      </c>
      <c r="E207" s="200" t="s">
        <v>3</v>
      </c>
      <c r="F207" s="201" t="s">
        <v>390</v>
      </c>
      <c r="G207" s="13"/>
      <c r="H207" s="202">
        <v>1.266</v>
      </c>
      <c r="I207" s="203"/>
      <c r="J207" s="13"/>
      <c r="K207" s="13"/>
      <c r="L207" s="199"/>
      <c r="M207" s="204"/>
      <c r="N207" s="205"/>
      <c r="O207" s="205"/>
      <c r="P207" s="205"/>
      <c r="Q207" s="205"/>
      <c r="R207" s="205"/>
      <c r="S207" s="205"/>
      <c r="T207" s="20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0" t="s">
        <v>177</v>
      </c>
      <c r="AU207" s="200" t="s">
        <v>82</v>
      </c>
      <c r="AV207" s="13" t="s">
        <v>82</v>
      </c>
      <c r="AW207" s="13" t="s">
        <v>33</v>
      </c>
      <c r="AX207" s="13" t="s">
        <v>80</v>
      </c>
      <c r="AY207" s="200" t="s">
        <v>117</v>
      </c>
    </row>
    <row r="208" s="12" customFormat="1" ht="22.8" customHeight="1">
      <c r="A208" s="12"/>
      <c r="B208" s="164"/>
      <c r="C208" s="12"/>
      <c r="D208" s="165" t="s">
        <v>71</v>
      </c>
      <c r="E208" s="175" t="s">
        <v>154</v>
      </c>
      <c r="F208" s="175" t="s">
        <v>391</v>
      </c>
      <c r="G208" s="12"/>
      <c r="H208" s="12"/>
      <c r="I208" s="167"/>
      <c r="J208" s="176">
        <f>BK208</f>
        <v>0</v>
      </c>
      <c r="K208" s="12"/>
      <c r="L208" s="164"/>
      <c r="M208" s="169"/>
      <c r="N208" s="170"/>
      <c r="O208" s="170"/>
      <c r="P208" s="171">
        <f>SUM(P209:P254)</f>
        <v>0</v>
      </c>
      <c r="Q208" s="170"/>
      <c r="R208" s="171">
        <f>SUM(R209:R254)</f>
        <v>47.960717900000013</v>
      </c>
      <c r="S208" s="170"/>
      <c r="T208" s="172">
        <f>SUM(T209:T254)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65" t="s">
        <v>80</v>
      </c>
      <c r="AT208" s="173" t="s">
        <v>71</v>
      </c>
      <c r="AU208" s="173" t="s">
        <v>80</v>
      </c>
      <c r="AY208" s="165" t="s">
        <v>117</v>
      </c>
      <c r="BK208" s="174">
        <f>SUM(BK209:BK254)</f>
        <v>0</v>
      </c>
    </row>
    <row r="209" s="2" customFormat="1" ht="19.8" customHeight="1">
      <c r="A209" s="37"/>
      <c r="B209" s="177"/>
      <c r="C209" s="178" t="s">
        <v>392</v>
      </c>
      <c r="D209" s="178" t="s">
        <v>120</v>
      </c>
      <c r="E209" s="179" t="s">
        <v>393</v>
      </c>
      <c r="F209" s="180" t="s">
        <v>394</v>
      </c>
      <c r="G209" s="181" t="s">
        <v>210</v>
      </c>
      <c r="H209" s="182">
        <v>164.15000000000001</v>
      </c>
      <c r="I209" s="183"/>
      <c r="J209" s="184">
        <f>ROUND(I209*H209,2)</f>
        <v>0</v>
      </c>
      <c r="K209" s="180" t="s">
        <v>124</v>
      </c>
      <c r="L209" s="38"/>
      <c r="M209" s="185" t="s">
        <v>3</v>
      </c>
      <c r="N209" s="186" t="s">
        <v>43</v>
      </c>
      <c r="O209" s="71"/>
      <c r="P209" s="187">
        <f>O209*H209</f>
        <v>0</v>
      </c>
      <c r="Q209" s="187">
        <v>2.0000000000000002E-05</v>
      </c>
      <c r="R209" s="187">
        <f>Q209*H209</f>
        <v>0.0032830000000000003</v>
      </c>
      <c r="S209" s="187">
        <v>0</v>
      </c>
      <c r="T209" s="18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9" t="s">
        <v>137</v>
      </c>
      <c r="AT209" s="189" t="s">
        <v>120</v>
      </c>
      <c r="AU209" s="189" t="s">
        <v>82</v>
      </c>
      <c r="AY209" s="18" t="s">
        <v>117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8" t="s">
        <v>80</v>
      </c>
      <c r="BK209" s="190">
        <f>ROUND(I209*H209,2)</f>
        <v>0</v>
      </c>
      <c r="BL209" s="18" t="s">
        <v>137</v>
      </c>
      <c r="BM209" s="189" t="s">
        <v>395</v>
      </c>
    </row>
    <row r="210" s="2" customFormat="1">
      <c r="A210" s="37"/>
      <c r="B210" s="38"/>
      <c r="C210" s="37"/>
      <c r="D210" s="191" t="s">
        <v>127</v>
      </c>
      <c r="E210" s="37"/>
      <c r="F210" s="192" t="s">
        <v>396</v>
      </c>
      <c r="G210" s="37"/>
      <c r="H210" s="37"/>
      <c r="I210" s="117"/>
      <c r="J210" s="37"/>
      <c r="K210" s="37"/>
      <c r="L210" s="38"/>
      <c r="M210" s="193"/>
      <c r="N210" s="194"/>
      <c r="O210" s="71"/>
      <c r="P210" s="71"/>
      <c r="Q210" s="71"/>
      <c r="R210" s="71"/>
      <c r="S210" s="71"/>
      <c r="T210" s="7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127</v>
      </c>
      <c r="AU210" s="18" t="s">
        <v>82</v>
      </c>
    </row>
    <row r="211" s="2" customFormat="1" ht="19.8" customHeight="1">
      <c r="A211" s="37"/>
      <c r="B211" s="177"/>
      <c r="C211" s="215" t="s">
        <v>397</v>
      </c>
      <c r="D211" s="215" t="s">
        <v>304</v>
      </c>
      <c r="E211" s="216" t="s">
        <v>398</v>
      </c>
      <c r="F211" s="217" t="s">
        <v>399</v>
      </c>
      <c r="G211" s="218" t="s">
        <v>210</v>
      </c>
      <c r="H211" s="219">
        <v>166.612</v>
      </c>
      <c r="I211" s="220"/>
      <c r="J211" s="221">
        <f>ROUND(I211*H211,2)</f>
        <v>0</v>
      </c>
      <c r="K211" s="217" t="s">
        <v>124</v>
      </c>
      <c r="L211" s="222"/>
      <c r="M211" s="223" t="s">
        <v>3</v>
      </c>
      <c r="N211" s="224" t="s">
        <v>43</v>
      </c>
      <c r="O211" s="71"/>
      <c r="P211" s="187">
        <f>O211*H211</f>
        <v>0</v>
      </c>
      <c r="Q211" s="187">
        <v>0.0030999999999999999</v>
      </c>
      <c r="R211" s="187">
        <f>Q211*H211</f>
        <v>0.51649719999999999</v>
      </c>
      <c r="S211" s="187">
        <v>0</v>
      </c>
      <c r="T211" s="18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9" t="s">
        <v>154</v>
      </c>
      <c r="AT211" s="189" t="s">
        <v>304</v>
      </c>
      <c r="AU211" s="189" t="s">
        <v>82</v>
      </c>
      <c r="AY211" s="18" t="s">
        <v>117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8" t="s">
        <v>80</v>
      </c>
      <c r="BK211" s="190">
        <f>ROUND(I211*H211,2)</f>
        <v>0</v>
      </c>
      <c r="BL211" s="18" t="s">
        <v>137</v>
      </c>
      <c r="BM211" s="189" t="s">
        <v>400</v>
      </c>
    </row>
    <row r="212" s="2" customFormat="1">
      <c r="A212" s="37"/>
      <c r="B212" s="38"/>
      <c r="C212" s="37"/>
      <c r="D212" s="191" t="s">
        <v>127</v>
      </c>
      <c r="E212" s="37"/>
      <c r="F212" s="192" t="s">
        <v>399</v>
      </c>
      <c r="G212" s="37"/>
      <c r="H212" s="37"/>
      <c r="I212" s="117"/>
      <c r="J212" s="37"/>
      <c r="K212" s="37"/>
      <c r="L212" s="38"/>
      <c r="M212" s="193"/>
      <c r="N212" s="194"/>
      <c r="O212" s="71"/>
      <c r="P212" s="71"/>
      <c r="Q212" s="71"/>
      <c r="R212" s="71"/>
      <c r="S212" s="71"/>
      <c r="T212" s="72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127</v>
      </c>
      <c r="AU212" s="18" t="s">
        <v>82</v>
      </c>
    </row>
    <row r="213" s="13" customFormat="1">
      <c r="A213" s="13"/>
      <c r="B213" s="199"/>
      <c r="C213" s="13"/>
      <c r="D213" s="191" t="s">
        <v>177</v>
      </c>
      <c r="E213" s="13"/>
      <c r="F213" s="201" t="s">
        <v>401</v>
      </c>
      <c r="G213" s="13"/>
      <c r="H213" s="202">
        <v>166.612</v>
      </c>
      <c r="I213" s="203"/>
      <c r="J213" s="13"/>
      <c r="K213" s="13"/>
      <c r="L213" s="199"/>
      <c r="M213" s="204"/>
      <c r="N213" s="205"/>
      <c r="O213" s="205"/>
      <c r="P213" s="205"/>
      <c r="Q213" s="205"/>
      <c r="R213" s="205"/>
      <c r="S213" s="205"/>
      <c r="T213" s="20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00" t="s">
        <v>177</v>
      </c>
      <c r="AU213" s="200" t="s">
        <v>82</v>
      </c>
      <c r="AV213" s="13" t="s">
        <v>82</v>
      </c>
      <c r="AW213" s="13" t="s">
        <v>4</v>
      </c>
      <c r="AX213" s="13" t="s">
        <v>80</v>
      </c>
      <c r="AY213" s="200" t="s">
        <v>117</v>
      </c>
    </row>
    <row r="214" s="2" customFormat="1" ht="19.8" customHeight="1">
      <c r="A214" s="37"/>
      <c r="B214" s="177"/>
      <c r="C214" s="178" t="s">
        <v>402</v>
      </c>
      <c r="D214" s="178" t="s">
        <v>120</v>
      </c>
      <c r="E214" s="179" t="s">
        <v>403</v>
      </c>
      <c r="F214" s="180" t="s">
        <v>404</v>
      </c>
      <c r="G214" s="181" t="s">
        <v>210</v>
      </c>
      <c r="H214" s="182">
        <v>357</v>
      </c>
      <c r="I214" s="183"/>
      <c r="J214" s="184">
        <f>ROUND(I214*H214,2)</f>
        <v>0</v>
      </c>
      <c r="K214" s="180" t="s">
        <v>124</v>
      </c>
      <c r="L214" s="38"/>
      <c r="M214" s="185" t="s">
        <v>3</v>
      </c>
      <c r="N214" s="186" t="s">
        <v>43</v>
      </c>
      <c r="O214" s="71"/>
      <c r="P214" s="187">
        <f>O214*H214</f>
        <v>0</v>
      </c>
      <c r="Q214" s="187">
        <v>2.0000000000000002E-05</v>
      </c>
      <c r="R214" s="187">
        <f>Q214*H214</f>
        <v>0.0071400000000000005</v>
      </c>
      <c r="S214" s="187">
        <v>0</v>
      </c>
      <c r="T214" s="18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9" t="s">
        <v>137</v>
      </c>
      <c r="AT214" s="189" t="s">
        <v>120</v>
      </c>
      <c r="AU214" s="189" t="s">
        <v>82</v>
      </c>
      <c r="AY214" s="18" t="s">
        <v>117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8" t="s">
        <v>80</v>
      </c>
      <c r="BK214" s="190">
        <f>ROUND(I214*H214,2)</f>
        <v>0</v>
      </c>
      <c r="BL214" s="18" t="s">
        <v>137</v>
      </c>
      <c r="BM214" s="189" t="s">
        <v>405</v>
      </c>
    </row>
    <row r="215" s="2" customFormat="1">
      <c r="A215" s="37"/>
      <c r="B215" s="38"/>
      <c r="C215" s="37"/>
      <c r="D215" s="191" t="s">
        <v>127</v>
      </c>
      <c r="E215" s="37"/>
      <c r="F215" s="192" t="s">
        <v>406</v>
      </c>
      <c r="G215" s="37"/>
      <c r="H215" s="37"/>
      <c r="I215" s="117"/>
      <c r="J215" s="37"/>
      <c r="K215" s="37"/>
      <c r="L215" s="38"/>
      <c r="M215" s="193"/>
      <c r="N215" s="194"/>
      <c r="O215" s="71"/>
      <c r="P215" s="71"/>
      <c r="Q215" s="71"/>
      <c r="R215" s="71"/>
      <c r="S215" s="71"/>
      <c r="T215" s="72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127</v>
      </c>
      <c r="AU215" s="18" t="s">
        <v>82</v>
      </c>
    </row>
    <row r="216" s="2" customFormat="1" ht="19.8" customHeight="1">
      <c r="A216" s="37"/>
      <c r="B216" s="177"/>
      <c r="C216" s="215" t="s">
        <v>407</v>
      </c>
      <c r="D216" s="215" t="s">
        <v>304</v>
      </c>
      <c r="E216" s="216" t="s">
        <v>408</v>
      </c>
      <c r="F216" s="217" t="s">
        <v>409</v>
      </c>
      <c r="G216" s="218" t="s">
        <v>210</v>
      </c>
      <c r="H216" s="219">
        <v>362.35500000000002</v>
      </c>
      <c r="I216" s="220"/>
      <c r="J216" s="221">
        <f>ROUND(I216*H216,2)</f>
        <v>0</v>
      </c>
      <c r="K216" s="217" t="s">
        <v>124</v>
      </c>
      <c r="L216" s="222"/>
      <c r="M216" s="223" t="s">
        <v>3</v>
      </c>
      <c r="N216" s="224" t="s">
        <v>43</v>
      </c>
      <c r="O216" s="71"/>
      <c r="P216" s="187">
        <f>O216*H216</f>
        <v>0</v>
      </c>
      <c r="Q216" s="187">
        <v>0.0048399999999999997</v>
      </c>
      <c r="R216" s="187">
        <f>Q216*H216</f>
        <v>1.7537981999999999</v>
      </c>
      <c r="S216" s="187">
        <v>0</v>
      </c>
      <c r="T216" s="188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9" t="s">
        <v>154</v>
      </c>
      <c r="AT216" s="189" t="s">
        <v>304</v>
      </c>
      <c r="AU216" s="189" t="s">
        <v>82</v>
      </c>
      <c r="AY216" s="18" t="s">
        <v>117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8" t="s">
        <v>80</v>
      </c>
      <c r="BK216" s="190">
        <f>ROUND(I216*H216,2)</f>
        <v>0</v>
      </c>
      <c r="BL216" s="18" t="s">
        <v>137</v>
      </c>
      <c r="BM216" s="189" t="s">
        <v>410</v>
      </c>
    </row>
    <row r="217" s="2" customFormat="1">
      <c r="A217" s="37"/>
      <c r="B217" s="38"/>
      <c r="C217" s="37"/>
      <c r="D217" s="191" t="s">
        <v>127</v>
      </c>
      <c r="E217" s="37"/>
      <c r="F217" s="192" t="s">
        <v>409</v>
      </c>
      <c r="G217" s="37"/>
      <c r="H217" s="37"/>
      <c r="I217" s="117"/>
      <c r="J217" s="37"/>
      <c r="K217" s="37"/>
      <c r="L217" s="38"/>
      <c r="M217" s="193"/>
      <c r="N217" s="194"/>
      <c r="O217" s="71"/>
      <c r="P217" s="71"/>
      <c r="Q217" s="71"/>
      <c r="R217" s="71"/>
      <c r="S217" s="71"/>
      <c r="T217" s="72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127</v>
      </c>
      <c r="AU217" s="18" t="s">
        <v>82</v>
      </c>
    </row>
    <row r="218" s="13" customFormat="1">
      <c r="A218" s="13"/>
      <c r="B218" s="199"/>
      <c r="C218" s="13"/>
      <c r="D218" s="191" t="s">
        <v>177</v>
      </c>
      <c r="E218" s="13"/>
      <c r="F218" s="201" t="s">
        <v>411</v>
      </c>
      <c r="G218" s="13"/>
      <c r="H218" s="202">
        <v>362.35500000000002</v>
      </c>
      <c r="I218" s="203"/>
      <c r="J218" s="13"/>
      <c r="K218" s="13"/>
      <c r="L218" s="199"/>
      <c r="M218" s="204"/>
      <c r="N218" s="205"/>
      <c r="O218" s="205"/>
      <c r="P218" s="205"/>
      <c r="Q218" s="205"/>
      <c r="R218" s="205"/>
      <c r="S218" s="205"/>
      <c r="T218" s="20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00" t="s">
        <v>177</v>
      </c>
      <c r="AU218" s="200" t="s">
        <v>82</v>
      </c>
      <c r="AV218" s="13" t="s">
        <v>82</v>
      </c>
      <c r="AW218" s="13" t="s">
        <v>4</v>
      </c>
      <c r="AX218" s="13" t="s">
        <v>80</v>
      </c>
      <c r="AY218" s="200" t="s">
        <v>117</v>
      </c>
    </row>
    <row r="219" s="2" customFormat="1" ht="19.8" customHeight="1">
      <c r="A219" s="37"/>
      <c r="B219" s="177"/>
      <c r="C219" s="178" t="s">
        <v>412</v>
      </c>
      <c r="D219" s="178" t="s">
        <v>120</v>
      </c>
      <c r="E219" s="179" t="s">
        <v>413</v>
      </c>
      <c r="F219" s="180" t="s">
        <v>414</v>
      </c>
      <c r="G219" s="181" t="s">
        <v>201</v>
      </c>
      <c r="H219" s="182">
        <v>8</v>
      </c>
      <c r="I219" s="183"/>
      <c r="J219" s="184">
        <f>ROUND(I219*H219,2)</f>
        <v>0</v>
      </c>
      <c r="K219" s="180" t="s">
        <v>124</v>
      </c>
      <c r="L219" s="38"/>
      <c r="M219" s="185" t="s">
        <v>3</v>
      </c>
      <c r="N219" s="186" t="s">
        <v>43</v>
      </c>
      <c r="O219" s="71"/>
      <c r="P219" s="187">
        <f>O219*H219</f>
        <v>0</v>
      </c>
      <c r="Q219" s="187">
        <v>0.00010000000000000001</v>
      </c>
      <c r="R219" s="187">
        <f>Q219*H219</f>
        <v>0.00080000000000000004</v>
      </c>
      <c r="S219" s="187">
        <v>0</v>
      </c>
      <c r="T219" s="188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9" t="s">
        <v>137</v>
      </c>
      <c r="AT219" s="189" t="s">
        <v>120</v>
      </c>
      <c r="AU219" s="189" t="s">
        <v>82</v>
      </c>
      <c r="AY219" s="18" t="s">
        <v>117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8" t="s">
        <v>80</v>
      </c>
      <c r="BK219" s="190">
        <f>ROUND(I219*H219,2)</f>
        <v>0</v>
      </c>
      <c r="BL219" s="18" t="s">
        <v>137</v>
      </c>
      <c r="BM219" s="189" t="s">
        <v>415</v>
      </c>
    </row>
    <row r="220" s="2" customFormat="1">
      <c r="A220" s="37"/>
      <c r="B220" s="38"/>
      <c r="C220" s="37"/>
      <c r="D220" s="191" t="s">
        <v>127</v>
      </c>
      <c r="E220" s="37"/>
      <c r="F220" s="192" t="s">
        <v>416</v>
      </c>
      <c r="G220" s="37"/>
      <c r="H220" s="37"/>
      <c r="I220" s="117"/>
      <c r="J220" s="37"/>
      <c r="K220" s="37"/>
      <c r="L220" s="38"/>
      <c r="M220" s="193"/>
      <c r="N220" s="194"/>
      <c r="O220" s="71"/>
      <c r="P220" s="71"/>
      <c r="Q220" s="71"/>
      <c r="R220" s="71"/>
      <c r="S220" s="71"/>
      <c r="T220" s="72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127</v>
      </c>
      <c r="AU220" s="18" t="s">
        <v>82</v>
      </c>
    </row>
    <row r="221" s="2" customFormat="1" ht="19.8" customHeight="1">
      <c r="A221" s="37"/>
      <c r="B221" s="177"/>
      <c r="C221" s="215" t="s">
        <v>417</v>
      </c>
      <c r="D221" s="215" t="s">
        <v>304</v>
      </c>
      <c r="E221" s="216" t="s">
        <v>418</v>
      </c>
      <c r="F221" s="217" t="s">
        <v>419</v>
      </c>
      <c r="G221" s="218" t="s">
        <v>201</v>
      </c>
      <c r="H221" s="219">
        <v>8</v>
      </c>
      <c r="I221" s="220"/>
      <c r="J221" s="221">
        <f>ROUND(I221*H221,2)</f>
        <v>0</v>
      </c>
      <c r="K221" s="217" t="s">
        <v>124</v>
      </c>
      <c r="L221" s="222"/>
      <c r="M221" s="223" t="s">
        <v>3</v>
      </c>
      <c r="N221" s="224" t="s">
        <v>43</v>
      </c>
      <c r="O221" s="71"/>
      <c r="P221" s="187">
        <f>O221*H221</f>
        <v>0</v>
      </c>
      <c r="Q221" s="187">
        <v>0.0016000000000000001</v>
      </c>
      <c r="R221" s="187">
        <f>Q221*H221</f>
        <v>0.012800000000000001</v>
      </c>
      <c r="S221" s="187">
        <v>0</v>
      </c>
      <c r="T221" s="188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9" t="s">
        <v>154</v>
      </c>
      <c r="AT221" s="189" t="s">
        <v>304</v>
      </c>
      <c r="AU221" s="189" t="s">
        <v>82</v>
      </c>
      <c r="AY221" s="18" t="s">
        <v>117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8" t="s">
        <v>80</v>
      </c>
      <c r="BK221" s="190">
        <f>ROUND(I221*H221,2)</f>
        <v>0</v>
      </c>
      <c r="BL221" s="18" t="s">
        <v>137</v>
      </c>
      <c r="BM221" s="189" t="s">
        <v>420</v>
      </c>
    </row>
    <row r="222" s="2" customFormat="1">
      <c r="A222" s="37"/>
      <c r="B222" s="38"/>
      <c r="C222" s="37"/>
      <c r="D222" s="191" t="s">
        <v>127</v>
      </c>
      <c r="E222" s="37"/>
      <c r="F222" s="192" t="s">
        <v>419</v>
      </c>
      <c r="G222" s="37"/>
      <c r="H222" s="37"/>
      <c r="I222" s="117"/>
      <c r="J222" s="37"/>
      <c r="K222" s="37"/>
      <c r="L222" s="38"/>
      <c r="M222" s="193"/>
      <c r="N222" s="194"/>
      <c r="O222" s="71"/>
      <c r="P222" s="71"/>
      <c r="Q222" s="71"/>
      <c r="R222" s="71"/>
      <c r="S222" s="71"/>
      <c r="T222" s="72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127</v>
      </c>
      <c r="AU222" s="18" t="s">
        <v>82</v>
      </c>
    </row>
    <row r="223" s="2" customFormat="1" ht="19.8" customHeight="1">
      <c r="A223" s="37"/>
      <c r="B223" s="177"/>
      <c r="C223" s="178" t="s">
        <v>421</v>
      </c>
      <c r="D223" s="178" t="s">
        <v>120</v>
      </c>
      <c r="E223" s="179" t="s">
        <v>422</v>
      </c>
      <c r="F223" s="180" t="s">
        <v>423</v>
      </c>
      <c r="G223" s="181" t="s">
        <v>201</v>
      </c>
      <c r="H223" s="182">
        <v>16</v>
      </c>
      <c r="I223" s="183"/>
      <c r="J223" s="184">
        <f>ROUND(I223*H223,2)</f>
        <v>0</v>
      </c>
      <c r="K223" s="180" t="s">
        <v>124</v>
      </c>
      <c r="L223" s="38"/>
      <c r="M223" s="185" t="s">
        <v>3</v>
      </c>
      <c r="N223" s="186" t="s">
        <v>43</v>
      </c>
      <c r="O223" s="71"/>
      <c r="P223" s="187">
        <f>O223*H223</f>
        <v>0</v>
      </c>
      <c r="Q223" s="187">
        <v>0.00010000000000000001</v>
      </c>
      <c r="R223" s="187">
        <f>Q223*H223</f>
        <v>0.0016000000000000001</v>
      </c>
      <c r="S223" s="187">
        <v>0</v>
      </c>
      <c r="T223" s="188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9" t="s">
        <v>137</v>
      </c>
      <c r="AT223" s="189" t="s">
        <v>120</v>
      </c>
      <c r="AU223" s="189" t="s">
        <v>82</v>
      </c>
      <c r="AY223" s="18" t="s">
        <v>117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8" t="s">
        <v>80</v>
      </c>
      <c r="BK223" s="190">
        <f>ROUND(I223*H223,2)</f>
        <v>0</v>
      </c>
      <c r="BL223" s="18" t="s">
        <v>137</v>
      </c>
      <c r="BM223" s="189" t="s">
        <v>424</v>
      </c>
    </row>
    <row r="224" s="2" customFormat="1">
      <c r="A224" s="37"/>
      <c r="B224" s="38"/>
      <c r="C224" s="37"/>
      <c r="D224" s="191" t="s">
        <v>127</v>
      </c>
      <c r="E224" s="37"/>
      <c r="F224" s="192" t="s">
        <v>425</v>
      </c>
      <c r="G224" s="37"/>
      <c r="H224" s="37"/>
      <c r="I224" s="117"/>
      <c r="J224" s="37"/>
      <c r="K224" s="37"/>
      <c r="L224" s="38"/>
      <c r="M224" s="193"/>
      <c r="N224" s="194"/>
      <c r="O224" s="71"/>
      <c r="P224" s="71"/>
      <c r="Q224" s="71"/>
      <c r="R224" s="71"/>
      <c r="S224" s="71"/>
      <c r="T224" s="7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127</v>
      </c>
      <c r="AU224" s="18" t="s">
        <v>82</v>
      </c>
    </row>
    <row r="225" s="2" customFormat="1" ht="19.8" customHeight="1">
      <c r="A225" s="37"/>
      <c r="B225" s="177"/>
      <c r="C225" s="178" t="s">
        <v>426</v>
      </c>
      <c r="D225" s="178" t="s">
        <v>120</v>
      </c>
      <c r="E225" s="179" t="s">
        <v>427</v>
      </c>
      <c r="F225" s="180" t="s">
        <v>428</v>
      </c>
      <c r="G225" s="181" t="s">
        <v>201</v>
      </c>
      <c r="H225" s="182">
        <v>2</v>
      </c>
      <c r="I225" s="183"/>
      <c r="J225" s="184">
        <f>ROUND(I225*H225,2)</f>
        <v>0</v>
      </c>
      <c r="K225" s="180" t="s">
        <v>124</v>
      </c>
      <c r="L225" s="38"/>
      <c r="M225" s="185" t="s">
        <v>3</v>
      </c>
      <c r="N225" s="186" t="s">
        <v>43</v>
      </c>
      <c r="O225" s="71"/>
      <c r="P225" s="187">
        <f>O225*H225</f>
        <v>0</v>
      </c>
      <c r="Q225" s="187">
        <v>0.45937</v>
      </c>
      <c r="R225" s="187">
        <f>Q225*H225</f>
        <v>0.91874</v>
      </c>
      <c r="S225" s="187">
        <v>0</v>
      </c>
      <c r="T225" s="188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9" t="s">
        <v>137</v>
      </c>
      <c r="AT225" s="189" t="s">
        <v>120</v>
      </c>
      <c r="AU225" s="189" t="s">
        <v>82</v>
      </c>
      <c r="AY225" s="18" t="s">
        <v>117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8" t="s">
        <v>80</v>
      </c>
      <c r="BK225" s="190">
        <f>ROUND(I225*H225,2)</f>
        <v>0</v>
      </c>
      <c r="BL225" s="18" t="s">
        <v>137</v>
      </c>
      <c r="BM225" s="189" t="s">
        <v>429</v>
      </c>
    </row>
    <row r="226" s="2" customFormat="1">
      <c r="A226" s="37"/>
      <c r="B226" s="38"/>
      <c r="C226" s="37"/>
      <c r="D226" s="191" t="s">
        <v>127</v>
      </c>
      <c r="E226" s="37"/>
      <c r="F226" s="192" t="s">
        <v>430</v>
      </c>
      <c r="G226" s="37"/>
      <c r="H226" s="37"/>
      <c r="I226" s="117"/>
      <c r="J226" s="37"/>
      <c r="K226" s="37"/>
      <c r="L226" s="38"/>
      <c r="M226" s="193"/>
      <c r="N226" s="194"/>
      <c r="O226" s="71"/>
      <c r="P226" s="71"/>
      <c r="Q226" s="71"/>
      <c r="R226" s="71"/>
      <c r="S226" s="71"/>
      <c r="T226" s="72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127</v>
      </c>
      <c r="AU226" s="18" t="s">
        <v>82</v>
      </c>
    </row>
    <row r="227" s="2" customFormat="1" ht="19.8" customHeight="1">
      <c r="A227" s="37"/>
      <c r="B227" s="177"/>
      <c r="C227" s="178" t="s">
        <v>431</v>
      </c>
      <c r="D227" s="178" t="s">
        <v>120</v>
      </c>
      <c r="E227" s="179" t="s">
        <v>432</v>
      </c>
      <c r="F227" s="180" t="s">
        <v>433</v>
      </c>
      <c r="G227" s="181" t="s">
        <v>210</v>
      </c>
      <c r="H227" s="182">
        <v>521.14999999999998</v>
      </c>
      <c r="I227" s="183"/>
      <c r="J227" s="184">
        <f>ROUND(I227*H227,2)</f>
        <v>0</v>
      </c>
      <c r="K227" s="180" t="s">
        <v>124</v>
      </c>
      <c r="L227" s="38"/>
      <c r="M227" s="185" t="s">
        <v>3</v>
      </c>
      <c r="N227" s="186" t="s">
        <v>43</v>
      </c>
      <c r="O227" s="71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9" t="s">
        <v>137</v>
      </c>
      <c r="AT227" s="189" t="s">
        <v>120</v>
      </c>
      <c r="AU227" s="189" t="s">
        <v>82</v>
      </c>
      <c r="AY227" s="18" t="s">
        <v>117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8" t="s">
        <v>80</v>
      </c>
      <c r="BK227" s="190">
        <f>ROUND(I227*H227,2)</f>
        <v>0</v>
      </c>
      <c r="BL227" s="18" t="s">
        <v>137</v>
      </c>
      <c r="BM227" s="189" t="s">
        <v>434</v>
      </c>
    </row>
    <row r="228" s="2" customFormat="1">
      <c r="A228" s="37"/>
      <c r="B228" s="38"/>
      <c r="C228" s="37"/>
      <c r="D228" s="191" t="s">
        <v>127</v>
      </c>
      <c r="E228" s="37"/>
      <c r="F228" s="192" t="s">
        <v>435</v>
      </c>
      <c r="G228" s="37"/>
      <c r="H228" s="37"/>
      <c r="I228" s="117"/>
      <c r="J228" s="37"/>
      <c r="K228" s="37"/>
      <c r="L228" s="38"/>
      <c r="M228" s="193"/>
      <c r="N228" s="194"/>
      <c r="O228" s="71"/>
      <c r="P228" s="71"/>
      <c r="Q228" s="71"/>
      <c r="R228" s="71"/>
      <c r="S228" s="71"/>
      <c r="T228" s="72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127</v>
      </c>
      <c r="AU228" s="18" t="s">
        <v>82</v>
      </c>
    </row>
    <row r="229" s="2" customFormat="1" ht="19.8" customHeight="1">
      <c r="A229" s="37"/>
      <c r="B229" s="177"/>
      <c r="C229" s="178" t="s">
        <v>436</v>
      </c>
      <c r="D229" s="178" t="s">
        <v>120</v>
      </c>
      <c r="E229" s="179" t="s">
        <v>437</v>
      </c>
      <c r="F229" s="180" t="s">
        <v>438</v>
      </c>
      <c r="G229" s="181" t="s">
        <v>201</v>
      </c>
      <c r="H229" s="182">
        <v>21</v>
      </c>
      <c r="I229" s="183"/>
      <c r="J229" s="184">
        <f>ROUND(I229*H229,2)</f>
        <v>0</v>
      </c>
      <c r="K229" s="180" t="s">
        <v>124</v>
      </c>
      <c r="L229" s="38"/>
      <c r="M229" s="185" t="s">
        <v>3</v>
      </c>
      <c r="N229" s="186" t="s">
        <v>43</v>
      </c>
      <c r="O229" s="71"/>
      <c r="P229" s="187">
        <f>O229*H229</f>
        <v>0</v>
      </c>
      <c r="Q229" s="187">
        <v>0.010189999999999999</v>
      </c>
      <c r="R229" s="187">
        <f>Q229*H229</f>
        <v>0.21398999999999999</v>
      </c>
      <c r="S229" s="187">
        <v>0</v>
      </c>
      <c r="T229" s="188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9" t="s">
        <v>137</v>
      </c>
      <c r="AT229" s="189" t="s">
        <v>120</v>
      </c>
      <c r="AU229" s="189" t="s">
        <v>82</v>
      </c>
      <c r="AY229" s="18" t="s">
        <v>117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8" t="s">
        <v>80</v>
      </c>
      <c r="BK229" s="190">
        <f>ROUND(I229*H229,2)</f>
        <v>0</v>
      </c>
      <c r="BL229" s="18" t="s">
        <v>137</v>
      </c>
      <c r="BM229" s="189" t="s">
        <v>439</v>
      </c>
    </row>
    <row r="230" s="2" customFormat="1">
      <c r="A230" s="37"/>
      <c r="B230" s="38"/>
      <c r="C230" s="37"/>
      <c r="D230" s="191" t="s">
        <v>127</v>
      </c>
      <c r="E230" s="37"/>
      <c r="F230" s="192" t="s">
        <v>438</v>
      </c>
      <c r="G230" s="37"/>
      <c r="H230" s="37"/>
      <c r="I230" s="117"/>
      <c r="J230" s="37"/>
      <c r="K230" s="37"/>
      <c r="L230" s="38"/>
      <c r="M230" s="193"/>
      <c r="N230" s="194"/>
      <c r="O230" s="71"/>
      <c r="P230" s="71"/>
      <c r="Q230" s="71"/>
      <c r="R230" s="71"/>
      <c r="S230" s="71"/>
      <c r="T230" s="72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127</v>
      </c>
      <c r="AU230" s="18" t="s">
        <v>82</v>
      </c>
    </row>
    <row r="231" s="2" customFormat="1" ht="19.8" customHeight="1">
      <c r="A231" s="37"/>
      <c r="B231" s="177"/>
      <c r="C231" s="215" t="s">
        <v>440</v>
      </c>
      <c r="D231" s="215" t="s">
        <v>304</v>
      </c>
      <c r="E231" s="216" t="s">
        <v>441</v>
      </c>
      <c r="F231" s="217" t="s">
        <v>442</v>
      </c>
      <c r="G231" s="218" t="s">
        <v>201</v>
      </c>
      <c r="H231" s="219">
        <v>6</v>
      </c>
      <c r="I231" s="220"/>
      <c r="J231" s="221">
        <f>ROUND(I231*H231,2)</f>
        <v>0</v>
      </c>
      <c r="K231" s="217" t="s">
        <v>124</v>
      </c>
      <c r="L231" s="222"/>
      <c r="M231" s="223" t="s">
        <v>3</v>
      </c>
      <c r="N231" s="224" t="s">
        <v>43</v>
      </c>
      <c r="O231" s="71"/>
      <c r="P231" s="187">
        <f>O231*H231</f>
        <v>0</v>
      </c>
      <c r="Q231" s="187">
        <v>0.254</v>
      </c>
      <c r="R231" s="187">
        <f>Q231*H231</f>
        <v>1.524</v>
      </c>
      <c r="S231" s="187">
        <v>0</v>
      </c>
      <c r="T231" s="188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9" t="s">
        <v>154</v>
      </c>
      <c r="AT231" s="189" t="s">
        <v>304</v>
      </c>
      <c r="AU231" s="189" t="s">
        <v>82</v>
      </c>
      <c r="AY231" s="18" t="s">
        <v>117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8" t="s">
        <v>80</v>
      </c>
      <c r="BK231" s="190">
        <f>ROUND(I231*H231,2)</f>
        <v>0</v>
      </c>
      <c r="BL231" s="18" t="s">
        <v>137</v>
      </c>
      <c r="BM231" s="189" t="s">
        <v>443</v>
      </c>
    </row>
    <row r="232" s="2" customFormat="1">
      <c r="A232" s="37"/>
      <c r="B232" s="38"/>
      <c r="C232" s="37"/>
      <c r="D232" s="191" t="s">
        <v>127</v>
      </c>
      <c r="E232" s="37"/>
      <c r="F232" s="192" t="s">
        <v>442</v>
      </c>
      <c r="G232" s="37"/>
      <c r="H232" s="37"/>
      <c r="I232" s="117"/>
      <c r="J232" s="37"/>
      <c r="K232" s="37"/>
      <c r="L232" s="38"/>
      <c r="M232" s="193"/>
      <c r="N232" s="194"/>
      <c r="O232" s="71"/>
      <c r="P232" s="71"/>
      <c r="Q232" s="71"/>
      <c r="R232" s="71"/>
      <c r="S232" s="71"/>
      <c r="T232" s="72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127</v>
      </c>
      <c r="AU232" s="18" t="s">
        <v>82</v>
      </c>
    </row>
    <row r="233" s="2" customFormat="1" ht="19.8" customHeight="1">
      <c r="A233" s="37"/>
      <c r="B233" s="177"/>
      <c r="C233" s="215" t="s">
        <v>444</v>
      </c>
      <c r="D233" s="215" t="s">
        <v>304</v>
      </c>
      <c r="E233" s="216" t="s">
        <v>445</v>
      </c>
      <c r="F233" s="217" t="s">
        <v>446</v>
      </c>
      <c r="G233" s="218" t="s">
        <v>201</v>
      </c>
      <c r="H233" s="219">
        <v>7</v>
      </c>
      <c r="I233" s="220"/>
      <c r="J233" s="221">
        <f>ROUND(I233*H233,2)</f>
        <v>0</v>
      </c>
      <c r="K233" s="217" t="s">
        <v>124</v>
      </c>
      <c r="L233" s="222"/>
      <c r="M233" s="223" t="s">
        <v>3</v>
      </c>
      <c r="N233" s="224" t="s">
        <v>43</v>
      </c>
      <c r="O233" s="71"/>
      <c r="P233" s="187">
        <f>O233*H233</f>
        <v>0</v>
      </c>
      <c r="Q233" s="187">
        <v>0.50600000000000001</v>
      </c>
      <c r="R233" s="187">
        <f>Q233*H233</f>
        <v>3.5419999999999998</v>
      </c>
      <c r="S233" s="187">
        <v>0</v>
      </c>
      <c r="T233" s="188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9" t="s">
        <v>154</v>
      </c>
      <c r="AT233" s="189" t="s">
        <v>304</v>
      </c>
      <c r="AU233" s="189" t="s">
        <v>82</v>
      </c>
      <c r="AY233" s="18" t="s">
        <v>117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8" t="s">
        <v>80</v>
      </c>
      <c r="BK233" s="190">
        <f>ROUND(I233*H233,2)</f>
        <v>0</v>
      </c>
      <c r="BL233" s="18" t="s">
        <v>137</v>
      </c>
      <c r="BM233" s="189" t="s">
        <v>447</v>
      </c>
    </row>
    <row r="234" s="2" customFormat="1">
      <c r="A234" s="37"/>
      <c r="B234" s="38"/>
      <c r="C234" s="37"/>
      <c r="D234" s="191" t="s">
        <v>127</v>
      </c>
      <c r="E234" s="37"/>
      <c r="F234" s="192" t="s">
        <v>446</v>
      </c>
      <c r="G234" s="37"/>
      <c r="H234" s="37"/>
      <c r="I234" s="117"/>
      <c r="J234" s="37"/>
      <c r="K234" s="37"/>
      <c r="L234" s="38"/>
      <c r="M234" s="193"/>
      <c r="N234" s="194"/>
      <c r="O234" s="71"/>
      <c r="P234" s="71"/>
      <c r="Q234" s="71"/>
      <c r="R234" s="71"/>
      <c r="S234" s="71"/>
      <c r="T234" s="7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127</v>
      </c>
      <c r="AU234" s="18" t="s">
        <v>82</v>
      </c>
    </row>
    <row r="235" s="2" customFormat="1" ht="19.8" customHeight="1">
      <c r="A235" s="37"/>
      <c r="B235" s="177"/>
      <c r="C235" s="215" t="s">
        <v>448</v>
      </c>
      <c r="D235" s="215" t="s">
        <v>304</v>
      </c>
      <c r="E235" s="216" t="s">
        <v>449</v>
      </c>
      <c r="F235" s="217" t="s">
        <v>450</v>
      </c>
      <c r="G235" s="218" t="s">
        <v>201</v>
      </c>
      <c r="H235" s="219">
        <v>8</v>
      </c>
      <c r="I235" s="220"/>
      <c r="J235" s="221">
        <f>ROUND(I235*H235,2)</f>
        <v>0</v>
      </c>
      <c r="K235" s="217" t="s">
        <v>124</v>
      </c>
      <c r="L235" s="222"/>
      <c r="M235" s="223" t="s">
        <v>3</v>
      </c>
      <c r="N235" s="224" t="s">
        <v>43</v>
      </c>
      <c r="O235" s="71"/>
      <c r="P235" s="187">
        <f>O235*H235</f>
        <v>0</v>
      </c>
      <c r="Q235" s="187">
        <v>1.0129999999999999</v>
      </c>
      <c r="R235" s="187">
        <f>Q235*H235</f>
        <v>8.1039999999999992</v>
      </c>
      <c r="S235" s="187">
        <v>0</v>
      </c>
      <c r="T235" s="188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9" t="s">
        <v>154</v>
      </c>
      <c r="AT235" s="189" t="s">
        <v>304</v>
      </c>
      <c r="AU235" s="189" t="s">
        <v>82</v>
      </c>
      <c r="AY235" s="18" t="s">
        <v>117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8" t="s">
        <v>80</v>
      </c>
      <c r="BK235" s="190">
        <f>ROUND(I235*H235,2)</f>
        <v>0</v>
      </c>
      <c r="BL235" s="18" t="s">
        <v>137</v>
      </c>
      <c r="BM235" s="189" t="s">
        <v>451</v>
      </c>
    </row>
    <row r="236" s="2" customFormat="1">
      <c r="A236" s="37"/>
      <c r="B236" s="38"/>
      <c r="C236" s="37"/>
      <c r="D236" s="191" t="s">
        <v>127</v>
      </c>
      <c r="E236" s="37"/>
      <c r="F236" s="192" t="s">
        <v>450</v>
      </c>
      <c r="G236" s="37"/>
      <c r="H236" s="37"/>
      <c r="I236" s="117"/>
      <c r="J236" s="37"/>
      <c r="K236" s="37"/>
      <c r="L236" s="38"/>
      <c r="M236" s="193"/>
      <c r="N236" s="194"/>
      <c r="O236" s="71"/>
      <c r="P236" s="71"/>
      <c r="Q236" s="71"/>
      <c r="R236" s="71"/>
      <c r="S236" s="71"/>
      <c r="T236" s="72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8" t="s">
        <v>127</v>
      </c>
      <c r="AU236" s="18" t="s">
        <v>82</v>
      </c>
    </row>
    <row r="237" s="2" customFormat="1" ht="19.8" customHeight="1">
      <c r="A237" s="37"/>
      <c r="B237" s="177"/>
      <c r="C237" s="215" t="s">
        <v>452</v>
      </c>
      <c r="D237" s="215" t="s">
        <v>304</v>
      </c>
      <c r="E237" s="216" t="s">
        <v>453</v>
      </c>
      <c r="F237" s="217" t="s">
        <v>454</v>
      </c>
      <c r="G237" s="218" t="s">
        <v>201</v>
      </c>
      <c r="H237" s="219">
        <v>33</v>
      </c>
      <c r="I237" s="220"/>
      <c r="J237" s="221">
        <f>ROUND(I237*H237,2)</f>
        <v>0</v>
      </c>
      <c r="K237" s="217" t="s">
        <v>124</v>
      </c>
      <c r="L237" s="222"/>
      <c r="M237" s="223" t="s">
        <v>3</v>
      </c>
      <c r="N237" s="224" t="s">
        <v>43</v>
      </c>
      <c r="O237" s="71"/>
      <c r="P237" s="187">
        <f>O237*H237</f>
        <v>0</v>
      </c>
      <c r="Q237" s="187">
        <v>0.002</v>
      </c>
      <c r="R237" s="187">
        <f>Q237*H237</f>
        <v>0.066000000000000003</v>
      </c>
      <c r="S237" s="187">
        <v>0</v>
      </c>
      <c r="T237" s="188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9" t="s">
        <v>154</v>
      </c>
      <c r="AT237" s="189" t="s">
        <v>304</v>
      </c>
      <c r="AU237" s="189" t="s">
        <v>82</v>
      </c>
      <c r="AY237" s="18" t="s">
        <v>117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8" t="s">
        <v>80</v>
      </c>
      <c r="BK237" s="190">
        <f>ROUND(I237*H237,2)</f>
        <v>0</v>
      </c>
      <c r="BL237" s="18" t="s">
        <v>137</v>
      </c>
      <c r="BM237" s="189" t="s">
        <v>455</v>
      </c>
    </row>
    <row r="238" s="2" customFormat="1">
      <c r="A238" s="37"/>
      <c r="B238" s="38"/>
      <c r="C238" s="37"/>
      <c r="D238" s="191" t="s">
        <v>127</v>
      </c>
      <c r="E238" s="37"/>
      <c r="F238" s="192" t="s">
        <v>454</v>
      </c>
      <c r="G238" s="37"/>
      <c r="H238" s="37"/>
      <c r="I238" s="117"/>
      <c r="J238" s="37"/>
      <c r="K238" s="37"/>
      <c r="L238" s="38"/>
      <c r="M238" s="193"/>
      <c r="N238" s="194"/>
      <c r="O238" s="71"/>
      <c r="P238" s="71"/>
      <c r="Q238" s="71"/>
      <c r="R238" s="71"/>
      <c r="S238" s="71"/>
      <c r="T238" s="7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127</v>
      </c>
      <c r="AU238" s="18" t="s">
        <v>82</v>
      </c>
    </row>
    <row r="239" s="13" customFormat="1">
      <c r="A239" s="13"/>
      <c r="B239" s="199"/>
      <c r="C239" s="13"/>
      <c r="D239" s="191" t="s">
        <v>177</v>
      </c>
      <c r="E239" s="200" t="s">
        <v>3</v>
      </c>
      <c r="F239" s="201" t="s">
        <v>456</v>
      </c>
      <c r="G239" s="13"/>
      <c r="H239" s="202">
        <v>33</v>
      </c>
      <c r="I239" s="203"/>
      <c r="J239" s="13"/>
      <c r="K239" s="13"/>
      <c r="L239" s="199"/>
      <c r="M239" s="204"/>
      <c r="N239" s="205"/>
      <c r="O239" s="205"/>
      <c r="P239" s="205"/>
      <c r="Q239" s="205"/>
      <c r="R239" s="205"/>
      <c r="S239" s="205"/>
      <c r="T239" s="20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00" t="s">
        <v>177</v>
      </c>
      <c r="AU239" s="200" t="s">
        <v>82</v>
      </c>
      <c r="AV239" s="13" t="s">
        <v>82</v>
      </c>
      <c r="AW239" s="13" t="s">
        <v>33</v>
      </c>
      <c r="AX239" s="13" t="s">
        <v>80</v>
      </c>
      <c r="AY239" s="200" t="s">
        <v>117</v>
      </c>
    </row>
    <row r="240" s="2" customFormat="1" ht="19.8" customHeight="1">
      <c r="A240" s="37"/>
      <c r="B240" s="177"/>
      <c r="C240" s="178" t="s">
        <v>457</v>
      </c>
      <c r="D240" s="178" t="s">
        <v>120</v>
      </c>
      <c r="E240" s="179" t="s">
        <v>458</v>
      </c>
      <c r="F240" s="180" t="s">
        <v>459</v>
      </c>
      <c r="G240" s="181" t="s">
        <v>201</v>
      </c>
      <c r="H240" s="182">
        <v>12</v>
      </c>
      <c r="I240" s="183"/>
      <c r="J240" s="184">
        <f>ROUND(I240*H240,2)</f>
        <v>0</v>
      </c>
      <c r="K240" s="180" t="s">
        <v>124</v>
      </c>
      <c r="L240" s="38"/>
      <c r="M240" s="185" t="s">
        <v>3</v>
      </c>
      <c r="N240" s="186" t="s">
        <v>43</v>
      </c>
      <c r="O240" s="71"/>
      <c r="P240" s="187">
        <f>O240*H240</f>
        <v>0</v>
      </c>
      <c r="Q240" s="187">
        <v>0.01248</v>
      </c>
      <c r="R240" s="187">
        <f>Q240*H240</f>
        <v>0.14976</v>
      </c>
      <c r="S240" s="187">
        <v>0</v>
      </c>
      <c r="T240" s="188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9" t="s">
        <v>137</v>
      </c>
      <c r="AT240" s="189" t="s">
        <v>120</v>
      </c>
      <c r="AU240" s="189" t="s">
        <v>82</v>
      </c>
      <c r="AY240" s="18" t="s">
        <v>117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8" t="s">
        <v>80</v>
      </c>
      <c r="BK240" s="190">
        <f>ROUND(I240*H240,2)</f>
        <v>0</v>
      </c>
      <c r="BL240" s="18" t="s">
        <v>137</v>
      </c>
      <c r="BM240" s="189" t="s">
        <v>460</v>
      </c>
    </row>
    <row r="241" s="2" customFormat="1">
      <c r="A241" s="37"/>
      <c r="B241" s="38"/>
      <c r="C241" s="37"/>
      <c r="D241" s="191" t="s">
        <v>127</v>
      </c>
      <c r="E241" s="37"/>
      <c r="F241" s="192" t="s">
        <v>459</v>
      </c>
      <c r="G241" s="37"/>
      <c r="H241" s="37"/>
      <c r="I241" s="117"/>
      <c r="J241" s="37"/>
      <c r="K241" s="37"/>
      <c r="L241" s="38"/>
      <c r="M241" s="193"/>
      <c r="N241" s="194"/>
      <c r="O241" s="71"/>
      <c r="P241" s="71"/>
      <c r="Q241" s="71"/>
      <c r="R241" s="71"/>
      <c r="S241" s="71"/>
      <c r="T241" s="72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127</v>
      </c>
      <c r="AU241" s="18" t="s">
        <v>82</v>
      </c>
    </row>
    <row r="242" s="2" customFormat="1" ht="19.8" customHeight="1">
      <c r="A242" s="37"/>
      <c r="B242" s="177"/>
      <c r="C242" s="215" t="s">
        <v>461</v>
      </c>
      <c r="D242" s="215" t="s">
        <v>304</v>
      </c>
      <c r="E242" s="216" t="s">
        <v>462</v>
      </c>
      <c r="F242" s="217" t="s">
        <v>463</v>
      </c>
      <c r="G242" s="218" t="s">
        <v>201</v>
      </c>
      <c r="H242" s="219">
        <v>12</v>
      </c>
      <c r="I242" s="220"/>
      <c r="J242" s="221">
        <f>ROUND(I242*H242,2)</f>
        <v>0</v>
      </c>
      <c r="K242" s="217" t="s">
        <v>124</v>
      </c>
      <c r="L242" s="222"/>
      <c r="M242" s="223" t="s">
        <v>3</v>
      </c>
      <c r="N242" s="224" t="s">
        <v>43</v>
      </c>
      <c r="O242" s="71"/>
      <c r="P242" s="187">
        <f>O242*H242</f>
        <v>0</v>
      </c>
      <c r="Q242" s="187">
        <v>0.54800000000000004</v>
      </c>
      <c r="R242" s="187">
        <f>Q242*H242</f>
        <v>6.5760000000000005</v>
      </c>
      <c r="S242" s="187">
        <v>0</v>
      </c>
      <c r="T242" s="188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9" t="s">
        <v>154</v>
      </c>
      <c r="AT242" s="189" t="s">
        <v>304</v>
      </c>
      <c r="AU242" s="189" t="s">
        <v>82</v>
      </c>
      <c r="AY242" s="18" t="s">
        <v>117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8" t="s">
        <v>80</v>
      </c>
      <c r="BK242" s="190">
        <f>ROUND(I242*H242,2)</f>
        <v>0</v>
      </c>
      <c r="BL242" s="18" t="s">
        <v>137</v>
      </c>
      <c r="BM242" s="189" t="s">
        <v>464</v>
      </c>
    </row>
    <row r="243" s="2" customFormat="1">
      <c r="A243" s="37"/>
      <c r="B243" s="38"/>
      <c r="C243" s="37"/>
      <c r="D243" s="191" t="s">
        <v>127</v>
      </c>
      <c r="E243" s="37"/>
      <c r="F243" s="192" t="s">
        <v>463</v>
      </c>
      <c r="G243" s="37"/>
      <c r="H243" s="37"/>
      <c r="I243" s="117"/>
      <c r="J243" s="37"/>
      <c r="K243" s="37"/>
      <c r="L243" s="38"/>
      <c r="M243" s="193"/>
      <c r="N243" s="194"/>
      <c r="O243" s="71"/>
      <c r="P243" s="71"/>
      <c r="Q243" s="71"/>
      <c r="R243" s="71"/>
      <c r="S243" s="71"/>
      <c r="T243" s="72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127</v>
      </c>
      <c r="AU243" s="18" t="s">
        <v>82</v>
      </c>
    </row>
    <row r="244" s="2" customFormat="1" ht="19.8" customHeight="1">
      <c r="A244" s="37"/>
      <c r="B244" s="177"/>
      <c r="C244" s="178" t="s">
        <v>465</v>
      </c>
      <c r="D244" s="178" t="s">
        <v>120</v>
      </c>
      <c r="E244" s="179" t="s">
        <v>466</v>
      </c>
      <c r="F244" s="180" t="s">
        <v>467</v>
      </c>
      <c r="G244" s="181" t="s">
        <v>201</v>
      </c>
      <c r="H244" s="182">
        <v>12</v>
      </c>
      <c r="I244" s="183"/>
      <c r="J244" s="184">
        <f>ROUND(I244*H244,2)</f>
        <v>0</v>
      </c>
      <c r="K244" s="180" t="s">
        <v>124</v>
      </c>
      <c r="L244" s="38"/>
      <c r="M244" s="185" t="s">
        <v>3</v>
      </c>
      <c r="N244" s="186" t="s">
        <v>43</v>
      </c>
      <c r="O244" s="71"/>
      <c r="P244" s="187">
        <f>O244*H244</f>
        <v>0</v>
      </c>
      <c r="Q244" s="187">
        <v>0.028539999999999999</v>
      </c>
      <c r="R244" s="187">
        <f>Q244*H244</f>
        <v>0.34248000000000001</v>
      </c>
      <c r="S244" s="187">
        <v>0</v>
      </c>
      <c r="T244" s="188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9" t="s">
        <v>137</v>
      </c>
      <c r="AT244" s="189" t="s">
        <v>120</v>
      </c>
      <c r="AU244" s="189" t="s">
        <v>82</v>
      </c>
      <c r="AY244" s="18" t="s">
        <v>117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8" t="s">
        <v>80</v>
      </c>
      <c r="BK244" s="190">
        <f>ROUND(I244*H244,2)</f>
        <v>0</v>
      </c>
      <c r="BL244" s="18" t="s">
        <v>137</v>
      </c>
      <c r="BM244" s="189" t="s">
        <v>468</v>
      </c>
    </row>
    <row r="245" s="2" customFormat="1">
      <c r="A245" s="37"/>
      <c r="B245" s="38"/>
      <c r="C245" s="37"/>
      <c r="D245" s="191" t="s">
        <v>127</v>
      </c>
      <c r="E245" s="37"/>
      <c r="F245" s="192" t="s">
        <v>467</v>
      </c>
      <c r="G245" s="37"/>
      <c r="H245" s="37"/>
      <c r="I245" s="117"/>
      <c r="J245" s="37"/>
      <c r="K245" s="37"/>
      <c r="L245" s="38"/>
      <c r="M245" s="193"/>
      <c r="N245" s="194"/>
      <c r="O245" s="71"/>
      <c r="P245" s="71"/>
      <c r="Q245" s="71"/>
      <c r="R245" s="71"/>
      <c r="S245" s="71"/>
      <c r="T245" s="72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127</v>
      </c>
      <c r="AU245" s="18" t="s">
        <v>82</v>
      </c>
    </row>
    <row r="246" s="2" customFormat="1" ht="19.8" customHeight="1">
      <c r="A246" s="37"/>
      <c r="B246" s="177"/>
      <c r="C246" s="215" t="s">
        <v>469</v>
      </c>
      <c r="D246" s="215" t="s">
        <v>304</v>
      </c>
      <c r="E246" s="216" t="s">
        <v>470</v>
      </c>
      <c r="F246" s="217" t="s">
        <v>471</v>
      </c>
      <c r="G246" s="218" t="s">
        <v>201</v>
      </c>
      <c r="H246" s="219">
        <v>12</v>
      </c>
      <c r="I246" s="220"/>
      <c r="J246" s="221">
        <f>ROUND(I246*H246,2)</f>
        <v>0</v>
      </c>
      <c r="K246" s="217" t="s">
        <v>124</v>
      </c>
      <c r="L246" s="222"/>
      <c r="M246" s="223" t="s">
        <v>3</v>
      </c>
      <c r="N246" s="224" t="s">
        <v>43</v>
      </c>
      <c r="O246" s="71"/>
      <c r="P246" s="187">
        <f>O246*H246</f>
        <v>0</v>
      </c>
      <c r="Q246" s="187">
        <v>1.6000000000000001</v>
      </c>
      <c r="R246" s="187">
        <f>Q246*H246</f>
        <v>19.200000000000003</v>
      </c>
      <c r="S246" s="187">
        <v>0</v>
      </c>
      <c r="T246" s="188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9" t="s">
        <v>154</v>
      </c>
      <c r="AT246" s="189" t="s">
        <v>304</v>
      </c>
      <c r="AU246" s="189" t="s">
        <v>82</v>
      </c>
      <c r="AY246" s="18" t="s">
        <v>117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8" t="s">
        <v>80</v>
      </c>
      <c r="BK246" s="190">
        <f>ROUND(I246*H246,2)</f>
        <v>0</v>
      </c>
      <c r="BL246" s="18" t="s">
        <v>137</v>
      </c>
      <c r="BM246" s="189" t="s">
        <v>472</v>
      </c>
    </row>
    <row r="247" s="2" customFormat="1">
      <c r="A247" s="37"/>
      <c r="B247" s="38"/>
      <c r="C247" s="37"/>
      <c r="D247" s="191" t="s">
        <v>127</v>
      </c>
      <c r="E247" s="37"/>
      <c r="F247" s="192" t="s">
        <v>471</v>
      </c>
      <c r="G247" s="37"/>
      <c r="H247" s="37"/>
      <c r="I247" s="117"/>
      <c r="J247" s="37"/>
      <c r="K247" s="37"/>
      <c r="L247" s="38"/>
      <c r="M247" s="193"/>
      <c r="N247" s="194"/>
      <c r="O247" s="71"/>
      <c r="P247" s="71"/>
      <c r="Q247" s="71"/>
      <c r="R247" s="71"/>
      <c r="S247" s="71"/>
      <c r="T247" s="72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8" t="s">
        <v>127</v>
      </c>
      <c r="AU247" s="18" t="s">
        <v>82</v>
      </c>
    </row>
    <row r="248" s="2" customFormat="1" ht="19.8" customHeight="1">
      <c r="A248" s="37"/>
      <c r="B248" s="177"/>
      <c r="C248" s="178" t="s">
        <v>473</v>
      </c>
      <c r="D248" s="178" t="s">
        <v>120</v>
      </c>
      <c r="E248" s="179" t="s">
        <v>474</v>
      </c>
      <c r="F248" s="180" t="s">
        <v>475</v>
      </c>
      <c r="G248" s="181" t="s">
        <v>201</v>
      </c>
      <c r="H248" s="182">
        <v>12</v>
      </c>
      <c r="I248" s="183"/>
      <c r="J248" s="184">
        <f>ROUND(I248*H248,2)</f>
        <v>0</v>
      </c>
      <c r="K248" s="180" t="s">
        <v>124</v>
      </c>
      <c r="L248" s="38"/>
      <c r="M248" s="185" t="s">
        <v>3</v>
      </c>
      <c r="N248" s="186" t="s">
        <v>43</v>
      </c>
      <c r="O248" s="71"/>
      <c r="P248" s="187">
        <f>O248*H248</f>
        <v>0</v>
      </c>
      <c r="Q248" s="187">
        <v>0.21734000000000001</v>
      </c>
      <c r="R248" s="187">
        <f>Q248*H248</f>
        <v>2.6080800000000002</v>
      </c>
      <c r="S248" s="187">
        <v>0</v>
      </c>
      <c r="T248" s="188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9" t="s">
        <v>137</v>
      </c>
      <c r="AT248" s="189" t="s">
        <v>120</v>
      </c>
      <c r="AU248" s="189" t="s">
        <v>82</v>
      </c>
      <c r="AY248" s="18" t="s">
        <v>117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8" t="s">
        <v>80</v>
      </c>
      <c r="BK248" s="190">
        <f>ROUND(I248*H248,2)</f>
        <v>0</v>
      </c>
      <c r="BL248" s="18" t="s">
        <v>137</v>
      </c>
      <c r="BM248" s="189" t="s">
        <v>476</v>
      </c>
    </row>
    <row r="249" s="2" customFormat="1">
      <c r="A249" s="37"/>
      <c r="B249" s="38"/>
      <c r="C249" s="37"/>
      <c r="D249" s="191" t="s">
        <v>127</v>
      </c>
      <c r="E249" s="37"/>
      <c r="F249" s="192" t="s">
        <v>477</v>
      </c>
      <c r="G249" s="37"/>
      <c r="H249" s="37"/>
      <c r="I249" s="117"/>
      <c r="J249" s="37"/>
      <c r="K249" s="37"/>
      <c r="L249" s="38"/>
      <c r="M249" s="193"/>
      <c r="N249" s="194"/>
      <c r="O249" s="71"/>
      <c r="P249" s="71"/>
      <c r="Q249" s="71"/>
      <c r="R249" s="71"/>
      <c r="S249" s="71"/>
      <c r="T249" s="72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127</v>
      </c>
      <c r="AU249" s="18" t="s">
        <v>82</v>
      </c>
    </row>
    <row r="250" s="2" customFormat="1" ht="19.8" customHeight="1">
      <c r="A250" s="37"/>
      <c r="B250" s="177"/>
      <c r="C250" s="215" t="s">
        <v>478</v>
      </c>
      <c r="D250" s="215" t="s">
        <v>304</v>
      </c>
      <c r="E250" s="216" t="s">
        <v>479</v>
      </c>
      <c r="F250" s="217" t="s">
        <v>480</v>
      </c>
      <c r="G250" s="218" t="s">
        <v>201</v>
      </c>
      <c r="H250" s="219">
        <v>12</v>
      </c>
      <c r="I250" s="220"/>
      <c r="J250" s="221">
        <f>ROUND(I250*H250,2)</f>
        <v>0</v>
      </c>
      <c r="K250" s="217" t="s">
        <v>124</v>
      </c>
      <c r="L250" s="222"/>
      <c r="M250" s="223" t="s">
        <v>3</v>
      </c>
      <c r="N250" s="224" t="s">
        <v>43</v>
      </c>
      <c r="O250" s="71"/>
      <c r="P250" s="187">
        <f>O250*H250</f>
        <v>0</v>
      </c>
      <c r="Q250" s="187">
        <v>0.19600000000000001</v>
      </c>
      <c r="R250" s="187">
        <f>Q250*H250</f>
        <v>2.3520000000000003</v>
      </c>
      <c r="S250" s="187">
        <v>0</v>
      </c>
      <c r="T250" s="188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9" t="s">
        <v>154</v>
      </c>
      <c r="AT250" s="189" t="s">
        <v>304</v>
      </c>
      <c r="AU250" s="189" t="s">
        <v>82</v>
      </c>
      <c r="AY250" s="18" t="s">
        <v>117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8" t="s">
        <v>80</v>
      </c>
      <c r="BK250" s="190">
        <f>ROUND(I250*H250,2)</f>
        <v>0</v>
      </c>
      <c r="BL250" s="18" t="s">
        <v>137</v>
      </c>
      <c r="BM250" s="189" t="s">
        <v>481</v>
      </c>
    </row>
    <row r="251" s="2" customFormat="1">
      <c r="A251" s="37"/>
      <c r="B251" s="38"/>
      <c r="C251" s="37"/>
      <c r="D251" s="191" t="s">
        <v>127</v>
      </c>
      <c r="E251" s="37"/>
      <c r="F251" s="192" t="s">
        <v>480</v>
      </c>
      <c r="G251" s="37"/>
      <c r="H251" s="37"/>
      <c r="I251" s="117"/>
      <c r="J251" s="37"/>
      <c r="K251" s="37"/>
      <c r="L251" s="38"/>
      <c r="M251" s="193"/>
      <c r="N251" s="194"/>
      <c r="O251" s="71"/>
      <c r="P251" s="71"/>
      <c r="Q251" s="71"/>
      <c r="R251" s="71"/>
      <c r="S251" s="71"/>
      <c r="T251" s="72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127</v>
      </c>
      <c r="AU251" s="18" t="s">
        <v>82</v>
      </c>
    </row>
    <row r="252" s="2" customFormat="1" ht="19.8" customHeight="1">
      <c r="A252" s="37"/>
      <c r="B252" s="177"/>
      <c r="C252" s="178" t="s">
        <v>482</v>
      </c>
      <c r="D252" s="178" t="s">
        <v>120</v>
      </c>
      <c r="E252" s="179" t="s">
        <v>483</v>
      </c>
      <c r="F252" s="180" t="s">
        <v>484</v>
      </c>
      <c r="G252" s="181" t="s">
        <v>210</v>
      </c>
      <c r="H252" s="182">
        <v>521.14999999999998</v>
      </c>
      <c r="I252" s="183"/>
      <c r="J252" s="184">
        <f>ROUND(I252*H252,2)</f>
        <v>0</v>
      </c>
      <c r="K252" s="180" t="s">
        <v>124</v>
      </c>
      <c r="L252" s="38"/>
      <c r="M252" s="185" t="s">
        <v>3</v>
      </c>
      <c r="N252" s="186" t="s">
        <v>43</v>
      </c>
      <c r="O252" s="71"/>
      <c r="P252" s="187">
        <f>O252*H252</f>
        <v>0</v>
      </c>
      <c r="Q252" s="187">
        <v>0.00012999999999999999</v>
      </c>
      <c r="R252" s="187">
        <f>Q252*H252</f>
        <v>0.06774949999999999</v>
      </c>
      <c r="S252" s="187">
        <v>0</v>
      </c>
      <c r="T252" s="188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9" t="s">
        <v>137</v>
      </c>
      <c r="AT252" s="189" t="s">
        <v>120</v>
      </c>
      <c r="AU252" s="189" t="s">
        <v>82</v>
      </c>
      <c r="AY252" s="18" t="s">
        <v>117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8" t="s">
        <v>80</v>
      </c>
      <c r="BK252" s="190">
        <f>ROUND(I252*H252,2)</f>
        <v>0</v>
      </c>
      <c r="BL252" s="18" t="s">
        <v>137</v>
      </c>
      <c r="BM252" s="189" t="s">
        <v>485</v>
      </c>
    </row>
    <row r="253" s="2" customFormat="1">
      <c r="A253" s="37"/>
      <c r="B253" s="38"/>
      <c r="C253" s="37"/>
      <c r="D253" s="191" t="s">
        <v>127</v>
      </c>
      <c r="E253" s="37"/>
      <c r="F253" s="192" t="s">
        <v>486</v>
      </c>
      <c r="G253" s="37"/>
      <c r="H253" s="37"/>
      <c r="I253" s="117"/>
      <c r="J253" s="37"/>
      <c r="K253" s="37"/>
      <c r="L253" s="38"/>
      <c r="M253" s="193"/>
      <c r="N253" s="194"/>
      <c r="O253" s="71"/>
      <c r="P253" s="71"/>
      <c r="Q253" s="71"/>
      <c r="R253" s="71"/>
      <c r="S253" s="71"/>
      <c r="T253" s="72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127</v>
      </c>
      <c r="AU253" s="18" t="s">
        <v>82</v>
      </c>
    </row>
    <row r="254" s="13" customFormat="1">
      <c r="A254" s="13"/>
      <c r="B254" s="199"/>
      <c r="C254" s="13"/>
      <c r="D254" s="191" t="s">
        <v>177</v>
      </c>
      <c r="E254" s="200" t="s">
        <v>3</v>
      </c>
      <c r="F254" s="201" t="s">
        <v>320</v>
      </c>
      <c r="G254" s="13"/>
      <c r="H254" s="202">
        <v>521.14999999999998</v>
      </c>
      <c r="I254" s="203"/>
      <c r="J254" s="13"/>
      <c r="K254" s="13"/>
      <c r="L254" s="199"/>
      <c r="M254" s="204"/>
      <c r="N254" s="205"/>
      <c r="O254" s="205"/>
      <c r="P254" s="205"/>
      <c r="Q254" s="205"/>
      <c r="R254" s="205"/>
      <c r="S254" s="205"/>
      <c r="T254" s="20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00" t="s">
        <v>177</v>
      </c>
      <c r="AU254" s="200" t="s">
        <v>82</v>
      </c>
      <c r="AV254" s="13" t="s">
        <v>82</v>
      </c>
      <c r="AW254" s="13" t="s">
        <v>33</v>
      </c>
      <c r="AX254" s="13" t="s">
        <v>80</v>
      </c>
      <c r="AY254" s="200" t="s">
        <v>117</v>
      </c>
    </row>
    <row r="255" s="12" customFormat="1" ht="22.8" customHeight="1">
      <c r="A255" s="12"/>
      <c r="B255" s="164"/>
      <c r="C255" s="12"/>
      <c r="D255" s="165" t="s">
        <v>71</v>
      </c>
      <c r="E255" s="175" t="s">
        <v>214</v>
      </c>
      <c r="F255" s="175" t="s">
        <v>487</v>
      </c>
      <c r="G255" s="12"/>
      <c r="H255" s="12"/>
      <c r="I255" s="167"/>
      <c r="J255" s="176">
        <f>BK255</f>
        <v>0</v>
      </c>
      <c r="K255" s="12"/>
      <c r="L255" s="164"/>
      <c r="M255" s="169"/>
      <c r="N255" s="170"/>
      <c r="O255" s="170"/>
      <c r="P255" s="171">
        <f>SUM(P256:P261)</f>
        <v>0</v>
      </c>
      <c r="Q255" s="170"/>
      <c r="R255" s="171">
        <f>SUM(R256:R261)</f>
        <v>0.22140589999999999</v>
      </c>
      <c r="S255" s="170"/>
      <c r="T255" s="172">
        <f>SUM(T256:T261)</f>
        <v>0.038204999999999996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65" t="s">
        <v>80</v>
      </c>
      <c r="AT255" s="173" t="s">
        <v>71</v>
      </c>
      <c r="AU255" s="173" t="s">
        <v>80</v>
      </c>
      <c r="AY255" s="165" t="s">
        <v>117</v>
      </c>
      <c r="BK255" s="174">
        <f>SUM(BK256:BK261)</f>
        <v>0</v>
      </c>
    </row>
    <row r="256" s="2" customFormat="1" ht="30" customHeight="1">
      <c r="A256" s="37"/>
      <c r="B256" s="177"/>
      <c r="C256" s="178" t="s">
        <v>488</v>
      </c>
      <c r="D256" s="178" t="s">
        <v>120</v>
      </c>
      <c r="E256" s="179" t="s">
        <v>489</v>
      </c>
      <c r="F256" s="180" t="s">
        <v>490</v>
      </c>
      <c r="G256" s="181" t="s">
        <v>210</v>
      </c>
      <c r="H256" s="182">
        <v>362</v>
      </c>
      <c r="I256" s="183"/>
      <c r="J256" s="184">
        <f>ROUND(I256*H256,2)</f>
        <v>0</v>
      </c>
      <c r="K256" s="180" t="s">
        <v>124</v>
      </c>
      <c r="L256" s="38"/>
      <c r="M256" s="185" t="s">
        <v>3</v>
      </c>
      <c r="N256" s="186" t="s">
        <v>43</v>
      </c>
      <c r="O256" s="71"/>
      <c r="P256" s="187">
        <f>O256*H256</f>
        <v>0</v>
      </c>
      <c r="Q256" s="187">
        <v>0.00060999999999999997</v>
      </c>
      <c r="R256" s="187">
        <f>Q256*H256</f>
        <v>0.22081999999999999</v>
      </c>
      <c r="S256" s="187">
        <v>0</v>
      </c>
      <c r="T256" s="188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9" t="s">
        <v>137</v>
      </c>
      <c r="AT256" s="189" t="s">
        <v>120</v>
      </c>
      <c r="AU256" s="189" t="s">
        <v>82</v>
      </c>
      <c r="AY256" s="18" t="s">
        <v>117</v>
      </c>
      <c r="BE256" s="190">
        <f>IF(N256="základní",J256,0)</f>
        <v>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18" t="s">
        <v>80</v>
      </c>
      <c r="BK256" s="190">
        <f>ROUND(I256*H256,2)</f>
        <v>0</v>
      </c>
      <c r="BL256" s="18" t="s">
        <v>137</v>
      </c>
      <c r="BM256" s="189" t="s">
        <v>491</v>
      </c>
    </row>
    <row r="257" s="2" customFormat="1">
      <c r="A257" s="37"/>
      <c r="B257" s="38"/>
      <c r="C257" s="37"/>
      <c r="D257" s="191" t="s">
        <v>127</v>
      </c>
      <c r="E257" s="37"/>
      <c r="F257" s="192" t="s">
        <v>492</v>
      </c>
      <c r="G257" s="37"/>
      <c r="H257" s="37"/>
      <c r="I257" s="117"/>
      <c r="J257" s="37"/>
      <c r="K257" s="37"/>
      <c r="L257" s="38"/>
      <c r="M257" s="193"/>
      <c r="N257" s="194"/>
      <c r="O257" s="71"/>
      <c r="P257" s="71"/>
      <c r="Q257" s="71"/>
      <c r="R257" s="71"/>
      <c r="S257" s="71"/>
      <c r="T257" s="72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127</v>
      </c>
      <c r="AU257" s="18" t="s">
        <v>82</v>
      </c>
    </row>
    <row r="258" s="2" customFormat="1" ht="19.8" customHeight="1">
      <c r="A258" s="37"/>
      <c r="B258" s="177"/>
      <c r="C258" s="178" t="s">
        <v>493</v>
      </c>
      <c r="D258" s="178" t="s">
        <v>120</v>
      </c>
      <c r="E258" s="179" t="s">
        <v>494</v>
      </c>
      <c r="F258" s="180" t="s">
        <v>495</v>
      </c>
      <c r="G258" s="181" t="s">
        <v>210</v>
      </c>
      <c r="H258" s="182">
        <v>362</v>
      </c>
      <c r="I258" s="183"/>
      <c r="J258" s="184">
        <f>ROUND(I258*H258,2)</f>
        <v>0</v>
      </c>
      <c r="K258" s="180" t="s">
        <v>124</v>
      </c>
      <c r="L258" s="38"/>
      <c r="M258" s="185" t="s">
        <v>3</v>
      </c>
      <c r="N258" s="186" t="s">
        <v>43</v>
      </c>
      <c r="O258" s="71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9" t="s">
        <v>137</v>
      </c>
      <c r="AT258" s="189" t="s">
        <v>120</v>
      </c>
      <c r="AU258" s="189" t="s">
        <v>82</v>
      </c>
      <c r="AY258" s="18" t="s">
        <v>117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8" t="s">
        <v>80</v>
      </c>
      <c r="BK258" s="190">
        <f>ROUND(I258*H258,2)</f>
        <v>0</v>
      </c>
      <c r="BL258" s="18" t="s">
        <v>137</v>
      </c>
      <c r="BM258" s="189" t="s">
        <v>496</v>
      </c>
    </row>
    <row r="259" s="2" customFormat="1">
      <c r="A259" s="37"/>
      <c r="B259" s="38"/>
      <c r="C259" s="37"/>
      <c r="D259" s="191" t="s">
        <v>127</v>
      </c>
      <c r="E259" s="37"/>
      <c r="F259" s="192" t="s">
        <v>497</v>
      </c>
      <c r="G259" s="37"/>
      <c r="H259" s="37"/>
      <c r="I259" s="117"/>
      <c r="J259" s="37"/>
      <c r="K259" s="37"/>
      <c r="L259" s="38"/>
      <c r="M259" s="193"/>
      <c r="N259" s="194"/>
      <c r="O259" s="71"/>
      <c r="P259" s="71"/>
      <c r="Q259" s="71"/>
      <c r="R259" s="71"/>
      <c r="S259" s="71"/>
      <c r="T259" s="72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8" t="s">
        <v>127</v>
      </c>
      <c r="AU259" s="18" t="s">
        <v>82</v>
      </c>
    </row>
    <row r="260" s="2" customFormat="1" ht="19.8" customHeight="1">
      <c r="A260" s="37"/>
      <c r="B260" s="177"/>
      <c r="C260" s="178" t="s">
        <v>498</v>
      </c>
      <c r="D260" s="178" t="s">
        <v>120</v>
      </c>
      <c r="E260" s="179" t="s">
        <v>499</v>
      </c>
      <c r="F260" s="180" t="s">
        <v>500</v>
      </c>
      <c r="G260" s="181" t="s">
        <v>210</v>
      </c>
      <c r="H260" s="182">
        <v>0.13500000000000001</v>
      </c>
      <c r="I260" s="183"/>
      <c r="J260" s="184">
        <f>ROUND(I260*H260,2)</f>
        <v>0</v>
      </c>
      <c r="K260" s="180" t="s">
        <v>124</v>
      </c>
      <c r="L260" s="38"/>
      <c r="M260" s="185" t="s">
        <v>3</v>
      </c>
      <c r="N260" s="186" t="s">
        <v>43</v>
      </c>
      <c r="O260" s="71"/>
      <c r="P260" s="187">
        <f>O260*H260</f>
        <v>0</v>
      </c>
      <c r="Q260" s="187">
        <v>0.0043400000000000001</v>
      </c>
      <c r="R260" s="187">
        <f>Q260*H260</f>
        <v>0.00058590000000000009</v>
      </c>
      <c r="S260" s="187">
        <v>0.28299999999999997</v>
      </c>
      <c r="T260" s="188">
        <f>S260*H260</f>
        <v>0.038204999999999996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9" t="s">
        <v>137</v>
      </c>
      <c r="AT260" s="189" t="s">
        <v>120</v>
      </c>
      <c r="AU260" s="189" t="s">
        <v>82</v>
      </c>
      <c r="AY260" s="18" t="s">
        <v>117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8" t="s">
        <v>80</v>
      </c>
      <c r="BK260" s="190">
        <f>ROUND(I260*H260,2)</f>
        <v>0</v>
      </c>
      <c r="BL260" s="18" t="s">
        <v>137</v>
      </c>
      <c r="BM260" s="189" t="s">
        <v>501</v>
      </c>
    </row>
    <row r="261" s="2" customFormat="1">
      <c r="A261" s="37"/>
      <c r="B261" s="38"/>
      <c r="C261" s="37"/>
      <c r="D261" s="191" t="s">
        <v>127</v>
      </c>
      <c r="E261" s="37"/>
      <c r="F261" s="192" t="s">
        <v>502</v>
      </c>
      <c r="G261" s="37"/>
      <c r="H261" s="37"/>
      <c r="I261" s="117"/>
      <c r="J261" s="37"/>
      <c r="K261" s="37"/>
      <c r="L261" s="38"/>
      <c r="M261" s="193"/>
      <c r="N261" s="194"/>
      <c r="O261" s="71"/>
      <c r="P261" s="71"/>
      <c r="Q261" s="71"/>
      <c r="R261" s="71"/>
      <c r="S261" s="71"/>
      <c r="T261" s="72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127</v>
      </c>
      <c r="AU261" s="18" t="s">
        <v>82</v>
      </c>
    </row>
    <row r="262" s="12" customFormat="1" ht="22.8" customHeight="1">
      <c r="A262" s="12"/>
      <c r="B262" s="164"/>
      <c r="C262" s="12"/>
      <c r="D262" s="165" t="s">
        <v>71</v>
      </c>
      <c r="E262" s="175" t="s">
        <v>503</v>
      </c>
      <c r="F262" s="175" t="s">
        <v>504</v>
      </c>
      <c r="G262" s="12"/>
      <c r="H262" s="12"/>
      <c r="I262" s="167"/>
      <c r="J262" s="176">
        <f>BK262</f>
        <v>0</v>
      </c>
      <c r="K262" s="12"/>
      <c r="L262" s="164"/>
      <c r="M262" s="169"/>
      <c r="N262" s="170"/>
      <c r="O262" s="170"/>
      <c r="P262" s="171">
        <f>SUM(P263:P279)</f>
        <v>0</v>
      </c>
      <c r="Q262" s="170"/>
      <c r="R262" s="171">
        <f>SUM(R263:R279)</f>
        <v>0</v>
      </c>
      <c r="S262" s="170"/>
      <c r="T262" s="172">
        <f>SUM(T263:T279)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65" t="s">
        <v>80</v>
      </c>
      <c r="AT262" s="173" t="s">
        <v>71</v>
      </c>
      <c r="AU262" s="173" t="s">
        <v>80</v>
      </c>
      <c r="AY262" s="165" t="s">
        <v>117</v>
      </c>
      <c r="BK262" s="174">
        <f>SUM(BK263:BK279)</f>
        <v>0</v>
      </c>
    </row>
    <row r="263" s="2" customFormat="1" ht="19.8" customHeight="1">
      <c r="A263" s="37"/>
      <c r="B263" s="177"/>
      <c r="C263" s="178" t="s">
        <v>505</v>
      </c>
      <c r="D263" s="178" t="s">
        <v>120</v>
      </c>
      <c r="E263" s="179" t="s">
        <v>506</v>
      </c>
      <c r="F263" s="180" t="s">
        <v>507</v>
      </c>
      <c r="G263" s="181" t="s">
        <v>280</v>
      </c>
      <c r="H263" s="182">
        <v>376.63400000000001</v>
      </c>
      <c r="I263" s="183"/>
      <c r="J263" s="184">
        <f>ROUND(I263*H263,2)</f>
        <v>0</v>
      </c>
      <c r="K263" s="180" t="s">
        <v>124</v>
      </c>
      <c r="L263" s="38"/>
      <c r="M263" s="185" t="s">
        <v>3</v>
      </c>
      <c r="N263" s="186" t="s">
        <v>43</v>
      </c>
      <c r="O263" s="71"/>
      <c r="P263" s="187">
        <f>O263*H263</f>
        <v>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9" t="s">
        <v>137</v>
      </c>
      <c r="AT263" s="189" t="s">
        <v>120</v>
      </c>
      <c r="AU263" s="189" t="s">
        <v>82</v>
      </c>
      <c r="AY263" s="18" t="s">
        <v>117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8" t="s">
        <v>80</v>
      </c>
      <c r="BK263" s="190">
        <f>ROUND(I263*H263,2)</f>
        <v>0</v>
      </c>
      <c r="BL263" s="18" t="s">
        <v>137</v>
      </c>
      <c r="BM263" s="189" t="s">
        <v>508</v>
      </c>
    </row>
    <row r="264" s="2" customFormat="1">
      <c r="A264" s="37"/>
      <c r="B264" s="38"/>
      <c r="C264" s="37"/>
      <c r="D264" s="191" t="s">
        <v>127</v>
      </c>
      <c r="E264" s="37"/>
      <c r="F264" s="192" t="s">
        <v>509</v>
      </c>
      <c r="G264" s="37"/>
      <c r="H264" s="37"/>
      <c r="I264" s="117"/>
      <c r="J264" s="37"/>
      <c r="K264" s="37"/>
      <c r="L264" s="38"/>
      <c r="M264" s="193"/>
      <c r="N264" s="194"/>
      <c r="O264" s="71"/>
      <c r="P264" s="71"/>
      <c r="Q264" s="71"/>
      <c r="R264" s="71"/>
      <c r="S264" s="71"/>
      <c r="T264" s="72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127</v>
      </c>
      <c r="AU264" s="18" t="s">
        <v>82</v>
      </c>
    </row>
    <row r="265" s="2" customFormat="1" ht="19.8" customHeight="1">
      <c r="A265" s="37"/>
      <c r="B265" s="177"/>
      <c r="C265" s="178" t="s">
        <v>510</v>
      </c>
      <c r="D265" s="178" t="s">
        <v>120</v>
      </c>
      <c r="E265" s="179" t="s">
        <v>511</v>
      </c>
      <c r="F265" s="180" t="s">
        <v>512</v>
      </c>
      <c r="G265" s="181" t="s">
        <v>280</v>
      </c>
      <c r="H265" s="182">
        <v>3766.3400000000001</v>
      </c>
      <c r="I265" s="183"/>
      <c r="J265" s="184">
        <f>ROUND(I265*H265,2)</f>
        <v>0</v>
      </c>
      <c r="K265" s="180" t="s">
        <v>124</v>
      </c>
      <c r="L265" s="38"/>
      <c r="M265" s="185" t="s">
        <v>3</v>
      </c>
      <c r="N265" s="186" t="s">
        <v>43</v>
      </c>
      <c r="O265" s="71"/>
      <c r="P265" s="187">
        <f>O265*H265</f>
        <v>0</v>
      </c>
      <c r="Q265" s="187">
        <v>0</v>
      </c>
      <c r="R265" s="187">
        <f>Q265*H265</f>
        <v>0</v>
      </c>
      <c r="S265" s="187">
        <v>0</v>
      </c>
      <c r="T265" s="188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9" t="s">
        <v>137</v>
      </c>
      <c r="AT265" s="189" t="s">
        <v>120</v>
      </c>
      <c r="AU265" s="189" t="s">
        <v>82</v>
      </c>
      <c r="AY265" s="18" t="s">
        <v>117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8" t="s">
        <v>80</v>
      </c>
      <c r="BK265" s="190">
        <f>ROUND(I265*H265,2)</f>
        <v>0</v>
      </c>
      <c r="BL265" s="18" t="s">
        <v>137</v>
      </c>
      <c r="BM265" s="189" t="s">
        <v>513</v>
      </c>
    </row>
    <row r="266" s="2" customFormat="1">
      <c r="A266" s="37"/>
      <c r="B266" s="38"/>
      <c r="C266" s="37"/>
      <c r="D266" s="191" t="s">
        <v>127</v>
      </c>
      <c r="E266" s="37"/>
      <c r="F266" s="192" t="s">
        <v>514</v>
      </c>
      <c r="G266" s="37"/>
      <c r="H266" s="37"/>
      <c r="I266" s="117"/>
      <c r="J266" s="37"/>
      <c r="K266" s="37"/>
      <c r="L266" s="38"/>
      <c r="M266" s="193"/>
      <c r="N266" s="194"/>
      <c r="O266" s="71"/>
      <c r="P266" s="71"/>
      <c r="Q266" s="71"/>
      <c r="R266" s="71"/>
      <c r="S266" s="71"/>
      <c r="T266" s="72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127</v>
      </c>
      <c r="AU266" s="18" t="s">
        <v>82</v>
      </c>
    </row>
    <row r="267" s="13" customFormat="1">
      <c r="A267" s="13"/>
      <c r="B267" s="199"/>
      <c r="C267" s="13"/>
      <c r="D267" s="191" t="s">
        <v>177</v>
      </c>
      <c r="E267" s="13"/>
      <c r="F267" s="201" t="s">
        <v>515</v>
      </c>
      <c r="G267" s="13"/>
      <c r="H267" s="202">
        <v>3766.3400000000001</v>
      </c>
      <c r="I267" s="203"/>
      <c r="J267" s="13"/>
      <c r="K267" s="13"/>
      <c r="L267" s="199"/>
      <c r="M267" s="204"/>
      <c r="N267" s="205"/>
      <c r="O267" s="205"/>
      <c r="P267" s="205"/>
      <c r="Q267" s="205"/>
      <c r="R267" s="205"/>
      <c r="S267" s="205"/>
      <c r="T267" s="20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00" t="s">
        <v>177</v>
      </c>
      <c r="AU267" s="200" t="s">
        <v>82</v>
      </c>
      <c r="AV267" s="13" t="s">
        <v>82</v>
      </c>
      <c r="AW267" s="13" t="s">
        <v>4</v>
      </c>
      <c r="AX267" s="13" t="s">
        <v>80</v>
      </c>
      <c r="AY267" s="200" t="s">
        <v>117</v>
      </c>
    </row>
    <row r="268" s="2" customFormat="1" ht="19.8" customHeight="1">
      <c r="A268" s="37"/>
      <c r="B268" s="177"/>
      <c r="C268" s="178" t="s">
        <v>516</v>
      </c>
      <c r="D268" s="178" t="s">
        <v>120</v>
      </c>
      <c r="E268" s="179" t="s">
        <v>517</v>
      </c>
      <c r="F268" s="180" t="s">
        <v>518</v>
      </c>
      <c r="G268" s="181" t="s">
        <v>280</v>
      </c>
      <c r="H268" s="182">
        <v>376.63400000000001</v>
      </c>
      <c r="I268" s="183"/>
      <c r="J268" s="184">
        <f>ROUND(I268*H268,2)</f>
        <v>0</v>
      </c>
      <c r="K268" s="180" t="s">
        <v>124</v>
      </c>
      <c r="L268" s="38"/>
      <c r="M268" s="185" t="s">
        <v>3</v>
      </c>
      <c r="N268" s="186" t="s">
        <v>43</v>
      </c>
      <c r="O268" s="71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9" t="s">
        <v>137</v>
      </c>
      <c r="AT268" s="189" t="s">
        <v>120</v>
      </c>
      <c r="AU268" s="189" t="s">
        <v>82</v>
      </c>
      <c r="AY268" s="18" t="s">
        <v>117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8" t="s">
        <v>80</v>
      </c>
      <c r="BK268" s="190">
        <f>ROUND(I268*H268,2)</f>
        <v>0</v>
      </c>
      <c r="BL268" s="18" t="s">
        <v>137</v>
      </c>
      <c r="BM268" s="189" t="s">
        <v>519</v>
      </c>
    </row>
    <row r="269" s="2" customFormat="1">
      <c r="A269" s="37"/>
      <c r="B269" s="38"/>
      <c r="C269" s="37"/>
      <c r="D269" s="191" t="s">
        <v>127</v>
      </c>
      <c r="E269" s="37"/>
      <c r="F269" s="192" t="s">
        <v>520</v>
      </c>
      <c r="G269" s="37"/>
      <c r="H269" s="37"/>
      <c r="I269" s="117"/>
      <c r="J269" s="37"/>
      <c r="K269" s="37"/>
      <c r="L269" s="38"/>
      <c r="M269" s="193"/>
      <c r="N269" s="194"/>
      <c r="O269" s="71"/>
      <c r="P269" s="71"/>
      <c r="Q269" s="71"/>
      <c r="R269" s="71"/>
      <c r="S269" s="71"/>
      <c r="T269" s="72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8" t="s">
        <v>127</v>
      </c>
      <c r="AU269" s="18" t="s">
        <v>82</v>
      </c>
    </row>
    <row r="270" s="2" customFormat="1" ht="30" customHeight="1">
      <c r="A270" s="37"/>
      <c r="B270" s="177"/>
      <c r="C270" s="178" t="s">
        <v>521</v>
      </c>
      <c r="D270" s="178" t="s">
        <v>120</v>
      </c>
      <c r="E270" s="179" t="s">
        <v>522</v>
      </c>
      <c r="F270" s="180" t="s">
        <v>523</v>
      </c>
      <c r="G270" s="181" t="s">
        <v>280</v>
      </c>
      <c r="H270" s="182">
        <v>0.037999999999999999</v>
      </c>
      <c r="I270" s="183"/>
      <c r="J270" s="184">
        <f>ROUND(I270*H270,2)</f>
        <v>0</v>
      </c>
      <c r="K270" s="180" t="s">
        <v>124</v>
      </c>
      <c r="L270" s="38"/>
      <c r="M270" s="185" t="s">
        <v>3</v>
      </c>
      <c r="N270" s="186" t="s">
        <v>43</v>
      </c>
      <c r="O270" s="71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9" t="s">
        <v>137</v>
      </c>
      <c r="AT270" s="189" t="s">
        <v>120</v>
      </c>
      <c r="AU270" s="189" t="s">
        <v>82</v>
      </c>
      <c r="AY270" s="18" t="s">
        <v>117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8" t="s">
        <v>80</v>
      </c>
      <c r="BK270" s="190">
        <f>ROUND(I270*H270,2)</f>
        <v>0</v>
      </c>
      <c r="BL270" s="18" t="s">
        <v>137</v>
      </c>
      <c r="BM270" s="189" t="s">
        <v>524</v>
      </c>
    </row>
    <row r="271" s="2" customFormat="1">
      <c r="A271" s="37"/>
      <c r="B271" s="38"/>
      <c r="C271" s="37"/>
      <c r="D271" s="191" t="s">
        <v>127</v>
      </c>
      <c r="E271" s="37"/>
      <c r="F271" s="192" t="s">
        <v>525</v>
      </c>
      <c r="G271" s="37"/>
      <c r="H271" s="37"/>
      <c r="I271" s="117"/>
      <c r="J271" s="37"/>
      <c r="K271" s="37"/>
      <c r="L271" s="38"/>
      <c r="M271" s="193"/>
      <c r="N271" s="194"/>
      <c r="O271" s="71"/>
      <c r="P271" s="71"/>
      <c r="Q271" s="71"/>
      <c r="R271" s="71"/>
      <c r="S271" s="71"/>
      <c r="T271" s="72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127</v>
      </c>
      <c r="AU271" s="18" t="s">
        <v>82</v>
      </c>
    </row>
    <row r="272" s="2" customFormat="1" ht="40.2" customHeight="1">
      <c r="A272" s="37"/>
      <c r="B272" s="177"/>
      <c r="C272" s="178" t="s">
        <v>526</v>
      </c>
      <c r="D272" s="178" t="s">
        <v>120</v>
      </c>
      <c r="E272" s="179" t="s">
        <v>527</v>
      </c>
      <c r="F272" s="180" t="s">
        <v>282</v>
      </c>
      <c r="G272" s="181" t="s">
        <v>280</v>
      </c>
      <c r="H272" s="182">
        <v>154.86000000000001</v>
      </c>
      <c r="I272" s="183"/>
      <c r="J272" s="184">
        <f>ROUND(I272*H272,2)</f>
        <v>0</v>
      </c>
      <c r="K272" s="180" t="s">
        <v>124</v>
      </c>
      <c r="L272" s="38"/>
      <c r="M272" s="185" t="s">
        <v>3</v>
      </c>
      <c r="N272" s="186" t="s">
        <v>43</v>
      </c>
      <c r="O272" s="71"/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9" t="s">
        <v>137</v>
      </c>
      <c r="AT272" s="189" t="s">
        <v>120</v>
      </c>
      <c r="AU272" s="189" t="s">
        <v>82</v>
      </c>
      <c r="AY272" s="18" t="s">
        <v>117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8" t="s">
        <v>80</v>
      </c>
      <c r="BK272" s="190">
        <f>ROUND(I272*H272,2)</f>
        <v>0</v>
      </c>
      <c r="BL272" s="18" t="s">
        <v>137</v>
      </c>
      <c r="BM272" s="189" t="s">
        <v>528</v>
      </c>
    </row>
    <row r="273" s="2" customFormat="1">
      <c r="A273" s="37"/>
      <c r="B273" s="38"/>
      <c r="C273" s="37"/>
      <c r="D273" s="191" t="s">
        <v>127</v>
      </c>
      <c r="E273" s="37"/>
      <c r="F273" s="192" t="s">
        <v>282</v>
      </c>
      <c r="G273" s="37"/>
      <c r="H273" s="37"/>
      <c r="I273" s="117"/>
      <c r="J273" s="37"/>
      <c r="K273" s="37"/>
      <c r="L273" s="38"/>
      <c r="M273" s="193"/>
      <c r="N273" s="194"/>
      <c r="O273" s="71"/>
      <c r="P273" s="71"/>
      <c r="Q273" s="71"/>
      <c r="R273" s="71"/>
      <c r="S273" s="71"/>
      <c r="T273" s="72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8" t="s">
        <v>127</v>
      </c>
      <c r="AU273" s="18" t="s">
        <v>82</v>
      </c>
    </row>
    <row r="274" s="13" customFormat="1">
      <c r="A274" s="13"/>
      <c r="B274" s="199"/>
      <c r="C274" s="13"/>
      <c r="D274" s="191" t="s">
        <v>177</v>
      </c>
      <c r="E274" s="200" t="s">
        <v>3</v>
      </c>
      <c r="F274" s="201" t="s">
        <v>529</v>
      </c>
      <c r="G274" s="13"/>
      <c r="H274" s="202">
        <v>154.86000000000001</v>
      </c>
      <c r="I274" s="203"/>
      <c r="J274" s="13"/>
      <c r="K274" s="13"/>
      <c r="L274" s="199"/>
      <c r="M274" s="204"/>
      <c r="N274" s="205"/>
      <c r="O274" s="205"/>
      <c r="P274" s="205"/>
      <c r="Q274" s="205"/>
      <c r="R274" s="205"/>
      <c r="S274" s="205"/>
      <c r="T274" s="20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00" t="s">
        <v>177</v>
      </c>
      <c r="AU274" s="200" t="s">
        <v>82</v>
      </c>
      <c r="AV274" s="13" t="s">
        <v>82</v>
      </c>
      <c r="AW274" s="13" t="s">
        <v>33</v>
      </c>
      <c r="AX274" s="13" t="s">
        <v>80</v>
      </c>
      <c r="AY274" s="200" t="s">
        <v>117</v>
      </c>
    </row>
    <row r="275" s="2" customFormat="1" ht="40.2" customHeight="1">
      <c r="A275" s="37"/>
      <c r="B275" s="177"/>
      <c r="C275" s="178" t="s">
        <v>530</v>
      </c>
      <c r="D275" s="178" t="s">
        <v>120</v>
      </c>
      <c r="E275" s="179" t="s">
        <v>531</v>
      </c>
      <c r="F275" s="180" t="s">
        <v>532</v>
      </c>
      <c r="G275" s="181" t="s">
        <v>280</v>
      </c>
      <c r="H275" s="182">
        <v>221.73599999999999</v>
      </c>
      <c r="I275" s="183"/>
      <c r="J275" s="184">
        <f>ROUND(I275*H275,2)</f>
        <v>0</v>
      </c>
      <c r="K275" s="180" t="s">
        <v>124</v>
      </c>
      <c r="L275" s="38"/>
      <c r="M275" s="185" t="s">
        <v>3</v>
      </c>
      <c r="N275" s="186" t="s">
        <v>43</v>
      </c>
      <c r="O275" s="71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9" t="s">
        <v>137</v>
      </c>
      <c r="AT275" s="189" t="s">
        <v>120</v>
      </c>
      <c r="AU275" s="189" t="s">
        <v>82</v>
      </c>
      <c r="AY275" s="18" t="s">
        <v>117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8" t="s">
        <v>80</v>
      </c>
      <c r="BK275" s="190">
        <f>ROUND(I275*H275,2)</f>
        <v>0</v>
      </c>
      <c r="BL275" s="18" t="s">
        <v>137</v>
      </c>
      <c r="BM275" s="189" t="s">
        <v>533</v>
      </c>
    </row>
    <row r="276" s="2" customFormat="1">
      <c r="A276" s="37"/>
      <c r="B276" s="38"/>
      <c r="C276" s="37"/>
      <c r="D276" s="191" t="s">
        <v>127</v>
      </c>
      <c r="E276" s="37"/>
      <c r="F276" s="192" t="s">
        <v>532</v>
      </c>
      <c r="G276" s="37"/>
      <c r="H276" s="37"/>
      <c r="I276" s="117"/>
      <c r="J276" s="37"/>
      <c r="K276" s="37"/>
      <c r="L276" s="38"/>
      <c r="M276" s="193"/>
      <c r="N276" s="194"/>
      <c r="O276" s="71"/>
      <c r="P276" s="71"/>
      <c r="Q276" s="71"/>
      <c r="R276" s="71"/>
      <c r="S276" s="71"/>
      <c r="T276" s="72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8" t="s">
        <v>127</v>
      </c>
      <c r="AU276" s="18" t="s">
        <v>82</v>
      </c>
    </row>
    <row r="277" s="13" customFormat="1">
      <c r="A277" s="13"/>
      <c r="B277" s="199"/>
      <c r="C277" s="13"/>
      <c r="D277" s="191" t="s">
        <v>177</v>
      </c>
      <c r="E277" s="200" t="s">
        <v>3</v>
      </c>
      <c r="F277" s="201" t="s">
        <v>534</v>
      </c>
      <c r="G277" s="13"/>
      <c r="H277" s="202">
        <v>57.036000000000001</v>
      </c>
      <c r="I277" s="203"/>
      <c r="J277" s="13"/>
      <c r="K277" s="13"/>
      <c r="L277" s="199"/>
      <c r="M277" s="204"/>
      <c r="N277" s="205"/>
      <c r="O277" s="205"/>
      <c r="P277" s="205"/>
      <c r="Q277" s="205"/>
      <c r="R277" s="205"/>
      <c r="S277" s="205"/>
      <c r="T277" s="20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0" t="s">
        <v>177</v>
      </c>
      <c r="AU277" s="200" t="s">
        <v>82</v>
      </c>
      <c r="AV277" s="13" t="s">
        <v>82</v>
      </c>
      <c r="AW277" s="13" t="s">
        <v>33</v>
      </c>
      <c r="AX277" s="13" t="s">
        <v>72</v>
      </c>
      <c r="AY277" s="200" t="s">
        <v>117</v>
      </c>
    </row>
    <row r="278" s="13" customFormat="1">
      <c r="A278" s="13"/>
      <c r="B278" s="199"/>
      <c r="C278" s="13"/>
      <c r="D278" s="191" t="s">
        <v>177</v>
      </c>
      <c r="E278" s="200" t="s">
        <v>3</v>
      </c>
      <c r="F278" s="201" t="s">
        <v>535</v>
      </c>
      <c r="G278" s="13"/>
      <c r="H278" s="202">
        <v>164.69999999999999</v>
      </c>
      <c r="I278" s="203"/>
      <c r="J278" s="13"/>
      <c r="K278" s="13"/>
      <c r="L278" s="199"/>
      <c r="M278" s="204"/>
      <c r="N278" s="205"/>
      <c r="O278" s="205"/>
      <c r="P278" s="205"/>
      <c r="Q278" s="205"/>
      <c r="R278" s="205"/>
      <c r="S278" s="205"/>
      <c r="T278" s="20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00" t="s">
        <v>177</v>
      </c>
      <c r="AU278" s="200" t="s">
        <v>82</v>
      </c>
      <c r="AV278" s="13" t="s">
        <v>82</v>
      </c>
      <c r="AW278" s="13" t="s">
        <v>33</v>
      </c>
      <c r="AX278" s="13" t="s">
        <v>72</v>
      </c>
      <c r="AY278" s="200" t="s">
        <v>117</v>
      </c>
    </row>
    <row r="279" s="14" customFormat="1">
      <c r="A279" s="14"/>
      <c r="B279" s="207"/>
      <c r="C279" s="14"/>
      <c r="D279" s="191" t="s">
        <v>177</v>
      </c>
      <c r="E279" s="208" t="s">
        <v>3</v>
      </c>
      <c r="F279" s="209" t="s">
        <v>266</v>
      </c>
      <c r="G279" s="14"/>
      <c r="H279" s="210">
        <v>221.73599999999999</v>
      </c>
      <c r="I279" s="211"/>
      <c r="J279" s="14"/>
      <c r="K279" s="14"/>
      <c r="L279" s="207"/>
      <c r="M279" s="212"/>
      <c r="N279" s="213"/>
      <c r="O279" s="213"/>
      <c r="P279" s="213"/>
      <c r="Q279" s="213"/>
      <c r="R279" s="213"/>
      <c r="S279" s="213"/>
      <c r="T279" s="2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8" t="s">
        <v>177</v>
      </c>
      <c r="AU279" s="208" t="s">
        <v>82</v>
      </c>
      <c r="AV279" s="14" t="s">
        <v>137</v>
      </c>
      <c r="AW279" s="14" t="s">
        <v>33</v>
      </c>
      <c r="AX279" s="14" t="s">
        <v>80</v>
      </c>
      <c r="AY279" s="208" t="s">
        <v>117</v>
      </c>
    </row>
    <row r="280" s="12" customFormat="1" ht="22.8" customHeight="1">
      <c r="A280" s="12"/>
      <c r="B280" s="164"/>
      <c r="C280" s="12"/>
      <c r="D280" s="165" t="s">
        <v>71</v>
      </c>
      <c r="E280" s="175" t="s">
        <v>536</v>
      </c>
      <c r="F280" s="175" t="s">
        <v>537</v>
      </c>
      <c r="G280" s="12"/>
      <c r="H280" s="12"/>
      <c r="I280" s="167"/>
      <c r="J280" s="176">
        <f>BK280</f>
        <v>0</v>
      </c>
      <c r="K280" s="12"/>
      <c r="L280" s="164"/>
      <c r="M280" s="169"/>
      <c r="N280" s="170"/>
      <c r="O280" s="170"/>
      <c r="P280" s="171">
        <f>SUM(P281:P282)</f>
        <v>0</v>
      </c>
      <c r="Q280" s="170"/>
      <c r="R280" s="171">
        <f>SUM(R281:R282)</f>
        <v>0</v>
      </c>
      <c r="S280" s="170"/>
      <c r="T280" s="172">
        <f>SUM(T281:T282)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65" t="s">
        <v>80</v>
      </c>
      <c r="AT280" s="173" t="s">
        <v>71</v>
      </c>
      <c r="AU280" s="173" t="s">
        <v>80</v>
      </c>
      <c r="AY280" s="165" t="s">
        <v>117</v>
      </c>
      <c r="BK280" s="174">
        <f>SUM(BK281:BK282)</f>
        <v>0</v>
      </c>
    </row>
    <row r="281" s="2" customFormat="1" ht="19.8" customHeight="1">
      <c r="A281" s="37"/>
      <c r="B281" s="177"/>
      <c r="C281" s="178" t="s">
        <v>538</v>
      </c>
      <c r="D281" s="178" t="s">
        <v>120</v>
      </c>
      <c r="E281" s="179" t="s">
        <v>539</v>
      </c>
      <c r="F281" s="180" t="s">
        <v>540</v>
      </c>
      <c r="G281" s="181" t="s">
        <v>280</v>
      </c>
      <c r="H281" s="182">
        <v>159.13399999999999</v>
      </c>
      <c r="I281" s="183"/>
      <c r="J281" s="184">
        <f>ROUND(I281*H281,2)</f>
        <v>0</v>
      </c>
      <c r="K281" s="180" t="s">
        <v>124</v>
      </c>
      <c r="L281" s="38"/>
      <c r="M281" s="185" t="s">
        <v>3</v>
      </c>
      <c r="N281" s="186" t="s">
        <v>43</v>
      </c>
      <c r="O281" s="71"/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9" t="s">
        <v>137</v>
      </c>
      <c r="AT281" s="189" t="s">
        <v>120</v>
      </c>
      <c r="AU281" s="189" t="s">
        <v>82</v>
      </c>
      <c r="AY281" s="18" t="s">
        <v>117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8" t="s">
        <v>80</v>
      </c>
      <c r="BK281" s="190">
        <f>ROUND(I281*H281,2)</f>
        <v>0</v>
      </c>
      <c r="BL281" s="18" t="s">
        <v>137</v>
      </c>
      <c r="BM281" s="189" t="s">
        <v>541</v>
      </c>
    </row>
    <row r="282" s="2" customFormat="1">
      <c r="A282" s="37"/>
      <c r="B282" s="38"/>
      <c r="C282" s="37"/>
      <c r="D282" s="191" t="s">
        <v>127</v>
      </c>
      <c r="E282" s="37"/>
      <c r="F282" s="192" t="s">
        <v>542</v>
      </c>
      <c r="G282" s="37"/>
      <c r="H282" s="37"/>
      <c r="I282" s="117"/>
      <c r="J282" s="37"/>
      <c r="K282" s="37"/>
      <c r="L282" s="38"/>
      <c r="M282" s="195"/>
      <c r="N282" s="196"/>
      <c r="O282" s="197"/>
      <c r="P282" s="197"/>
      <c r="Q282" s="197"/>
      <c r="R282" s="197"/>
      <c r="S282" s="197"/>
      <c r="T282" s="198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8" t="s">
        <v>127</v>
      </c>
      <c r="AU282" s="18" t="s">
        <v>82</v>
      </c>
    </row>
    <row r="283" s="2" customFormat="1" ht="6.96" customHeight="1">
      <c r="A283" s="37"/>
      <c r="B283" s="54"/>
      <c r="C283" s="55"/>
      <c r="D283" s="55"/>
      <c r="E283" s="55"/>
      <c r="F283" s="55"/>
      <c r="G283" s="55"/>
      <c r="H283" s="55"/>
      <c r="I283" s="137"/>
      <c r="J283" s="55"/>
      <c r="K283" s="55"/>
      <c r="L283" s="38"/>
      <c r="M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</row>
  </sheetData>
  <autoFilter ref="C88:K28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43.57422" style="1" customWidth="1"/>
    <col min="7" max="7" width="6.003906" style="1" customWidth="1"/>
    <col min="8" max="8" width="9.851563" style="1" customWidth="1"/>
    <col min="9" max="9" width="17.28125" style="113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13"/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4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90</v>
      </c>
      <c r="I4" s="113"/>
      <c r="L4" s="21"/>
      <c r="M4" s="115" t="s">
        <v>11</v>
      </c>
      <c r="AT4" s="18" t="s">
        <v>4</v>
      </c>
    </row>
    <row r="5" s="1" customFormat="1" ht="6.96" customHeight="1">
      <c r="B5" s="21"/>
      <c r="I5" s="113"/>
      <c r="L5" s="21"/>
    </row>
    <row r="6" s="1" customFormat="1" ht="12" customHeight="1">
      <c r="B6" s="21"/>
      <c r="D6" s="31" t="s">
        <v>17</v>
      </c>
      <c r="I6" s="113"/>
      <c r="L6" s="21"/>
    </row>
    <row r="7" s="1" customFormat="1" ht="14.4" customHeight="1">
      <c r="B7" s="21"/>
      <c r="E7" s="116" t="str">
        <f>'Rekapitulace stavby'!K6</f>
        <v>Prodloužení vodovodu a kanalizace, Merklín</v>
      </c>
      <c r="F7" s="31"/>
      <c r="G7" s="31"/>
      <c r="H7" s="31"/>
      <c r="I7" s="113"/>
      <c r="L7" s="21"/>
    </row>
    <row r="8" s="2" customFormat="1" ht="12" customHeight="1">
      <c r="A8" s="37"/>
      <c r="B8" s="38"/>
      <c r="C8" s="37"/>
      <c r="D8" s="31" t="s">
        <v>91</v>
      </c>
      <c r="E8" s="37"/>
      <c r="F8" s="37"/>
      <c r="G8" s="37"/>
      <c r="H8" s="37"/>
      <c r="I8" s="117"/>
      <c r="J8" s="37"/>
      <c r="K8" s="37"/>
      <c r="L8" s="11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4.4" customHeight="1">
      <c r="A9" s="37"/>
      <c r="B9" s="38"/>
      <c r="C9" s="37"/>
      <c r="D9" s="37"/>
      <c r="E9" s="61" t="s">
        <v>543</v>
      </c>
      <c r="F9" s="37"/>
      <c r="G9" s="37"/>
      <c r="H9" s="37"/>
      <c r="I9" s="117"/>
      <c r="J9" s="37"/>
      <c r="K9" s="37"/>
      <c r="L9" s="11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17"/>
      <c r="J10" s="37"/>
      <c r="K10" s="37"/>
      <c r="L10" s="11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119" t="s">
        <v>20</v>
      </c>
      <c r="J11" s="26" t="s">
        <v>3</v>
      </c>
      <c r="K11" s="37"/>
      <c r="L11" s="11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119" t="s">
        <v>23</v>
      </c>
      <c r="J12" s="63" t="str">
        <f>'Rekapitulace stavby'!AN8</f>
        <v>4. 3. 2020</v>
      </c>
      <c r="K12" s="37"/>
      <c r="L12" s="11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17"/>
      <c r="J13" s="37"/>
      <c r="K13" s="37"/>
      <c r="L13" s="11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119" t="s">
        <v>26</v>
      </c>
      <c r="J14" s="26" t="s">
        <v>3</v>
      </c>
      <c r="K14" s="37"/>
      <c r="L14" s="11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119" t="s">
        <v>28</v>
      </c>
      <c r="J15" s="26" t="s">
        <v>3</v>
      </c>
      <c r="K15" s="37"/>
      <c r="L15" s="11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17"/>
      <c r="J16" s="37"/>
      <c r="K16" s="37"/>
      <c r="L16" s="11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119" t="s">
        <v>26</v>
      </c>
      <c r="J17" s="32" t="str">
        <f>'Rekapitulace stavby'!AN13</f>
        <v>Vyplň údaj</v>
      </c>
      <c r="K17" s="37"/>
      <c r="L17" s="11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19" t="s">
        <v>28</v>
      </c>
      <c r="J18" s="32" t="str">
        <f>'Rekapitulace stavby'!AN14</f>
        <v>Vyplň údaj</v>
      </c>
      <c r="K18" s="37"/>
      <c r="L18" s="11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17"/>
      <c r="J19" s="37"/>
      <c r="K19" s="37"/>
      <c r="L19" s="11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119" t="s">
        <v>26</v>
      </c>
      <c r="J20" s="26" t="s">
        <v>3</v>
      </c>
      <c r="K20" s="37"/>
      <c r="L20" s="11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119" t="s">
        <v>28</v>
      </c>
      <c r="J21" s="26" t="s">
        <v>3</v>
      </c>
      <c r="K21" s="37"/>
      <c r="L21" s="11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17"/>
      <c r="J22" s="37"/>
      <c r="K22" s="37"/>
      <c r="L22" s="11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119" t="s">
        <v>26</v>
      </c>
      <c r="J23" s="26" t="s">
        <v>3</v>
      </c>
      <c r="K23" s="37"/>
      <c r="L23" s="11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119" t="s">
        <v>28</v>
      </c>
      <c r="J24" s="26" t="s">
        <v>3</v>
      </c>
      <c r="K24" s="37"/>
      <c r="L24" s="11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17"/>
      <c r="J25" s="37"/>
      <c r="K25" s="37"/>
      <c r="L25" s="11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117"/>
      <c r="J26" s="37"/>
      <c r="K26" s="37"/>
      <c r="L26" s="11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20"/>
      <c r="B27" s="121"/>
      <c r="C27" s="120"/>
      <c r="D27" s="120"/>
      <c r="E27" s="35" t="s">
        <v>3</v>
      </c>
      <c r="F27" s="35"/>
      <c r="G27" s="35"/>
      <c r="H27" s="35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17"/>
      <c r="J28" s="37"/>
      <c r="K28" s="37"/>
      <c r="L28" s="11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124"/>
      <c r="J29" s="83"/>
      <c r="K29" s="83"/>
      <c r="L29" s="11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38</v>
      </c>
      <c r="E30" s="37"/>
      <c r="F30" s="37"/>
      <c r="G30" s="37"/>
      <c r="H30" s="37"/>
      <c r="I30" s="117"/>
      <c r="J30" s="89">
        <f>ROUND(J87, 2)</f>
        <v>0</v>
      </c>
      <c r="K30" s="37"/>
      <c r="L30" s="11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124"/>
      <c r="J31" s="83"/>
      <c r="K31" s="83"/>
      <c r="L31" s="11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40</v>
      </c>
      <c r="G32" s="37"/>
      <c r="H32" s="37"/>
      <c r="I32" s="126" t="s">
        <v>39</v>
      </c>
      <c r="J32" s="42" t="s">
        <v>41</v>
      </c>
      <c r="K32" s="37"/>
      <c r="L32" s="11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42</v>
      </c>
      <c r="E33" s="31" t="s">
        <v>43</v>
      </c>
      <c r="F33" s="128">
        <f>ROUND((SUM(BE87:BE296)),  2)</f>
        <v>0</v>
      </c>
      <c r="G33" s="37"/>
      <c r="H33" s="37"/>
      <c r="I33" s="129">
        <v>0.20999999999999999</v>
      </c>
      <c r="J33" s="128">
        <f>ROUND(((SUM(BE87:BE296))*I33),  2)</f>
        <v>0</v>
      </c>
      <c r="K33" s="37"/>
      <c r="L33" s="11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44</v>
      </c>
      <c r="F34" s="128">
        <f>ROUND((SUM(BF87:BF296)),  2)</f>
        <v>0</v>
      </c>
      <c r="G34" s="37"/>
      <c r="H34" s="37"/>
      <c r="I34" s="129">
        <v>0.14999999999999999</v>
      </c>
      <c r="J34" s="128">
        <f>ROUND(((SUM(BF87:BF296))*I34),  2)</f>
        <v>0</v>
      </c>
      <c r="K34" s="37"/>
      <c r="L34" s="11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28">
        <f>ROUND((SUM(BG87:BG296)),  2)</f>
        <v>0</v>
      </c>
      <c r="G35" s="37"/>
      <c r="H35" s="37"/>
      <c r="I35" s="129">
        <v>0.20999999999999999</v>
      </c>
      <c r="J35" s="128">
        <f>0</f>
        <v>0</v>
      </c>
      <c r="K35" s="37"/>
      <c r="L35" s="11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46</v>
      </c>
      <c r="F36" s="128">
        <f>ROUND((SUM(BH87:BH296)),  2)</f>
        <v>0</v>
      </c>
      <c r="G36" s="37"/>
      <c r="H36" s="37"/>
      <c r="I36" s="129">
        <v>0.14999999999999999</v>
      </c>
      <c r="J36" s="128">
        <f>0</f>
        <v>0</v>
      </c>
      <c r="K36" s="37"/>
      <c r="L36" s="11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47</v>
      </c>
      <c r="F37" s="128">
        <f>ROUND((SUM(BI87:BI296)),  2)</f>
        <v>0</v>
      </c>
      <c r="G37" s="37"/>
      <c r="H37" s="37"/>
      <c r="I37" s="129">
        <v>0</v>
      </c>
      <c r="J37" s="128">
        <f>0</f>
        <v>0</v>
      </c>
      <c r="K37" s="37"/>
      <c r="L37" s="11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17"/>
      <c r="J38" s="37"/>
      <c r="K38" s="37"/>
      <c r="L38" s="11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48</v>
      </c>
      <c r="E39" s="75"/>
      <c r="F39" s="75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11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137"/>
      <c r="J40" s="55"/>
      <c r="K40" s="55"/>
      <c r="L40" s="11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138"/>
      <c r="J44" s="57"/>
      <c r="K44" s="57"/>
      <c r="L44" s="11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7"/>
      <c r="E45" s="37"/>
      <c r="F45" s="37"/>
      <c r="G45" s="37"/>
      <c r="H45" s="37"/>
      <c r="I45" s="117"/>
      <c r="J45" s="37"/>
      <c r="K45" s="37"/>
      <c r="L45" s="118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117"/>
      <c r="J46" s="37"/>
      <c r="K46" s="37"/>
      <c r="L46" s="118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117"/>
      <c r="J47" s="37"/>
      <c r="K47" s="37"/>
      <c r="L47" s="118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4.4" customHeight="1">
      <c r="A48" s="37"/>
      <c r="B48" s="38"/>
      <c r="C48" s="37"/>
      <c r="D48" s="37"/>
      <c r="E48" s="116" t="str">
        <f>E7</f>
        <v>Prodloužení vodovodu a kanalizace, Merklín</v>
      </c>
      <c r="F48" s="31"/>
      <c r="G48" s="31"/>
      <c r="H48" s="31"/>
      <c r="I48" s="117"/>
      <c r="J48" s="37"/>
      <c r="K48" s="37"/>
      <c r="L48" s="11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7"/>
      <c r="E49" s="37"/>
      <c r="F49" s="37"/>
      <c r="G49" s="37"/>
      <c r="H49" s="37"/>
      <c r="I49" s="117"/>
      <c r="J49" s="37"/>
      <c r="K49" s="37"/>
      <c r="L49" s="11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4.4" customHeight="1">
      <c r="A50" s="37"/>
      <c r="B50" s="38"/>
      <c r="C50" s="37"/>
      <c r="D50" s="37"/>
      <c r="E50" s="61" t="str">
        <f>E9</f>
        <v>03 - Vodovod</v>
      </c>
      <c r="F50" s="37"/>
      <c r="G50" s="37"/>
      <c r="H50" s="37"/>
      <c r="I50" s="117"/>
      <c r="J50" s="37"/>
      <c r="K50" s="37"/>
      <c r="L50" s="11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117"/>
      <c r="J51" s="37"/>
      <c r="K51" s="37"/>
      <c r="L51" s="11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7"/>
      <c r="E52" s="37"/>
      <c r="F52" s="26" t="str">
        <f>F12</f>
        <v>Merklín, ul. Arbesova</v>
      </c>
      <c r="G52" s="37"/>
      <c r="H52" s="37"/>
      <c r="I52" s="119" t="s">
        <v>23</v>
      </c>
      <c r="J52" s="63" t="str">
        <f>IF(J12="","",J12)</f>
        <v>4. 3. 2020</v>
      </c>
      <c r="K52" s="37"/>
      <c r="L52" s="11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117"/>
      <c r="J53" s="37"/>
      <c r="K53" s="37"/>
      <c r="L53" s="118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6.4" customHeight="1">
      <c r="A54" s="37"/>
      <c r="B54" s="38"/>
      <c r="C54" s="31" t="s">
        <v>25</v>
      </c>
      <c r="D54" s="37"/>
      <c r="E54" s="37"/>
      <c r="F54" s="26" t="str">
        <f>E15</f>
        <v>Obec Merklín</v>
      </c>
      <c r="G54" s="37"/>
      <c r="H54" s="37"/>
      <c r="I54" s="119" t="s">
        <v>31</v>
      </c>
      <c r="J54" s="35" t="str">
        <f>E21</f>
        <v>Ing. Tomáš Bešta</v>
      </c>
      <c r="K54" s="37"/>
      <c r="L54" s="118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6.4" customHeight="1">
      <c r="A55" s="37"/>
      <c r="B55" s="38"/>
      <c r="C55" s="31" t="s">
        <v>29</v>
      </c>
      <c r="D55" s="37"/>
      <c r="E55" s="37"/>
      <c r="F55" s="26" t="str">
        <f>IF(E18="","",E18)</f>
        <v>Vyplň údaj</v>
      </c>
      <c r="G55" s="37"/>
      <c r="H55" s="37"/>
      <c r="I55" s="119" t="s">
        <v>34</v>
      </c>
      <c r="J55" s="35" t="str">
        <f>E24</f>
        <v>Jitka Heřmanová</v>
      </c>
      <c r="K55" s="37"/>
      <c r="L55" s="118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117"/>
      <c r="J56" s="37"/>
      <c r="K56" s="37"/>
      <c r="L56" s="11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39" t="s">
        <v>94</v>
      </c>
      <c r="D57" s="130"/>
      <c r="E57" s="130"/>
      <c r="F57" s="130"/>
      <c r="G57" s="130"/>
      <c r="H57" s="130"/>
      <c r="I57" s="140"/>
      <c r="J57" s="141" t="s">
        <v>95</v>
      </c>
      <c r="K57" s="130"/>
      <c r="L57" s="11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117"/>
      <c r="J58" s="37"/>
      <c r="K58" s="37"/>
      <c r="L58" s="11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42" t="s">
        <v>70</v>
      </c>
      <c r="D59" s="37"/>
      <c r="E59" s="37"/>
      <c r="F59" s="37"/>
      <c r="G59" s="37"/>
      <c r="H59" s="37"/>
      <c r="I59" s="117"/>
      <c r="J59" s="89">
        <f>J87</f>
        <v>0</v>
      </c>
      <c r="K59" s="37"/>
      <c r="L59" s="11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96</v>
      </c>
    </row>
    <row r="60" s="9" customFormat="1" ht="24.96" customHeight="1">
      <c r="A60" s="9"/>
      <c r="B60" s="143"/>
      <c r="C60" s="9"/>
      <c r="D60" s="144" t="s">
        <v>159</v>
      </c>
      <c r="E60" s="145"/>
      <c r="F60" s="145"/>
      <c r="G60" s="145"/>
      <c r="H60" s="145"/>
      <c r="I60" s="146"/>
      <c r="J60" s="147">
        <f>J88</f>
        <v>0</v>
      </c>
      <c r="K60" s="9"/>
      <c r="L60" s="14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8"/>
      <c r="C61" s="10"/>
      <c r="D61" s="149" t="s">
        <v>160</v>
      </c>
      <c r="E61" s="150"/>
      <c r="F61" s="150"/>
      <c r="G61" s="150"/>
      <c r="H61" s="150"/>
      <c r="I61" s="151"/>
      <c r="J61" s="152">
        <f>J89</f>
        <v>0</v>
      </c>
      <c r="K61" s="10"/>
      <c r="L61" s="14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8"/>
      <c r="C62" s="10"/>
      <c r="D62" s="149" t="s">
        <v>162</v>
      </c>
      <c r="E62" s="150"/>
      <c r="F62" s="150"/>
      <c r="G62" s="150"/>
      <c r="H62" s="150"/>
      <c r="I62" s="151"/>
      <c r="J62" s="152">
        <f>J167</f>
        <v>0</v>
      </c>
      <c r="K62" s="10"/>
      <c r="L62" s="14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8"/>
      <c r="C63" s="10"/>
      <c r="D63" s="149" t="s">
        <v>163</v>
      </c>
      <c r="E63" s="150"/>
      <c r="F63" s="150"/>
      <c r="G63" s="150"/>
      <c r="H63" s="150"/>
      <c r="I63" s="151"/>
      <c r="J63" s="152">
        <f>J180</f>
        <v>0</v>
      </c>
      <c r="K63" s="10"/>
      <c r="L63" s="14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8"/>
      <c r="C64" s="10"/>
      <c r="D64" s="149" t="s">
        <v>165</v>
      </c>
      <c r="E64" s="150"/>
      <c r="F64" s="150"/>
      <c r="G64" s="150"/>
      <c r="H64" s="150"/>
      <c r="I64" s="151"/>
      <c r="J64" s="152">
        <f>J196</f>
        <v>0</v>
      </c>
      <c r="K64" s="10"/>
      <c r="L64" s="14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8"/>
      <c r="C65" s="10"/>
      <c r="D65" s="149" t="s">
        <v>166</v>
      </c>
      <c r="E65" s="150"/>
      <c r="F65" s="150"/>
      <c r="G65" s="150"/>
      <c r="H65" s="150"/>
      <c r="I65" s="151"/>
      <c r="J65" s="152">
        <f>J275</f>
        <v>0</v>
      </c>
      <c r="K65" s="10"/>
      <c r="L65" s="14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8"/>
      <c r="C66" s="10"/>
      <c r="D66" s="149" t="s">
        <v>167</v>
      </c>
      <c r="E66" s="150"/>
      <c r="F66" s="150"/>
      <c r="G66" s="150"/>
      <c r="H66" s="150"/>
      <c r="I66" s="151"/>
      <c r="J66" s="152">
        <f>J280</f>
        <v>0</v>
      </c>
      <c r="K66" s="10"/>
      <c r="L66" s="14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8"/>
      <c r="C67" s="10"/>
      <c r="D67" s="149" t="s">
        <v>168</v>
      </c>
      <c r="E67" s="150"/>
      <c r="F67" s="150"/>
      <c r="G67" s="150"/>
      <c r="H67" s="150"/>
      <c r="I67" s="151"/>
      <c r="J67" s="152">
        <f>J294</f>
        <v>0</v>
      </c>
      <c r="K67" s="10"/>
      <c r="L67" s="14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7"/>
      <c r="D68" s="37"/>
      <c r="E68" s="37"/>
      <c r="F68" s="37"/>
      <c r="G68" s="37"/>
      <c r="H68" s="37"/>
      <c r="I68" s="117"/>
      <c r="J68" s="37"/>
      <c r="K68" s="37"/>
      <c r="L68" s="11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4"/>
      <c r="C69" s="55"/>
      <c r="D69" s="55"/>
      <c r="E69" s="55"/>
      <c r="F69" s="55"/>
      <c r="G69" s="55"/>
      <c r="H69" s="55"/>
      <c r="I69" s="137"/>
      <c r="J69" s="55"/>
      <c r="K69" s="55"/>
      <c r="L69" s="11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56"/>
      <c r="C73" s="57"/>
      <c r="D73" s="57"/>
      <c r="E73" s="57"/>
      <c r="F73" s="57"/>
      <c r="G73" s="57"/>
      <c r="H73" s="57"/>
      <c r="I73" s="138"/>
      <c r="J73" s="57"/>
      <c r="K73" s="57"/>
      <c r="L73" s="11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101</v>
      </c>
      <c r="D74" s="37"/>
      <c r="E74" s="37"/>
      <c r="F74" s="37"/>
      <c r="G74" s="37"/>
      <c r="H74" s="37"/>
      <c r="I74" s="117"/>
      <c r="J74" s="37"/>
      <c r="K74" s="37"/>
      <c r="L74" s="11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7"/>
      <c r="D75" s="37"/>
      <c r="E75" s="37"/>
      <c r="F75" s="37"/>
      <c r="G75" s="37"/>
      <c r="H75" s="37"/>
      <c r="I75" s="117"/>
      <c r="J75" s="37"/>
      <c r="K75" s="37"/>
      <c r="L75" s="11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17</v>
      </c>
      <c r="D76" s="37"/>
      <c r="E76" s="37"/>
      <c r="F76" s="37"/>
      <c r="G76" s="37"/>
      <c r="H76" s="37"/>
      <c r="I76" s="117"/>
      <c r="J76" s="37"/>
      <c r="K76" s="37"/>
      <c r="L76" s="11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38"/>
      <c r="C77" s="37"/>
      <c r="D77" s="37"/>
      <c r="E77" s="116" t="str">
        <f>E7</f>
        <v>Prodloužení vodovodu a kanalizace, Merklín</v>
      </c>
      <c r="F77" s="31"/>
      <c r="G77" s="31"/>
      <c r="H77" s="31"/>
      <c r="I77" s="117"/>
      <c r="J77" s="37"/>
      <c r="K77" s="37"/>
      <c r="L77" s="11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91</v>
      </c>
      <c r="D78" s="37"/>
      <c r="E78" s="37"/>
      <c r="F78" s="37"/>
      <c r="G78" s="37"/>
      <c r="H78" s="37"/>
      <c r="I78" s="117"/>
      <c r="J78" s="37"/>
      <c r="K78" s="37"/>
      <c r="L78" s="118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4.4" customHeight="1">
      <c r="A79" s="37"/>
      <c r="B79" s="38"/>
      <c r="C79" s="37"/>
      <c r="D79" s="37"/>
      <c r="E79" s="61" t="str">
        <f>E9</f>
        <v>03 - Vodovod</v>
      </c>
      <c r="F79" s="37"/>
      <c r="G79" s="37"/>
      <c r="H79" s="37"/>
      <c r="I79" s="117"/>
      <c r="J79" s="37"/>
      <c r="K79" s="37"/>
      <c r="L79" s="118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7"/>
      <c r="D80" s="37"/>
      <c r="E80" s="37"/>
      <c r="F80" s="37"/>
      <c r="G80" s="37"/>
      <c r="H80" s="37"/>
      <c r="I80" s="117"/>
      <c r="J80" s="37"/>
      <c r="K80" s="37"/>
      <c r="L80" s="118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7"/>
      <c r="E81" s="37"/>
      <c r="F81" s="26" t="str">
        <f>F12</f>
        <v>Merklín, ul. Arbesova</v>
      </c>
      <c r="G81" s="37"/>
      <c r="H81" s="37"/>
      <c r="I81" s="119" t="s">
        <v>23</v>
      </c>
      <c r="J81" s="63" t="str">
        <f>IF(J12="","",J12)</f>
        <v>4. 3. 2020</v>
      </c>
      <c r="K81" s="37"/>
      <c r="L81" s="11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7"/>
      <c r="D82" s="37"/>
      <c r="E82" s="37"/>
      <c r="F82" s="37"/>
      <c r="G82" s="37"/>
      <c r="H82" s="37"/>
      <c r="I82" s="117"/>
      <c r="J82" s="37"/>
      <c r="K82" s="37"/>
      <c r="L82" s="11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6.4" customHeight="1">
      <c r="A83" s="37"/>
      <c r="B83" s="38"/>
      <c r="C83" s="31" t="s">
        <v>25</v>
      </c>
      <c r="D83" s="37"/>
      <c r="E83" s="37"/>
      <c r="F83" s="26" t="str">
        <f>E15</f>
        <v>Obec Merklín</v>
      </c>
      <c r="G83" s="37"/>
      <c r="H83" s="37"/>
      <c r="I83" s="119" t="s">
        <v>31</v>
      </c>
      <c r="J83" s="35" t="str">
        <f>E21</f>
        <v>Ing. Tomáš Bešta</v>
      </c>
      <c r="K83" s="37"/>
      <c r="L83" s="11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26.4" customHeight="1">
      <c r="A84" s="37"/>
      <c r="B84" s="38"/>
      <c r="C84" s="31" t="s">
        <v>29</v>
      </c>
      <c r="D84" s="37"/>
      <c r="E84" s="37"/>
      <c r="F84" s="26" t="str">
        <f>IF(E18="","",E18)</f>
        <v>Vyplň údaj</v>
      </c>
      <c r="G84" s="37"/>
      <c r="H84" s="37"/>
      <c r="I84" s="119" t="s">
        <v>34</v>
      </c>
      <c r="J84" s="35" t="str">
        <f>E24</f>
        <v>Jitka Heřmanová</v>
      </c>
      <c r="K84" s="37"/>
      <c r="L84" s="11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7"/>
      <c r="D85" s="37"/>
      <c r="E85" s="37"/>
      <c r="F85" s="37"/>
      <c r="G85" s="37"/>
      <c r="H85" s="37"/>
      <c r="I85" s="117"/>
      <c r="J85" s="37"/>
      <c r="K85" s="37"/>
      <c r="L85" s="11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53"/>
      <c r="B86" s="154"/>
      <c r="C86" s="155" t="s">
        <v>102</v>
      </c>
      <c r="D86" s="156" t="s">
        <v>57</v>
      </c>
      <c r="E86" s="156" t="s">
        <v>53</v>
      </c>
      <c r="F86" s="156" t="s">
        <v>54</v>
      </c>
      <c r="G86" s="156" t="s">
        <v>103</v>
      </c>
      <c r="H86" s="156" t="s">
        <v>104</v>
      </c>
      <c r="I86" s="157" t="s">
        <v>105</v>
      </c>
      <c r="J86" s="156" t="s">
        <v>95</v>
      </c>
      <c r="K86" s="158" t="s">
        <v>106</v>
      </c>
      <c r="L86" s="159"/>
      <c r="M86" s="79" t="s">
        <v>3</v>
      </c>
      <c r="N86" s="80" t="s">
        <v>42</v>
      </c>
      <c r="O86" s="80" t="s">
        <v>107</v>
      </c>
      <c r="P86" s="80" t="s">
        <v>108</v>
      </c>
      <c r="Q86" s="80" t="s">
        <v>109</v>
      </c>
      <c r="R86" s="80" t="s">
        <v>110</v>
      </c>
      <c r="S86" s="80" t="s">
        <v>111</v>
      </c>
      <c r="T86" s="81" t="s">
        <v>112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="2" customFormat="1" ht="22.8" customHeight="1">
      <c r="A87" s="37"/>
      <c r="B87" s="38"/>
      <c r="C87" s="86" t="s">
        <v>113</v>
      </c>
      <c r="D87" s="37"/>
      <c r="E87" s="37"/>
      <c r="F87" s="37"/>
      <c r="G87" s="37"/>
      <c r="H87" s="37"/>
      <c r="I87" s="117"/>
      <c r="J87" s="160">
        <f>BK87</f>
        <v>0</v>
      </c>
      <c r="K87" s="37"/>
      <c r="L87" s="38"/>
      <c r="M87" s="82"/>
      <c r="N87" s="67"/>
      <c r="O87" s="83"/>
      <c r="P87" s="161">
        <f>P88</f>
        <v>0</v>
      </c>
      <c r="Q87" s="83"/>
      <c r="R87" s="161">
        <f>R88</f>
        <v>5.6788000600000004</v>
      </c>
      <c r="S87" s="83"/>
      <c r="T87" s="162">
        <f>T88</f>
        <v>136.94999999999999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8" t="s">
        <v>71</v>
      </c>
      <c r="AU87" s="18" t="s">
        <v>96</v>
      </c>
      <c r="BK87" s="163">
        <f>BK88</f>
        <v>0</v>
      </c>
    </row>
    <row r="88" s="12" customFormat="1" ht="25.92" customHeight="1">
      <c r="A88" s="12"/>
      <c r="B88" s="164"/>
      <c r="C88" s="12"/>
      <c r="D88" s="165" t="s">
        <v>71</v>
      </c>
      <c r="E88" s="166" t="s">
        <v>169</v>
      </c>
      <c r="F88" s="166" t="s">
        <v>170</v>
      </c>
      <c r="G88" s="12"/>
      <c r="H88" s="12"/>
      <c r="I88" s="167"/>
      <c r="J88" s="168">
        <f>BK88</f>
        <v>0</v>
      </c>
      <c r="K88" s="12"/>
      <c r="L88" s="164"/>
      <c r="M88" s="169"/>
      <c r="N88" s="170"/>
      <c r="O88" s="170"/>
      <c r="P88" s="171">
        <f>P89+P167+P180+P196+P275+P280+P294</f>
        <v>0</v>
      </c>
      <c r="Q88" s="170"/>
      <c r="R88" s="171">
        <f>R89+R167+R180+R196+R275+R280+R294</f>
        <v>5.6788000600000004</v>
      </c>
      <c r="S88" s="170"/>
      <c r="T88" s="172">
        <f>T89+T167+T180+T196+T275+T280+T294</f>
        <v>136.94999999999999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65" t="s">
        <v>80</v>
      </c>
      <c r="AT88" s="173" t="s">
        <v>71</v>
      </c>
      <c r="AU88" s="173" t="s">
        <v>72</v>
      </c>
      <c r="AY88" s="165" t="s">
        <v>117</v>
      </c>
      <c r="BK88" s="174">
        <f>BK89+BK167+BK180+BK196+BK275+BK280+BK294</f>
        <v>0</v>
      </c>
    </row>
    <row r="89" s="12" customFormat="1" ht="22.8" customHeight="1">
      <c r="A89" s="12"/>
      <c r="B89" s="164"/>
      <c r="C89" s="12"/>
      <c r="D89" s="165" t="s">
        <v>71</v>
      </c>
      <c r="E89" s="175" t="s">
        <v>80</v>
      </c>
      <c r="F89" s="175" t="s">
        <v>171</v>
      </c>
      <c r="G89" s="12"/>
      <c r="H89" s="12"/>
      <c r="I89" s="167"/>
      <c r="J89" s="176">
        <f>BK89</f>
        <v>0</v>
      </c>
      <c r="K89" s="12"/>
      <c r="L89" s="164"/>
      <c r="M89" s="169"/>
      <c r="N89" s="170"/>
      <c r="O89" s="170"/>
      <c r="P89" s="171">
        <f>SUM(P90:P166)</f>
        <v>0</v>
      </c>
      <c r="Q89" s="170"/>
      <c r="R89" s="171">
        <f>SUM(R90:R166)</f>
        <v>1.4985400000000002</v>
      </c>
      <c r="S89" s="170"/>
      <c r="T89" s="172">
        <f>SUM(T90:T166)</f>
        <v>136.94999999999999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65" t="s">
        <v>80</v>
      </c>
      <c r="AT89" s="173" t="s">
        <v>71</v>
      </c>
      <c r="AU89" s="173" t="s">
        <v>80</v>
      </c>
      <c r="AY89" s="165" t="s">
        <v>117</v>
      </c>
      <c r="BK89" s="174">
        <f>SUM(BK90:BK166)</f>
        <v>0</v>
      </c>
    </row>
    <row r="90" s="2" customFormat="1" ht="19.8" customHeight="1">
      <c r="A90" s="37"/>
      <c r="B90" s="177"/>
      <c r="C90" s="178" t="s">
        <v>80</v>
      </c>
      <c r="D90" s="178" t="s">
        <v>120</v>
      </c>
      <c r="E90" s="179" t="s">
        <v>172</v>
      </c>
      <c r="F90" s="180" t="s">
        <v>173</v>
      </c>
      <c r="G90" s="181" t="s">
        <v>174</v>
      </c>
      <c r="H90" s="182">
        <v>263</v>
      </c>
      <c r="I90" s="183"/>
      <c r="J90" s="184">
        <f>ROUND(I90*H90,2)</f>
        <v>0</v>
      </c>
      <c r="K90" s="180" t="s">
        <v>124</v>
      </c>
      <c r="L90" s="38"/>
      <c r="M90" s="185" t="s">
        <v>3</v>
      </c>
      <c r="N90" s="186" t="s">
        <v>43</v>
      </c>
      <c r="O90" s="71"/>
      <c r="P90" s="187">
        <f>O90*H90</f>
        <v>0</v>
      </c>
      <c r="Q90" s="187">
        <v>0</v>
      </c>
      <c r="R90" s="187">
        <f>Q90*H90</f>
        <v>0</v>
      </c>
      <c r="S90" s="187">
        <v>0.28999999999999998</v>
      </c>
      <c r="T90" s="188">
        <f>S90*H90</f>
        <v>76.269999999999996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9" t="s">
        <v>137</v>
      </c>
      <c r="AT90" s="189" t="s">
        <v>120</v>
      </c>
      <c r="AU90" s="189" t="s">
        <v>82</v>
      </c>
      <c r="AY90" s="18" t="s">
        <v>117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8" t="s">
        <v>80</v>
      </c>
      <c r="BK90" s="190">
        <f>ROUND(I90*H90,2)</f>
        <v>0</v>
      </c>
      <c r="BL90" s="18" t="s">
        <v>137</v>
      </c>
      <c r="BM90" s="189" t="s">
        <v>544</v>
      </c>
    </row>
    <row r="91" s="2" customFormat="1">
      <c r="A91" s="37"/>
      <c r="B91" s="38"/>
      <c r="C91" s="37"/>
      <c r="D91" s="191" t="s">
        <v>127</v>
      </c>
      <c r="E91" s="37"/>
      <c r="F91" s="192" t="s">
        <v>176</v>
      </c>
      <c r="G91" s="37"/>
      <c r="H91" s="37"/>
      <c r="I91" s="117"/>
      <c r="J91" s="37"/>
      <c r="K91" s="37"/>
      <c r="L91" s="38"/>
      <c r="M91" s="193"/>
      <c r="N91" s="194"/>
      <c r="O91" s="71"/>
      <c r="P91" s="71"/>
      <c r="Q91" s="71"/>
      <c r="R91" s="71"/>
      <c r="S91" s="71"/>
      <c r="T91" s="72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8" t="s">
        <v>127</v>
      </c>
      <c r="AU91" s="18" t="s">
        <v>82</v>
      </c>
    </row>
    <row r="92" s="13" customFormat="1">
      <c r="A92" s="13"/>
      <c r="B92" s="199"/>
      <c r="C92" s="13"/>
      <c r="D92" s="191" t="s">
        <v>177</v>
      </c>
      <c r="E92" s="200" t="s">
        <v>3</v>
      </c>
      <c r="F92" s="201" t="s">
        <v>545</v>
      </c>
      <c r="G92" s="13"/>
      <c r="H92" s="202">
        <v>263</v>
      </c>
      <c r="I92" s="203"/>
      <c r="J92" s="13"/>
      <c r="K92" s="13"/>
      <c r="L92" s="199"/>
      <c r="M92" s="204"/>
      <c r="N92" s="205"/>
      <c r="O92" s="205"/>
      <c r="P92" s="205"/>
      <c r="Q92" s="205"/>
      <c r="R92" s="205"/>
      <c r="S92" s="205"/>
      <c r="T92" s="20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00" t="s">
        <v>177</v>
      </c>
      <c r="AU92" s="200" t="s">
        <v>82</v>
      </c>
      <c r="AV92" s="13" t="s">
        <v>82</v>
      </c>
      <c r="AW92" s="13" t="s">
        <v>33</v>
      </c>
      <c r="AX92" s="13" t="s">
        <v>80</v>
      </c>
      <c r="AY92" s="200" t="s">
        <v>117</v>
      </c>
    </row>
    <row r="93" s="2" customFormat="1" ht="19.8" customHeight="1">
      <c r="A93" s="37"/>
      <c r="B93" s="177"/>
      <c r="C93" s="178" t="s">
        <v>82</v>
      </c>
      <c r="D93" s="178" t="s">
        <v>120</v>
      </c>
      <c r="E93" s="179" t="s">
        <v>179</v>
      </c>
      <c r="F93" s="180" t="s">
        <v>180</v>
      </c>
      <c r="G93" s="181" t="s">
        <v>174</v>
      </c>
      <c r="H93" s="182">
        <v>160</v>
      </c>
      <c r="I93" s="183"/>
      <c r="J93" s="184">
        <f>ROUND(I93*H93,2)</f>
        <v>0</v>
      </c>
      <c r="K93" s="180" t="s">
        <v>124</v>
      </c>
      <c r="L93" s="38"/>
      <c r="M93" s="185" t="s">
        <v>3</v>
      </c>
      <c r="N93" s="186" t="s">
        <v>43</v>
      </c>
      <c r="O93" s="71"/>
      <c r="P93" s="187">
        <f>O93*H93</f>
        <v>0</v>
      </c>
      <c r="Q93" s="187">
        <v>0</v>
      </c>
      <c r="R93" s="187">
        <f>Q93*H93</f>
        <v>0</v>
      </c>
      <c r="S93" s="187">
        <v>0.098000000000000004</v>
      </c>
      <c r="T93" s="188">
        <f>S93*H93</f>
        <v>15.68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9" t="s">
        <v>137</v>
      </c>
      <c r="AT93" s="189" t="s">
        <v>120</v>
      </c>
      <c r="AU93" s="189" t="s">
        <v>82</v>
      </c>
      <c r="AY93" s="18" t="s">
        <v>117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8" t="s">
        <v>80</v>
      </c>
      <c r="BK93" s="190">
        <f>ROUND(I93*H93,2)</f>
        <v>0</v>
      </c>
      <c r="BL93" s="18" t="s">
        <v>137</v>
      </c>
      <c r="BM93" s="189" t="s">
        <v>546</v>
      </c>
    </row>
    <row r="94" s="2" customFormat="1">
      <c r="A94" s="37"/>
      <c r="B94" s="38"/>
      <c r="C94" s="37"/>
      <c r="D94" s="191" t="s">
        <v>127</v>
      </c>
      <c r="E94" s="37"/>
      <c r="F94" s="192" t="s">
        <v>182</v>
      </c>
      <c r="G94" s="37"/>
      <c r="H94" s="37"/>
      <c r="I94" s="117"/>
      <c r="J94" s="37"/>
      <c r="K94" s="37"/>
      <c r="L94" s="38"/>
      <c r="M94" s="193"/>
      <c r="N94" s="194"/>
      <c r="O94" s="71"/>
      <c r="P94" s="71"/>
      <c r="Q94" s="71"/>
      <c r="R94" s="71"/>
      <c r="S94" s="71"/>
      <c r="T94" s="72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8" t="s">
        <v>127</v>
      </c>
      <c r="AU94" s="18" t="s">
        <v>82</v>
      </c>
    </row>
    <row r="95" s="13" customFormat="1">
      <c r="A95" s="13"/>
      <c r="B95" s="199"/>
      <c r="C95" s="13"/>
      <c r="D95" s="191" t="s">
        <v>177</v>
      </c>
      <c r="E95" s="200" t="s">
        <v>3</v>
      </c>
      <c r="F95" s="201" t="s">
        <v>547</v>
      </c>
      <c r="G95" s="13"/>
      <c r="H95" s="202">
        <v>160</v>
      </c>
      <c r="I95" s="203"/>
      <c r="J95" s="13"/>
      <c r="K95" s="13"/>
      <c r="L95" s="199"/>
      <c r="M95" s="204"/>
      <c r="N95" s="205"/>
      <c r="O95" s="205"/>
      <c r="P95" s="205"/>
      <c r="Q95" s="205"/>
      <c r="R95" s="205"/>
      <c r="S95" s="205"/>
      <c r="T95" s="20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00" t="s">
        <v>177</v>
      </c>
      <c r="AU95" s="200" t="s">
        <v>82</v>
      </c>
      <c r="AV95" s="13" t="s">
        <v>82</v>
      </c>
      <c r="AW95" s="13" t="s">
        <v>33</v>
      </c>
      <c r="AX95" s="13" t="s">
        <v>80</v>
      </c>
      <c r="AY95" s="200" t="s">
        <v>117</v>
      </c>
    </row>
    <row r="96" s="2" customFormat="1" ht="19.8" customHeight="1">
      <c r="A96" s="37"/>
      <c r="B96" s="177"/>
      <c r="C96" s="178" t="s">
        <v>133</v>
      </c>
      <c r="D96" s="178" t="s">
        <v>120</v>
      </c>
      <c r="E96" s="179" t="s">
        <v>184</v>
      </c>
      <c r="F96" s="180" t="s">
        <v>185</v>
      </c>
      <c r="G96" s="181" t="s">
        <v>174</v>
      </c>
      <c r="H96" s="182">
        <v>100</v>
      </c>
      <c r="I96" s="183"/>
      <c r="J96" s="184">
        <f>ROUND(I96*H96,2)</f>
        <v>0</v>
      </c>
      <c r="K96" s="180" t="s">
        <v>124</v>
      </c>
      <c r="L96" s="38"/>
      <c r="M96" s="185" t="s">
        <v>3</v>
      </c>
      <c r="N96" s="186" t="s">
        <v>43</v>
      </c>
      <c r="O96" s="71"/>
      <c r="P96" s="187">
        <f>O96*H96</f>
        <v>0</v>
      </c>
      <c r="Q96" s="187">
        <v>0</v>
      </c>
      <c r="R96" s="187">
        <f>Q96*H96</f>
        <v>0</v>
      </c>
      <c r="S96" s="187">
        <v>0.45000000000000001</v>
      </c>
      <c r="T96" s="188">
        <f>S96*H96</f>
        <v>45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9" t="s">
        <v>137</v>
      </c>
      <c r="AT96" s="189" t="s">
        <v>120</v>
      </c>
      <c r="AU96" s="189" t="s">
        <v>82</v>
      </c>
      <c r="AY96" s="18" t="s">
        <v>117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8" t="s">
        <v>80</v>
      </c>
      <c r="BK96" s="190">
        <f>ROUND(I96*H96,2)</f>
        <v>0</v>
      </c>
      <c r="BL96" s="18" t="s">
        <v>137</v>
      </c>
      <c r="BM96" s="189" t="s">
        <v>548</v>
      </c>
    </row>
    <row r="97" s="2" customFormat="1">
      <c r="A97" s="37"/>
      <c r="B97" s="38"/>
      <c r="C97" s="37"/>
      <c r="D97" s="191" t="s">
        <v>127</v>
      </c>
      <c r="E97" s="37"/>
      <c r="F97" s="192" t="s">
        <v>187</v>
      </c>
      <c r="G97" s="37"/>
      <c r="H97" s="37"/>
      <c r="I97" s="117"/>
      <c r="J97" s="37"/>
      <c r="K97" s="37"/>
      <c r="L97" s="38"/>
      <c r="M97" s="193"/>
      <c r="N97" s="194"/>
      <c r="O97" s="71"/>
      <c r="P97" s="71"/>
      <c r="Q97" s="71"/>
      <c r="R97" s="71"/>
      <c r="S97" s="71"/>
      <c r="T97" s="72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8" t="s">
        <v>127</v>
      </c>
      <c r="AU97" s="18" t="s">
        <v>82</v>
      </c>
    </row>
    <row r="98" s="13" customFormat="1">
      <c r="A98" s="13"/>
      <c r="B98" s="199"/>
      <c r="C98" s="13"/>
      <c r="D98" s="191" t="s">
        <v>177</v>
      </c>
      <c r="E98" s="200" t="s">
        <v>3</v>
      </c>
      <c r="F98" s="201" t="s">
        <v>549</v>
      </c>
      <c r="G98" s="13"/>
      <c r="H98" s="202">
        <v>100</v>
      </c>
      <c r="I98" s="203"/>
      <c r="J98" s="13"/>
      <c r="K98" s="13"/>
      <c r="L98" s="199"/>
      <c r="M98" s="204"/>
      <c r="N98" s="205"/>
      <c r="O98" s="205"/>
      <c r="P98" s="205"/>
      <c r="Q98" s="205"/>
      <c r="R98" s="205"/>
      <c r="S98" s="205"/>
      <c r="T98" s="20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00" t="s">
        <v>177</v>
      </c>
      <c r="AU98" s="200" t="s">
        <v>82</v>
      </c>
      <c r="AV98" s="13" t="s">
        <v>82</v>
      </c>
      <c r="AW98" s="13" t="s">
        <v>33</v>
      </c>
      <c r="AX98" s="13" t="s">
        <v>80</v>
      </c>
      <c r="AY98" s="200" t="s">
        <v>117</v>
      </c>
    </row>
    <row r="99" s="2" customFormat="1" ht="19.8" customHeight="1">
      <c r="A99" s="37"/>
      <c r="B99" s="177"/>
      <c r="C99" s="178" t="s">
        <v>137</v>
      </c>
      <c r="D99" s="178" t="s">
        <v>120</v>
      </c>
      <c r="E99" s="179" t="s">
        <v>189</v>
      </c>
      <c r="F99" s="180" t="s">
        <v>190</v>
      </c>
      <c r="G99" s="181" t="s">
        <v>191</v>
      </c>
      <c r="H99" s="182">
        <v>160</v>
      </c>
      <c r="I99" s="183"/>
      <c r="J99" s="184">
        <f>ROUND(I99*H99,2)</f>
        <v>0</v>
      </c>
      <c r="K99" s="180" t="s">
        <v>124</v>
      </c>
      <c r="L99" s="38"/>
      <c r="M99" s="185" t="s">
        <v>3</v>
      </c>
      <c r="N99" s="186" t="s">
        <v>43</v>
      </c>
      <c r="O99" s="71"/>
      <c r="P99" s="187">
        <f>O99*H99</f>
        <v>0</v>
      </c>
      <c r="Q99" s="187">
        <v>3.0000000000000001E-05</v>
      </c>
      <c r="R99" s="187">
        <f>Q99*H99</f>
        <v>0.0048000000000000004</v>
      </c>
      <c r="S99" s="187">
        <v>0</v>
      </c>
      <c r="T99" s="188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9" t="s">
        <v>137</v>
      </c>
      <c r="AT99" s="189" t="s">
        <v>120</v>
      </c>
      <c r="AU99" s="189" t="s">
        <v>82</v>
      </c>
      <c r="AY99" s="18" t="s">
        <v>117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8" t="s">
        <v>80</v>
      </c>
      <c r="BK99" s="190">
        <f>ROUND(I99*H99,2)</f>
        <v>0</v>
      </c>
      <c r="BL99" s="18" t="s">
        <v>137</v>
      </c>
      <c r="BM99" s="189" t="s">
        <v>550</v>
      </c>
    </row>
    <row r="100" s="2" customFormat="1">
      <c r="A100" s="37"/>
      <c r="B100" s="38"/>
      <c r="C100" s="37"/>
      <c r="D100" s="191" t="s">
        <v>127</v>
      </c>
      <c r="E100" s="37"/>
      <c r="F100" s="192" t="s">
        <v>193</v>
      </c>
      <c r="G100" s="37"/>
      <c r="H100" s="37"/>
      <c r="I100" s="117"/>
      <c r="J100" s="37"/>
      <c r="K100" s="37"/>
      <c r="L100" s="38"/>
      <c r="M100" s="193"/>
      <c r="N100" s="194"/>
      <c r="O100" s="71"/>
      <c r="P100" s="71"/>
      <c r="Q100" s="71"/>
      <c r="R100" s="71"/>
      <c r="S100" s="71"/>
      <c r="T100" s="72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8" t="s">
        <v>127</v>
      </c>
      <c r="AU100" s="18" t="s">
        <v>82</v>
      </c>
    </row>
    <row r="101" s="2" customFormat="1" ht="19.8" customHeight="1">
      <c r="A101" s="37"/>
      <c r="B101" s="177"/>
      <c r="C101" s="178" t="s">
        <v>116</v>
      </c>
      <c r="D101" s="178" t="s">
        <v>120</v>
      </c>
      <c r="E101" s="179" t="s">
        <v>194</v>
      </c>
      <c r="F101" s="180" t="s">
        <v>195</v>
      </c>
      <c r="G101" s="181" t="s">
        <v>196</v>
      </c>
      <c r="H101" s="182">
        <v>20</v>
      </c>
      <c r="I101" s="183"/>
      <c r="J101" s="184">
        <f>ROUND(I101*H101,2)</f>
        <v>0</v>
      </c>
      <c r="K101" s="180" t="s">
        <v>124</v>
      </c>
      <c r="L101" s="38"/>
      <c r="M101" s="185" t="s">
        <v>3</v>
      </c>
      <c r="N101" s="186" t="s">
        <v>43</v>
      </c>
      <c r="O101" s="71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9" t="s">
        <v>137</v>
      </c>
      <c r="AT101" s="189" t="s">
        <v>120</v>
      </c>
      <c r="AU101" s="189" t="s">
        <v>82</v>
      </c>
      <c r="AY101" s="18" t="s">
        <v>117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8" t="s">
        <v>80</v>
      </c>
      <c r="BK101" s="190">
        <f>ROUND(I101*H101,2)</f>
        <v>0</v>
      </c>
      <c r="BL101" s="18" t="s">
        <v>137</v>
      </c>
      <c r="BM101" s="189" t="s">
        <v>551</v>
      </c>
    </row>
    <row r="102" s="2" customFormat="1">
      <c r="A102" s="37"/>
      <c r="B102" s="38"/>
      <c r="C102" s="37"/>
      <c r="D102" s="191" t="s">
        <v>127</v>
      </c>
      <c r="E102" s="37"/>
      <c r="F102" s="192" t="s">
        <v>198</v>
      </c>
      <c r="G102" s="37"/>
      <c r="H102" s="37"/>
      <c r="I102" s="117"/>
      <c r="J102" s="37"/>
      <c r="K102" s="37"/>
      <c r="L102" s="38"/>
      <c r="M102" s="193"/>
      <c r="N102" s="194"/>
      <c r="O102" s="71"/>
      <c r="P102" s="71"/>
      <c r="Q102" s="71"/>
      <c r="R102" s="71"/>
      <c r="S102" s="71"/>
      <c r="T102" s="72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8" t="s">
        <v>127</v>
      </c>
      <c r="AU102" s="18" t="s">
        <v>82</v>
      </c>
    </row>
    <row r="103" s="2" customFormat="1" ht="19.8" customHeight="1">
      <c r="A103" s="37"/>
      <c r="B103" s="177"/>
      <c r="C103" s="178" t="s">
        <v>144</v>
      </c>
      <c r="D103" s="178" t="s">
        <v>120</v>
      </c>
      <c r="E103" s="179" t="s">
        <v>199</v>
      </c>
      <c r="F103" s="180" t="s">
        <v>200</v>
      </c>
      <c r="G103" s="181" t="s">
        <v>201</v>
      </c>
      <c r="H103" s="182">
        <v>5</v>
      </c>
      <c r="I103" s="183"/>
      <c r="J103" s="184">
        <f>ROUND(I103*H103,2)</f>
        <v>0</v>
      </c>
      <c r="K103" s="180" t="s">
        <v>124</v>
      </c>
      <c r="L103" s="38"/>
      <c r="M103" s="185" t="s">
        <v>3</v>
      </c>
      <c r="N103" s="186" t="s">
        <v>43</v>
      </c>
      <c r="O103" s="71"/>
      <c r="P103" s="187">
        <f>O103*H103</f>
        <v>0</v>
      </c>
      <c r="Q103" s="187">
        <v>0.00064999999999999997</v>
      </c>
      <c r="R103" s="187">
        <f>Q103*H103</f>
        <v>0.0032499999999999999</v>
      </c>
      <c r="S103" s="187">
        <v>0</v>
      </c>
      <c r="T103" s="188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9" t="s">
        <v>137</v>
      </c>
      <c r="AT103" s="189" t="s">
        <v>120</v>
      </c>
      <c r="AU103" s="189" t="s">
        <v>82</v>
      </c>
      <c r="AY103" s="18" t="s">
        <v>117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8" t="s">
        <v>80</v>
      </c>
      <c r="BK103" s="190">
        <f>ROUND(I103*H103,2)</f>
        <v>0</v>
      </c>
      <c r="BL103" s="18" t="s">
        <v>137</v>
      </c>
      <c r="BM103" s="189" t="s">
        <v>552</v>
      </c>
    </row>
    <row r="104" s="2" customFormat="1">
      <c r="A104" s="37"/>
      <c r="B104" s="38"/>
      <c r="C104" s="37"/>
      <c r="D104" s="191" t="s">
        <v>127</v>
      </c>
      <c r="E104" s="37"/>
      <c r="F104" s="192" t="s">
        <v>203</v>
      </c>
      <c r="G104" s="37"/>
      <c r="H104" s="37"/>
      <c r="I104" s="117"/>
      <c r="J104" s="37"/>
      <c r="K104" s="37"/>
      <c r="L104" s="38"/>
      <c r="M104" s="193"/>
      <c r="N104" s="194"/>
      <c r="O104" s="71"/>
      <c r="P104" s="71"/>
      <c r="Q104" s="71"/>
      <c r="R104" s="71"/>
      <c r="S104" s="71"/>
      <c r="T104" s="72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8" t="s">
        <v>127</v>
      </c>
      <c r="AU104" s="18" t="s">
        <v>82</v>
      </c>
    </row>
    <row r="105" s="2" customFormat="1" ht="19.8" customHeight="1">
      <c r="A105" s="37"/>
      <c r="B105" s="177"/>
      <c r="C105" s="178" t="s">
        <v>150</v>
      </c>
      <c r="D105" s="178" t="s">
        <v>120</v>
      </c>
      <c r="E105" s="179" t="s">
        <v>204</v>
      </c>
      <c r="F105" s="180" t="s">
        <v>205</v>
      </c>
      <c r="G105" s="181" t="s">
        <v>201</v>
      </c>
      <c r="H105" s="182">
        <v>5</v>
      </c>
      <c r="I105" s="183"/>
      <c r="J105" s="184">
        <f>ROUND(I105*H105,2)</f>
        <v>0</v>
      </c>
      <c r="K105" s="180" t="s">
        <v>124</v>
      </c>
      <c r="L105" s="38"/>
      <c r="M105" s="185" t="s">
        <v>3</v>
      </c>
      <c r="N105" s="186" t="s">
        <v>43</v>
      </c>
      <c r="O105" s="71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9" t="s">
        <v>137</v>
      </c>
      <c r="AT105" s="189" t="s">
        <v>120</v>
      </c>
      <c r="AU105" s="189" t="s">
        <v>82</v>
      </c>
      <c r="AY105" s="18" t="s">
        <v>117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8" t="s">
        <v>80</v>
      </c>
      <c r="BK105" s="190">
        <f>ROUND(I105*H105,2)</f>
        <v>0</v>
      </c>
      <c r="BL105" s="18" t="s">
        <v>137</v>
      </c>
      <c r="BM105" s="189" t="s">
        <v>553</v>
      </c>
    </row>
    <row r="106" s="2" customFormat="1">
      <c r="A106" s="37"/>
      <c r="B106" s="38"/>
      <c r="C106" s="37"/>
      <c r="D106" s="191" t="s">
        <v>127</v>
      </c>
      <c r="E106" s="37"/>
      <c r="F106" s="192" t="s">
        <v>207</v>
      </c>
      <c r="G106" s="37"/>
      <c r="H106" s="37"/>
      <c r="I106" s="117"/>
      <c r="J106" s="37"/>
      <c r="K106" s="37"/>
      <c r="L106" s="38"/>
      <c r="M106" s="193"/>
      <c r="N106" s="194"/>
      <c r="O106" s="71"/>
      <c r="P106" s="71"/>
      <c r="Q106" s="71"/>
      <c r="R106" s="71"/>
      <c r="S106" s="71"/>
      <c r="T106" s="72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8" t="s">
        <v>127</v>
      </c>
      <c r="AU106" s="18" t="s">
        <v>82</v>
      </c>
    </row>
    <row r="107" s="2" customFormat="1" ht="19.8" customHeight="1">
      <c r="A107" s="37"/>
      <c r="B107" s="177"/>
      <c r="C107" s="178" t="s">
        <v>154</v>
      </c>
      <c r="D107" s="178" t="s">
        <v>120</v>
      </c>
      <c r="E107" s="179" t="s">
        <v>208</v>
      </c>
      <c r="F107" s="180" t="s">
        <v>209</v>
      </c>
      <c r="G107" s="181" t="s">
        <v>210</v>
      </c>
      <c r="H107" s="182">
        <v>972</v>
      </c>
      <c r="I107" s="183"/>
      <c r="J107" s="184">
        <f>ROUND(I107*H107,2)</f>
        <v>0</v>
      </c>
      <c r="K107" s="180" t="s">
        <v>124</v>
      </c>
      <c r="L107" s="38"/>
      <c r="M107" s="185" t="s">
        <v>3</v>
      </c>
      <c r="N107" s="186" t="s">
        <v>43</v>
      </c>
      <c r="O107" s="71"/>
      <c r="P107" s="187">
        <f>O107*H107</f>
        <v>0</v>
      </c>
      <c r="Q107" s="187">
        <v>0.00055000000000000003</v>
      </c>
      <c r="R107" s="187">
        <f>Q107*H107</f>
        <v>0.53460000000000008</v>
      </c>
      <c r="S107" s="187">
        <v>0</v>
      </c>
      <c r="T107" s="188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9" t="s">
        <v>137</v>
      </c>
      <c r="AT107" s="189" t="s">
        <v>120</v>
      </c>
      <c r="AU107" s="189" t="s">
        <v>82</v>
      </c>
      <c r="AY107" s="18" t="s">
        <v>117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8" t="s">
        <v>80</v>
      </c>
      <c r="BK107" s="190">
        <f>ROUND(I107*H107,2)</f>
        <v>0</v>
      </c>
      <c r="BL107" s="18" t="s">
        <v>137</v>
      </c>
      <c r="BM107" s="189" t="s">
        <v>554</v>
      </c>
    </row>
    <row r="108" s="2" customFormat="1">
      <c r="A108" s="37"/>
      <c r="B108" s="38"/>
      <c r="C108" s="37"/>
      <c r="D108" s="191" t="s">
        <v>127</v>
      </c>
      <c r="E108" s="37"/>
      <c r="F108" s="192" t="s">
        <v>212</v>
      </c>
      <c r="G108" s="37"/>
      <c r="H108" s="37"/>
      <c r="I108" s="117"/>
      <c r="J108" s="37"/>
      <c r="K108" s="37"/>
      <c r="L108" s="38"/>
      <c r="M108" s="193"/>
      <c r="N108" s="194"/>
      <c r="O108" s="71"/>
      <c r="P108" s="71"/>
      <c r="Q108" s="71"/>
      <c r="R108" s="71"/>
      <c r="S108" s="71"/>
      <c r="T108" s="72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8" t="s">
        <v>127</v>
      </c>
      <c r="AU108" s="18" t="s">
        <v>82</v>
      </c>
    </row>
    <row r="109" s="13" customFormat="1">
      <c r="A109" s="13"/>
      <c r="B109" s="199"/>
      <c r="C109" s="13"/>
      <c r="D109" s="191" t="s">
        <v>177</v>
      </c>
      <c r="E109" s="200" t="s">
        <v>3</v>
      </c>
      <c r="F109" s="201" t="s">
        <v>555</v>
      </c>
      <c r="G109" s="13"/>
      <c r="H109" s="202">
        <v>972</v>
      </c>
      <c r="I109" s="203"/>
      <c r="J109" s="13"/>
      <c r="K109" s="13"/>
      <c r="L109" s="199"/>
      <c r="M109" s="204"/>
      <c r="N109" s="205"/>
      <c r="O109" s="205"/>
      <c r="P109" s="205"/>
      <c r="Q109" s="205"/>
      <c r="R109" s="205"/>
      <c r="S109" s="205"/>
      <c r="T109" s="20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00" t="s">
        <v>177</v>
      </c>
      <c r="AU109" s="200" t="s">
        <v>82</v>
      </c>
      <c r="AV109" s="13" t="s">
        <v>82</v>
      </c>
      <c r="AW109" s="13" t="s">
        <v>33</v>
      </c>
      <c r="AX109" s="13" t="s">
        <v>80</v>
      </c>
      <c r="AY109" s="200" t="s">
        <v>117</v>
      </c>
    </row>
    <row r="110" s="2" customFormat="1" ht="19.8" customHeight="1">
      <c r="A110" s="37"/>
      <c r="B110" s="177"/>
      <c r="C110" s="178" t="s">
        <v>214</v>
      </c>
      <c r="D110" s="178" t="s">
        <v>120</v>
      </c>
      <c r="E110" s="179" t="s">
        <v>215</v>
      </c>
      <c r="F110" s="180" t="s">
        <v>216</v>
      </c>
      <c r="G110" s="181" t="s">
        <v>210</v>
      </c>
      <c r="H110" s="182">
        <v>972</v>
      </c>
      <c r="I110" s="183"/>
      <c r="J110" s="184">
        <f>ROUND(I110*H110,2)</f>
        <v>0</v>
      </c>
      <c r="K110" s="180" t="s">
        <v>124</v>
      </c>
      <c r="L110" s="38"/>
      <c r="M110" s="185" t="s">
        <v>3</v>
      </c>
      <c r="N110" s="186" t="s">
        <v>43</v>
      </c>
      <c r="O110" s="71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9" t="s">
        <v>137</v>
      </c>
      <c r="AT110" s="189" t="s">
        <v>120</v>
      </c>
      <c r="AU110" s="189" t="s">
        <v>82</v>
      </c>
      <c r="AY110" s="18" t="s">
        <v>117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8" t="s">
        <v>80</v>
      </c>
      <c r="BK110" s="190">
        <f>ROUND(I110*H110,2)</f>
        <v>0</v>
      </c>
      <c r="BL110" s="18" t="s">
        <v>137</v>
      </c>
      <c r="BM110" s="189" t="s">
        <v>556</v>
      </c>
    </row>
    <row r="111" s="2" customFormat="1">
      <c r="A111" s="37"/>
      <c r="B111" s="38"/>
      <c r="C111" s="37"/>
      <c r="D111" s="191" t="s">
        <v>127</v>
      </c>
      <c r="E111" s="37"/>
      <c r="F111" s="192" t="s">
        <v>218</v>
      </c>
      <c r="G111" s="37"/>
      <c r="H111" s="37"/>
      <c r="I111" s="117"/>
      <c r="J111" s="37"/>
      <c r="K111" s="37"/>
      <c r="L111" s="38"/>
      <c r="M111" s="193"/>
      <c r="N111" s="194"/>
      <c r="O111" s="71"/>
      <c r="P111" s="71"/>
      <c r="Q111" s="71"/>
      <c r="R111" s="71"/>
      <c r="S111" s="71"/>
      <c r="T111" s="72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8" t="s">
        <v>127</v>
      </c>
      <c r="AU111" s="18" t="s">
        <v>82</v>
      </c>
    </row>
    <row r="112" s="2" customFormat="1" ht="19.8" customHeight="1">
      <c r="A112" s="37"/>
      <c r="B112" s="177"/>
      <c r="C112" s="178" t="s">
        <v>219</v>
      </c>
      <c r="D112" s="178" t="s">
        <v>120</v>
      </c>
      <c r="E112" s="179" t="s">
        <v>220</v>
      </c>
      <c r="F112" s="180" t="s">
        <v>221</v>
      </c>
      <c r="G112" s="181" t="s">
        <v>210</v>
      </c>
      <c r="H112" s="182">
        <v>972</v>
      </c>
      <c r="I112" s="183"/>
      <c r="J112" s="184">
        <f>ROUND(I112*H112,2)</f>
        <v>0</v>
      </c>
      <c r="K112" s="180" t="s">
        <v>124</v>
      </c>
      <c r="L112" s="38"/>
      <c r="M112" s="185" t="s">
        <v>3</v>
      </c>
      <c r="N112" s="186" t="s">
        <v>43</v>
      </c>
      <c r="O112" s="71"/>
      <c r="P112" s="187">
        <f>O112*H112</f>
        <v>0</v>
      </c>
      <c r="Q112" s="187">
        <v>0.00013999999999999999</v>
      </c>
      <c r="R112" s="187">
        <f>Q112*H112</f>
        <v>0.13607999999999998</v>
      </c>
      <c r="S112" s="187">
        <v>0</v>
      </c>
      <c r="T112" s="188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9" t="s">
        <v>137</v>
      </c>
      <c r="AT112" s="189" t="s">
        <v>120</v>
      </c>
      <c r="AU112" s="189" t="s">
        <v>82</v>
      </c>
      <c r="AY112" s="18" t="s">
        <v>117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8" t="s">
        <v>80</v>
      </c>
      <c r="BK112" s="190">
        <f>ROUND(I112*H112,2)</f>
        <v>0</v>
      </c>
      <c r="BL112" s="18" t="s">
        <v>137</v>
      </c>
      <c r="BM112" s="189" t="s">
        <v>557</v>
      </c>
    </row>
    <row r="113" s="2" customFormat="1">
      <c r="A113" s="37"/>
      <c r="B113" s="38"/>
      <c r="C113" s="37"/>
      <c r="D113" s="191" t="s">
        <v>127</v>
      </c>
      <c r="E113" s="37"/>
      <c r="F113" s="192" t="s">
        <v>223</v>
      </c>
      <c r="G113" s="37"/>
      <c r="H113" s="37"/>
      <c r="I113" s="117"/>
      <c r="J113" s="37"/>
      <c r="K113" s="37"/>
      <c r="L113" s="38"/>
      <c r="M113" s="193"/>
      <c r="N113" s="194"/>
      <c r="O113" s="71"/>
      <c r="P113" s="71"/>
      <c r="Q113" s="71"/>
      <c r="R113" s="71"/>
      <c r="S113" s="71"/>
      <c r="T113" s="72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8" t="s">
        <v>127</v>
      </c>
      <c r="AU113" s="18" t="s">
        <v>82</v>
      </c>
    </row>
    <row r="114" s="2" customFormat="1" ht="19.8" customHeight="1">
      <c r="A114" s="37"/>
      <c r="B114" s="177"/>
      <c r="C114" s="178" t="s">
        <v>224</v>
      </c>
      <c r="D114" s="178" t="s">
        <v>120</v>
      </c>
      <c r="E114" s="179" t="s">
        <v>225</v>
      </c>
      <c r="F114" s="180" t="s">
        <v>226</v>
      </c>
      <c r="G114" s="181" t="s">
        <v>210</v>
      </c>
      <c r="H114" s="182">
        <v>972</v>
      </c>
      <c r="I114" s="183"/>
      <c r="J114" s="184">
        <f>ROUND(I114*H114,2)</f>
        <v>0</v>
      </c>
      <c r="K114" s="180" t="s">
        <v>124</v>
      </c>
      <c r="L114" s="38"/>
      <c r="M114" s="185" t="s">
        <v>3</v>
      </c>
      <c r="N114" s="186" t="s">
        <v>43</v>
      </c>
      <c r="O114" s="71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9" t="s">
        <v>137</v>
      </c>
      <c r="AT114" s="189" t="s">
        <v>120</v>
      </c>
      <c r="AU114" s="189" t="s">
        <v>82</v>
      </c>
      <c r="AY114" s="18" t="s">
        <v>117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8" t="s">
        <v>80</v>
      </c>
      <c r="BK114" s="190">
        <f>ROUND(I114*H114,2)</f>
        <v>0</v>
      </c>
      <c r="BL114" s="18" t="s">
        <v>137</v>
      </c>
      <c r="BM114" s="189" t="s">
        <v>558</v>
      </c>
    </row>
    <row r="115" s="2" customFormat="1">
      <c r="A115" s="37"/>
      <c r="B115" s="38"/>
      <c r="C115" s="37"/>
      <c r="D115" s="191" t="s">
        <v>127</v>
      </c>
      <c r="E115" s="37"/>
      <c r="F115" s="192" t="s">
        <v>228</v>
      </c>
      <c r="G115" s="37"/>
      <c r="H115" s="37"/>
      <c r="I115" s="117"/>
      <c r="J115" s="37"/>
      <c r="K115" s="37"/>
      <c r="L115" s="38"/>
      <c r="M115" s="193"/>
      <c r="N115" s="194"/>
      <c r="O115" s="71"/>
      <c r="P115" s="71"/>
      <c r="Q115" s="71"/>
      <c r="R115" s="71"/>
      <c r="S115" s="71"/>
      <c r="T115" s="72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8" t="s">
        <v>127</v>
      </c>
      <c r="AU115" s="18" t="s">
        <v>82</v>
      </c>
    </row>
    <row r="116" s="2" customFormat="1" ht="19.8" customHeight="1">
      <c r="A116" s="37"/>
      <c r="B116" s="177"/>
      <c r="C116" s="178" t="s">
        <v>229</v>
      </c>
      <c r="D116" s="178" t="s">
        <v>120</v>
      </c>
      <c r="E116" s="179" t="s">
        <v>559</v>
      </c>
      <c r="F116" s="180" t="s">
        <v>560</v>
      </c>
      <c r="G116" s="181" t="s">
        <v>174</v>
      </c>
      <c r="H116" s="182">
        <v>222</v>
      </c>
      <c r="I116" s="183"/>
      <c r="J116" s="184">
        <f>ROUND(I116*H116,2)</f>
        <v>0</v>
      </c>
      <c r="K116" s="180" t="s">
        <v>124</v>
      </c>
      <c r="L116" s="38"/>
      <c r="M116" s="185" t="s">
        <v>3</v>
      </c>
      <c r="N116" s="186" t="s">
        <v>43</v>
      </c>
      <c r="O116" s="71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9" t="s">
        <v>137</v>
      </c>
      <c r="AT116" s="189" t="s">
        <v>120</v>
      </c>
      <c r="AU116" s="189" t="s">
        <v>82</v>
      </c>
      <c r="AY116" s="18" t="s">
        <v>117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8" t="s">
        <v>80</v>
      </c>
      <c r="BK116" s="190">
        <f>ROUND(I116*H116,2)</f>
        <v>0</v>
      </c>
      <c r="BL116" s="18" t="s">
        <v>137</v>
      </c>
      <c r="BM116" s="189" t="s">
        <v>561</v>
      </c>
    </row>
    <row r="117" s="2" customFormat="1">
      <c r="A117" s="37"/>
      <c r="B117" s="38"/>
      <c r="C117" s="37"/>
      <c r="D117" s="191" t="s">
        <v>127</v>
      </c>
      <c r="E117" s="37"/>
      <c r="F117" s="192" t="s">
        <v>562</v>
      </c>
      <c r="G117" s="37"/>
      <c r="H117" s="37"/>
      <c r="I117" s="117"/>
      <c r="J117" s="37"/>
      <c r="K117" s="37"/>
      <c r="L117" s="38"/>
      <c r="M117" s="193"/>
      <c r="N117" s="194"/>
      <c r="O117" s="71"/>
      <c r="P117" s="71"/>
      <c r="Q117" s="71"/>
      <c r="R117" s="71"/>
      <c r="S117" s="71"/>
      <c r="T117" s="72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127</v>
      </c>
      <c r="AU117" s="18" t="s">
        <v>82</v>
      </c>
    </row>
    <row r="118" s="13" customFormat="1">
      <c r="A118" s="13"/>
      <c r="B118" s="199"/>
      <c r="C118" s="13"/>
      <c r="D118" s="191" t="s">
        <v>177</v>
      </c>
      <c r="E118" s="200" t="s">
        <v>3</v>
      </c>
      <c r="F118" s="201" t="s">
        <v>563</v>
      </c>
      <c r="G118" s="13"/>
      <c r="H118" s="202">
        <v>222</v>
      </c>
      <c r="I118" s="203"/>
      <c r="J118" s="13"/>
      <c r="K118" s="13"/>
      <c r="L118" s="199"/>
      <c r="M118" s="204"/>
      <c r="N118" s="205"/>
      <c r="O118" s="205"/>
      <c r="P118" s="205"/>
      <c r="Q118" s="205"/>
      <c r="R118" s="205"/>
      <c r="S118" s="205"/>
      <c r="T118" s="20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00" t="s">
        <v>177</v>
      </c>
      <c r="AU118" s="200" t="s">
        <v>82</v>
      </c>
      <c r="AV118" s="13" t="s">
        <v>82</v>
      </c>
      <c r="AW118" s="13" t="s">
        <v>33</v>
      </c>
      <c r="AX118" s="13" t="s">
        <v>80</v>
      </c>
      <c r="AY118" s="200" t="s">
        <v>117</v>
      </c>
    </row>
    <row r="119" s="2" customFormat="1" ht="30" customHeight="1">
      <c r="A119" s="37"/>
      <c r="B119" s="177"/>
      <c r="C119" s="178" t="s">
        <v>236</v>
      </c>
      <c r="D119" s="178" t="s">
        <v>120</v>
      </c>
      <c r="E119" s="179" t="s">
        <v>564</v>
      </c>
      <c r="F119" s="180" t="s">
        <v>565</v>
      </c>
      <c r="G119" s="181" t="s">
        <v>232</v>
      </c>
      <c r="H119" s="182">
        <v>746</v>
      </c>
      <c r="I119" s="183"/>
      <c r="J119" s="184">
        <f>ROUND(I119*H119,2)</f>
        <v>0</v>
      </c>
      <c r="K119" s="180" t="s">
        <v>124</v>
      </c>
      <c r="L119" s="38"/>
      <c r="M119" s="185" t="s">
        <v>3</v>
      </c>
      <c r="N119" s="186" t="s">
        <v>43</v>
      </c>
      <c r="O119" s="71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9" t="s">
        <v>137</v>
      </c>
      <c r="AT119" s="189" t="s">
        <v>120</v>
      </c>
      <c r="AU119" s="189" t="s">
        <v>82</v>
      </c>
      <c r="AY119" s="18" t="s">
        <v>117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8" t="s">
        <v>80</v>
      </c>
      <c r="BK119" s="190">
        <f>ROUND(I119*H119,2)</f>
        <v>0</v>
      </c>
      <c r="BL119" s="18" t="s">
        <v>137</v>
      </c>
      <c r="BM119" s="189" t="s">
        <v>566</v>
      </c>
    </row>
    <row r="120" s="2" customFormat="1">
      <c r="A120" s="37"/>
      <c r="B120" s="38"/>
      <c r="C120" s="37"/>
      <c r="D120" s="191" t="s">
        <v>127</v>
      </c>
      <c r="E120" s="37"/>
      <c r="F120" s="192" t="s">
        <v>567</v>
      </c>
      <c r="G120" s="37"/>
      <c r="H120" s="37"/>
      <c r="I120" s="117"/>
      <c r="J120" s="37"/>
      <c r="K120" s="37"/>
      <c r="L120" s="38"/>
      <c r="M120" s="193"/>
      <c r="N120" s="194"/>
      <c r="O120" s="71"/>
      <c r="P120" s="71"/>
      <c r="Q120" s="71"/>
      <c r="R120" s="71"/>
      <c r="S120" s="71"/>
      <c r="T120" s="72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127</v>
      </c>
      <c r="AU120" s="18" t="s">
        <v>82</v>
      </c>
    </row>
    <row r="121" s="13" customFormat="1">
      <c r="A121" s="13"/>
      <c r="B121" s="199"/>
      <c r="C121" s="13"/>
      <c r="D121" s="191" t="s">
        <v>177</v>
      </c>
      <c r="E121" s="200" t="s">
        <v>3</v>
      </c>
      <c r="F121" s="201" t="s">
        <v>568</v>
      </c>
      <c r="G121" s="13"/>
      <c r="H121" s="202">
        <v>746</v>
      </c>
      <c r="I121" s="203"/>
      <c r="J121" s="13"/>
      <c r="K121" s="13"/>
      <c r="L121" s="199"/>
      <c r="M121" s="204"/>
      <c r="N121" s="205"/>
      <c r="O121" s="205"/>
      <c r="P121" s="205"/>
      <c r="Q121" s="205"/>
      <c r="R121" s="205"/>
      <c r="S121" s="205"/>
      <c r="T121" s="20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00" t="s">
        <v>177</v>
      </c>
      <c r="AU121" s="200" t="s">
        <v>82</v>
      </c>
      <c r="AV121" s="13" t="s">
        <v>82</v>
      </c>
      <c r="AW121" s="13" t="s">
        <v>33</v>
      </c>
      <c r="AX121" s="13" t="s">
        <v>80</v>
      </c>
      <c r="AY121" s="200" t="s">
        <v>117</v>
      </c>
    </row>
    <row r="122" s="2" customFormat="1" ht="19.8" customHeight="1">
      <c r="A122" s="37"/>
      <c r="B122" s="177"/>
      <c r="C122" s="178" t="s">
        <v>242</v>
      </c>
      <c r="D122" s="178" t="s">
        <v>120</v>
      </c>
      <c r="E122" s="179" t="s">
        <v>237</v>
      </c>
      <c r="F122" s="180" t="s">
        <v>238</v>
      </c>
      <c r="G122" s="181" t="s">
        <v>174</v>
      </c>
      <c r="H122" s="182">
        <v>972</v>
      </c>
      <c r="I122" s="183"/>
      <c r="J122" s="184">
        <f>ROUND(I122*H122,2)</f>
        <v>0</v>
      </c>
      <c r="K122" s="180" t="s">
        <v>124</v>
      </c>
      <c r="L122" s="38"/>
      <c r="M122" s="185" t="s">
        <v>3</v>
      </c>
      <c r="N122" s="186" t="s">
        <v>43</v>
      </c>
      <c r="O122" s="71"/>
      <c r="P122" s="187">
        <f>O122*H122</f>
        <v>0</v>
      </c>
      <c r="Q122" s="187">
        <v>0.00084000000000000003</v>
      </c>
      <c r="R122" s="187">
        <f>Q122*H122</f>
        <v>0.81647999999999998</v>
      </c>
      <c r="S122" s="187">
        <v>0</v>
      </c>
      <c r="T122" s="188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9" t="s">
        <v>137</v>
      </c>
      <c r="AT122" s="189" t="s">
        <v>120</v>
      </c>
      <c r="AU122" s="189" t="s">
        <v>82</v>
      </c>
      <c r="AY122" s="18" t="s">
        <v>117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8" t="s">
        <v>80</v>
      </c>
      <c r="BK122" s="190">
        <f>ROUND(I122*H122,2)</f>
        <v>0</v>
      </c>
      <c r="BL122" s="18" t="s">
        <v>137</v>
      </c>
      <c r="BM122" s="189" t="s">
        <v>569</v>
      </c>
    </row>
    <row r="123" s="2" customFormat="1">
      <c r="A123" s="37"/>
      <c r="B123" s="38"/>
      <c r="C123" s="37"/>
      <c r="D123" s="191" t="s">
        <v>127</v>
      </c>
      <c r="E123" s="37"/>
      <c r="F123" s="192" t="s">
        <v>240</v>
      </c>
      <c r="G123" s="37"/>
      <c r="H123" s="37"/>
      <c r="I123" s="117"/>
      <c r="J123" s="37"/>
      <c r="K123" s="37"/>
      <c r="L123" s="38"/>
      <c r="M123" s="193"/>
      <c r="N123" s="194"/>
      <c r="O123" s="71"/>
      <c r="P123" s="71"/>
      <c r="Q123" s="71"/>
      <c r="R123" s="71"/>
      <c r="S123" s="71"/>
      <c r="T123" s="72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127</v>
      </c>
      <c r="AU123" s="18" t="s">
        <v>82</v>
      </c>
    </row>
    <row r="124" s="13" customFormat="1">
      <c r="A124" s="13"/>
      <c r="B124" s="199"/>
      <c r="C124" s="13"/>
      <c r="D124" s="191" t="s">
        <v>177</v>
      </c>
      <c r="E124" s="200" t="s">
        <v>3</v>
      </c>
      <c r="F124" s="201" t="s">
        <v>570</v>
      </c>
      <c r="G124" s="13"/>
      <c r="H124" s="202">
        <v>972</v>
      </c>
      <c r="I124" s="203"/>
      <c r="J124" s="13"/>
      <c r="K124" s="13"/>
      <c r="L124" s="199"/>
      <c r="M124" s="204"/>
      <c r="N124" s="205"/>
      <c r="O124" s="205"/>
      <c r="P124" s="205"/>
      <c r="Q124" s="205"/>
      <c r="R124" s="205"/>
      <c r="S124" s="205"/>
      <c r="T124" s="20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00" t="s">
        <v>177</v>
      </c>
      <c r="AU124" s="200" t="s">
        <v>82</v>
      </c>
      <c r="AV124" s="13" t="s">
        <v>82</v>
      </c>
      <c r="AW124" s="13" t="s">
        <v>33</v>
      </c>
      <c r="AX124" s="13" t="s">
        <v>80</v>
      </c>
      <c r="AY124" s="200" t="s">
        <v>117</v>
      </c>
    </row>
    <row r="125" s="2" customFormat="1" ht="19.8" customHeight="1">
      <c r="A125" s="37"/>
      <c r="B125" s="177"/>
      <c r="C125" s="178" t="s">
        <v>9</v>
      </c>
      <c r="D125" s="178" t="s">
        <v>120</v>
      </c>
      <c r="E125" s="179" t="s">
        <v>248</v>
      </c>
      <c r="F125" s="180" t="s">
        <v>249</v>
      </c>
      <c r="G125" s="181" t="s">
        <v>174</v>
      </c>
      <c r="H125" s="182">
        <v>972</v>
      </c>
      <c r="I125" s="183"/>
      <c r="J125" s="184">
        <f>ROUND(I125*H125,2)</f>
        <v>0</v>
      </c>
      <c r="K125" s="180" t="s">
        <v>124</v>
      </c>
      <c r="L125" s="38"/>
      <c r="M125" s="185" t="s">
        <v>3</v>
      </c>
      <c r="N125" s="186" t="s">
        <v>43</v>
      </c>
      <c r="O125" s="71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9" t="s">
        <v>137</v>
      </c>
      <c r="AT125" s="189" t="s">
        <v>120</v>
      </c>
      <c r="AU125" s="189" t="s">
        <v>82</v>
      </c>
      <c r="AY125" s="18" t="s">
        <v>117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8" t="s">
        <v>80</v>
      </c>
      <c r="BK125" s="190">
        <f>ROUND(I125*H125,2)</f>
        <v>0</v>
      </c>
      <c r="BL125" s="18" t="s">
        <v>137</v>
      </c>
      <c r="BM125" s="189" t="s">
        <v>571</v>
      </c>
    </row>
    <row r="126" s="2" customFormat="1">
      <c r="A126" s="37"/>
      <c r="B126" s="38"/>
      <c r="C126" s="37"/>
      <c r="D126" s="191" t="s">
        <v>127</v>
      </c>
      <c r="E126" s="37"/>
      <c r="F126" s="192" t="s">
        <v>251</v>
      </c>
      <c r="G126" s="37"/>
      <c r="H126" s="37"/>
      <c r="I126" s="117"/>
      <c r="J126" s="37"/>
      <c r="K126" s="37"/>
      <c r="L126" s="38"/>
      <c r="M126" s="193"/>
      <c r="N126" s="194"/>
      <c r="O126" s="71"/>
      <c r="P126" s="71"/>
      <c r="Q126" s="71"/>
      <c r="R126" s="71"/>
      <c r="S126" s="71"/>
      <c r="T126" s="72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127</v>
      </c>
      <c r="AU126" s="18" t="s">
        <v>82</v>
      </c>
    </row>
    <row r="127" s="2" customFormat="1" ht="30" customHeight="1">
      <c r="A127" s="37"/>
      <c r="B127" s="177"/>
      <c r="C127" s="178" t="s">
        <v>252</v>
      </c>
      <c r="D127" s="178" t="s">
        <v>120</v>
      </c>
      <c r="E127" s="179" t="s">
        <v>258</v>
      </c>
      <c r="F127" s="180" t="s">
        <v>259</v>
      </c>
      <c r="G127" s="181" t="s">
        <v>232</v>
      </c>
      <c r="H127" s="182">
        <v>242.93000000000001</v>
      </c>
      <c r="I127" s="183"/>
      <c r="J127" s="184">
        <f>ROUND(I127*H127,2)</f>
        <v>0</v>
      </c>
      <c r="K127" s="180" t="s">
        <v>124</v>
      </c>
      <c r="L127" s="38"/>
      <c r="M127" s="185" t="s">
        <v>3</v>
      </c>
      <c r="N127" s="186" t="s">
        <v>43</v>
      </c>
      <c r="O127" s="71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9" t="s">
        <v>137</v>
      </c>
      <c r="AT127" s="189" t="s">
        <v>120</v>
      </c>
      <c r="AU127" s="189" t="s">
        <v>82</v>
      </c>
      <c r="AY127" s="18" t="s">
        <v>117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8" t="s">
        <v>80</v>
      </c>
      <c r="BK127" s="190">
        <f>ROUND(I127*H127,2)</f>
        <v>0</v>
      </c>
      <c r="BL127" s="18" t="s">
        <v>137</v>
      </c>
      <c r="BM127" s="189" t="s">
        <v>572</v>
      </c>
    </row>
    <row r="128" s="2" customFormat="1">
      <c r="A128" s="37"/>
      <c r="B128" s="38"/>
      <c r="C128" s="37"/>
      <c r="D128" s="191" t="s">
        <v>127</v>
      </c>
      <c r="E128" s="37"/>
      <c r="F128" s="192" t="s">
        <v>261</v>
      </c>
      <c r="G128" s="37"/>
      <c r="H128" s="37"/>
      <c r="I128" s="117"/>
      <c r="J128" s="37"/>
      <c r="K128" s="37"/>
      <c r="L128" s="38"/>
      <c r="M128" s="193"/>
      <c r="N128" s="194"/>
      <c r="O128" s="71"/>
      <c r="P128" s="71"/>
      <c r="Q128" s="71"/>
      <c r="R128" s="71"/>
      <c r="S128" s="71"/>
      <c r="T128" s="72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127</v>
      </c>
      <c r="AU128" s="18" t="s">
        <v>82</v>
      </c>
    </row>
    <row r="129" s="13" customFormat="1">
      <c r="A129" s="13"/>
      <c r="B129" s="199"/>
      <c r="C129" s="13"/>
      <c r="D129" s="191" t="s">
        <v>177</v>
      </c>
      <c r="E129" s="200" t="s">
        <v>3</v>
      </c>
      <c r="F129" s="201" t="s">
        <v>573</v>
      </c>
      <c r="G129" s="13"/>
      <c r="H129" s="202">
        <v>242.93000000000001</v>
      </c>
      <c r="I129" s="203"/>
      <c r="J129" s="13"/>
      <c r="K129" s="13"/>
      <c r="L129" s="199"/>
      <c r="M129" s="204"/>
      <c r="N129" s="205"/>
      <c r="O129" s="205"/>
      <c r="P129" s="205"/>
      <c r="Q129" s="205"/>
      <c r="R129" s="205"/>
      <c r="S129" s="205"/>
      <c r="T129" s="20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00" t="s">
        <v>177</v>
      </c>
      <c r="AU129" s="200" t="s">
        <v>82</v>
      </c>
      <c r="AV129" s="13" t="s">
        <v>82</v>
      </c>
      <c r="AW129" s="13" t="s">
        <v>33</v>
      </c>
      <c r="AX129" s="13" t="s">
        <v>80</v>
      </c>
      <c r="AY129" s="200" t="s">
        <v>117</v>
      </c>
    </row>
    <row r="130" s="2" customFormat="1" ht="30" customHeight="1">
      <c r="A130" s="37"/>
      <c r="B130" s="177"/>
      <c r="C130" s="178" t="s">
        <v>257</v>
      </c>
      <c r="D130" s="178" t="s">
        <v>120</v>
      </c>
      <c r="E130" s="179" t="s">
        <v>268</v>
      </c>
      <c r="F130" s="180" t="s">
        <v>269</v>
      </c>
      <c r="G130" s="181" t="s">
        <v>232</v>
      </c>
      <c r="H130" s="182">
        <v>242.93000000000001</v>
      </c>
      <c r="I130" s="183"/>
      <c r="J130" s="184">
        <f>ROUND(I130*H130,2)</f>
        <v>0</v>
      </c>
      <c r="K130" s="180" t="s">
        <v>124</v>
      </c>
      <c r="L130" s="38"/>
      <c r="M130" s="185" t="s">
        <v>3</v>
      </c>
      <c r="N130" s="186" t="s">
        <v>43</v>
      </c>
      <c r="O130" s="71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9" t="s">
        <v>137</v>
      </c>
      <c r="AT130" s="189" t="s">
        <v>120</v>
      </c>
      <c r="AU130" s="189" t="s">
        <v>82</v>
      </c>
      <c r="AY130" s="18" t="s">
        <v>117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8" t="s">
        <v>80</v>
      </c>
      <c r="BK130" s="190">
        <f>ROUND(I130*H130,2)</f>
        <v>0</v>
      </c>
      <c r="BL130" s="18" t="s">
        <v>137</v>
      </c>
      <c r="BM130" s="189" t="s">
        <v>574</v>
      </c>
    </row>
    <row r="131" s="2" customFormat="1">
      <c r="A131" s="37"/>
      <c r="B131" s="38"/>
      <c r="C131" s="37"/>
      <c r="D131" s="191" t="s">
        <v>127</v>
      </c>
      <c r="E131" s="37"/>
      <c r="F131" s="192" t="s">
        <v>271</v>
      </c>
      <c r="G131" s="37"/>
      <c r="H131" s="37"/>
      <c r="I131" s="117"/>
      <c r="J131" s="37"/>
      <c r="K131" s="37"/>
      <c r="L131" s="38"/>
      <c r="M131" s="193"/>
      <c r="N131" s="194"/>
      <c r="O131" s="71"/>
      <c r="P131" s="71"/>
      <c r="Q131" s="71"/>
      <c r="R131" s="71"/>
      <c r="S131" s="71"/>
      <c r="T131" s="72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127</v>
      </c>
      <c r="AU131" s="18" t="s">
        <v>82</v>
      </c>
    </row>
    <row r="132" s="2" customFormat="1" ht="19.8" customHeight="1">
      <c r="A132" s="37"/>
      <c r="B132" s="177"/>
      <c r="C132" s="178" t="s">
        <v>267</v>
      </c>
      <c r="D132" s="178" t="s">
        <v>120</v>
      </c>
      <c r="E132" s="179" t="s">
        <v>273</v>
      </c>
      <c r="F132" s="180" t="s">
        <v>274</v>
      </c>
      <c r="G132" s="181" t="s">
        <v>232</v>
      </c>
      <c r="H132" s="182">
        <v>242.93000000000001</v>
      </c>
      <c r="I132" s="183"/>
      <c r="J132" s="184">
        <f>ROUND(I132*H132,2)</f>
        <v>0</v>
      </c>
      <c r="K132" s="180" t="s">
        <v>124</v>
      </c>
      <c r="L132" s="38"/>
      <c r="M132" s="185" t="s">
        <v>3</v>
      </c>
      <c r="N132" s="186" t="s">
        <v>43</v>
      </c>
      <c r="O132" s="71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9" t="s">
        <v>137</v>
      </c>
      <c r="AT132" s="189" t="s">
        <v>120</v>
      </c>
      <c r="AU132" s="189" t="s">
        <v>82</v>
      </c>
      <c r="AY132" s="18" t="s">
        <v>117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8" t="s">
        <v>80</v>
      </c>
      <c r="BK132" s="190">
        <f>ROUND(I132*H132,2)</f>
        <v>0</v>
      </c>
      <c r="BL132" s="18" t="s">
        <v>137</v>
      </c>
      <c r="BM132" s="189" t="s">
        <v>575</v>
      </c>
    </row>
    <row r="133" s="2" customFormat="1">
      <c r="A133" s="37"/>
      <c r="B133" s="38"/>
      <c r="C133" s="37"/>
      <c r="D133" s="191" t="s">
        <v>127</v>
      </c>
      <c r="E133" s="37"/>
      <c r="F133" s="192" t="s">
        <v>276</v>
      </c>
      <c r="G133" s="37"/>
      <c r="H133" s="37"/>
      <c r="I133" s="117"/>
      <c r="J133" s="37"/>
      <c r="K133" s="37"/>
      <c r="L133" s="38"/>
      <c r="M133" s="193"/>
      <c r="N133" s="194"/>
      <c r="O133" s="71"/>
      <c r="P133" s="71"/>
      <c r="Q133" s="71"/>
      <c r="R133" s="71"/>
      <c r="S133" s="71"/>
      <c r="T133" s="72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127</v>
      </c>
      <c r="AU133" s="18" t="s">
        <v>82</v>
      </c>
    </row>
    <row r="134" s="2" customFormat="1" ht="30" customHeight="1">
      <c r="A134" s="37"/>
      <c r="B134" s="177"/>
      <c r="C134" s="178" t="s">
        <v>272</v>
      </c>
      <c r="D134" s="178" t="s">
        <v>120</v>
      </c>
      <c r="E134" s="179" t="s">
        <v>278</v>
      </c>
      <c r="F134" s="180" t="s">
        <v>279</v>
      </c>
      <c r="G134" s="181" t="s">
        <v>280</v>
      </c>
      <c r="H134" s="182">
        <v>437.274</v>
      </c>
      <c r="I134" s="183"/>
      <c r="J134" s="184">
        <f>ROUND(I134*H134,2)</f>
        <v>0</v>
      </c>
      <c r="K134" s="180" t="s">
        <v>124</v>
      </c>
      <c r="L134" s="38"/>
      <c r="M134" s="185" t="s">
        <v>3</v>
      </c>
      <c r="N134" s="186" t="s">
        <v>43</v>
      </c>
      <c r="O134" s="71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9" t="s">
        <v>137</v>
      </c>
      <c r="AT134" s="189" t="s">
        <v>120</v>
      </c>
      <c r="AU134" s="189" t="s">
        <v>82</v>
      </c>
      <c r="AY134" s="18" t="s">
        <v>117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8" t="s">
        <v>80</v>
      </c>
      <c r="BK134" s="190">
        <f>ROUND(I134*H134,2)</f>
        <v>0</v>
      </c>
      <c r="BL134" s="18" t="s">
        <v>137</v>
      </c>
      <c r="BM134" s="189" t="s">
        <v>576</v>
      </c>
    </row>
    <row r="135" s="2" customFormat="1">
      <c r="A135" s="37"/>
      <c r="B135" s="38"/>
      <c r="C135" s="37"/>
      <c r="D135" s="191" t="s">
        <v>127</v>
      </c>
      <c r="E135" s="37"/>
      <c r="F135" s="192" t="s">
        <v>282</v>
      </c>
      <c r="G135" s="37"/>
      <c r="H135" s="37"/>
      <c r="I135" s="117"/>
      <c r="J135" s="37"/>
      <c r="K135" s="37"/>
      <c r="L135" s="38"/>
      <c r="M135" s="193"/>
      <c r="N135" s="194"/>
      <c r="O135" s="71"/>
      <c r="P135" s="71"/>
      <c r="Q135" s="71"/>
      <c r="R135" s="71"/>
      <c r="S135" s="71"/>
      <c r="T135" s="7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127</v>
      </c>
      <c r="AU135" s="18" t="s">
        <v>82</v>
      </c>
    </row>
    <row r="136" s="13" customFormat="1">
      <c r="A136" s="13"/>
      <c r="B136" s="199"/>
      <c r="C136" s="13"/>
      <c r="D136" s="191" t="s">
        <v>177</v>
      </c>
      <c r="E136" s="13"/>
      <c r="F136" s="201" t="s">
        <v>577</v>
      </c>
      <c r="G136" s="13"/>
      <c r="H136" s="202">
        <v>437.274</v>
      </c>
      <c r="I136" s="203"/>
      <c r="J136" s="13"/>
      <c r="K136" s="13"/>
      <c r="L136" s="199"/>
      <c r="M136" s="204"/>
      <c r="N136" s="205"/>
      <c r="O136" s="205"/>
      <c r="P136" s="205"/>
      <c r="Q136" s="205"/>
      <c r="R136" s="205"/>
      <c r="S136" s="205"/>
      <c r="T136" s="20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0" t="s">
        <v>177</v>
      </c>
      <c r="AU136" s="200" t="s">
        <v>82</v>
      </c>
      <c r="AV136" s="13" t="s">
        <v>82</v>
      </c>
      <c r="AW136" s="13" t="s">
        <v>4</v>
      </c>
      <c r="AX136" s="13" t="s">
        <v>80</v>
      </c>
      <c r="AY136" s="200" t="s">
        <v>117</v>
      </c>
    </row>
    <row r="137" s="2" customFormat="1" ht="19.8" customHeight="1">
      <c r="A137" s="37"/>
      <c r="B137" s="177"/>
      <c r="C137" s="178" t="s">
        <v>277</v>
      </c>
      <c r="D137" s="178" t="s">
        <v>120</v>
      </c>
      <c r="E137" s="179" t="s">
        <v>284</v>
      </c>
      <c r="F137" s="180" t="s">
        <v>285</v>
      </c>
      <c r="G137" s="181" t="s">
        <v>232</v>
      </c>
      <c r="H137" s="182">
        <v>242.93000000000001</v>
      </c>
      <c r="I137" s="183"/>
      <c r="J137" s="184">
        <f>ROUND(I137*H137,2)</f>
        <v>0</v>
      </c>
      <c r="K137" s="180" t="s">
        <v>124</v>
      </c>
      <c r="L137" s="38"/>
      <c r="M137" s="185" t="s">
        <v>3</v>
      </c>
      <c r="N137" s="186" t="s">
        <v>43</v>
      </c>
      <c r="O137" s="71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9" t="s">
        <v>137</v>
      </c>
      <c r="AT137" s="189" t="s">
        <v>120</v>
      </c>
      <c r="AU137" s="189" t="s">
        <v>82</v>
      </c>
      <c r="AY137" s="18" t="s">
        <v>117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8" t="s">
        <v>80</v>
      </c>
      <c r="BK137" s="190">
        <f>ROUND(I137*H137,2)</f>
        <v>0</v>
      </c>
      <c r="BL137" s="18" t="s">
        <v>137</v>
      </c>
      <c r="BM137" s="189" t="s">
        <v>578</v>
      </c>
    </row>
    <row r="138" s="2" customFormat="1">
      <c r="A138" s="37"/>
      <c r="B138" s="38"/>
      <c r="C138" s="37"/>
      <c r="D138" s="191" t="s">
        <v>127</v>
      </c>
      <c r="E138" s="37"/>
      <c r="F138" s="192" t="s">
        <v>287</v>
      </c>
      <c r="G138" s="37"/>
      <c r="H138" s="37"/>
      <c r="I138" s="117"/>
      <c r="J138" s="37"/>
      <c r="K138" s="37"/>
      <c r="L138" s="38"/>
      <c r="M138" s="193"/>
      <c r="N138" s="194"/>
      <c r="O138" s="71"/>
      <c r="P138" s="71"/>
      <c r="Q138" s="71"/>
      <c r="R138" s="71"/>
      <c r="S138" s="71"/>
      <c r="T138" s="72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127</v>
      </c>
      <c r="AU138" s="18" t="s">
        <v>82</v>
      </c>
    </row>
    <row r="139" s="2" customFormat="1" ht="19.8" customHeight="1">
      <c r="A139" s="37"/>
      <c r="B139" s="177"/>
      <c r="C139" s="178" t="s">
        <v>8</v>
      </c>
      <c r="D139" s="178" t="s">
        <v>120</v>
      </c>
      <c r="E139" s="179" t="s">
        <v>289</v>
      </c>
      <c r="F139" s="180" t="s">
        <v>290</v>
      </c>
      <c r="G139" s="181" t="s">
        <v>232</v>
      </c>
      <c r="H139" s="182">
        <v>503.06999999999999</v>
      </c>
      <c r="I139" s="183"/>
      <c r="J139" s="184">
        <f>ROUND(I139*H139,2)</f>
        <v>0</v>
      </c>
      <c r="K139" s="180" t="s">
        <v>124</v>
      </c>
      <c r="L139" s="38"/>
      <c r="M139" s="185" t="s">
        <v>3</v>
      </c>
      <c r="N139" s="186" t="s">
        <v>43</v>
      </c>
      <c r="O139" s="71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9" t="s">
        <v>137</v>
      </c>
      <c r="AT139" s="189" t="s">
        <v>120</v>
      </c>
      <c r="AU139" s="189" t="s">
        <v>82</v>
      </c>
      <c r="AY139" s="18" t="s">
        <v>117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8" t="s">
        <v>80</v>
      </c>
      <c r="BK139" s="190">
        <f>ROUND(I139*H139,2)</f>
        <v>0</v>
      </c>
      <c r="BL139" s="18" t="s">
        <v>137</v>
      </c>
      <c r="BM139" s="189" t="s">
        <v>579</v>
      </c>
    </row>
    <row r="140" s="2" customFormat="1">
      <c r="A140" s="37"/>
      <c r="B140" s="38"/>
      <c r="C140" s="37"/>
      <c r="D140" s="191" t="s">
        <v>127</v>
      </c>
      <c r="E140" s="37"/>
      <c r="F140" s="192" t="s">
        <v>292</v>
      </c>
      <c r="G140" s="37"/>
      <c r="H140" s="37"/>
      <c r="I140" s="117"/>
      <c r="J140" s="37"/>
      <c r="K140" s="37"/>
      <c r="L140" s="38"/>
      <c r="M140" s="193"/>
      <c r="N140" s="194"/>
      <c r="O140" s="71"/>
      <c r="P140" s="71"/>
      <c r="Q140" s="71"/>
      <c r="R140" s="71"/>
      <c r="S140" s="71"/>
      <c r="T140" s="72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127</v>
      </c>
      <c r="AU140" s="18" t="s">
        <v>82</v>
      </c>
    </row>
    <row r="141" s="13" customFormat="1">
      <c r="A141" s="13"/>
      <c r="B141" s="199"/>
      <c r="C141" s="13"/>
      <c r="D141" s="191" t="s">
        <v>177</v>
      </c>
      <c r="E141" s="200" t="s">
        <v>3</v>
      </c>
      <c r="F141" s="201" t="s">
        <v>568</v>
      </c>
      <c r="G141" s="13"/>
      <c r="H141" s="202">
        <v>746</v>
      </c>
      <c r="I141" s="203"/>
      <c r="J141" s="13"/>
      <c r="K141" s="13"/>
      <c r="L141" s="199"/>
      <c r="M141" s="204"/>
      <c r="N141" s="205"/>
      <c r="O141" s="205"/>
      <c r="P141" s="205"/>
      <c r="Q141" s="205"/>
      <c r="R141" s="205"/>
      <c r="S141" s="205"/>
      <c r="T141" s="20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0" t="s">
        <v>177</v>
      </c>
      <c r="AU141" s="200" t="s">
        <v>82</v>
      </c>
      <c r="AV141" s="13" t="s">
        <v>82</v>
      </c>
      <c r="AW141" s="13" t="s">
        <v>33</v>
      </c>
      <c r="AX141" s="13" t="s">
        <v>72</v>
      </c>
      <c r="AY141" s="200" t="s">
        <v>117</v>
      </c>
    </row>
    <row r="142" s="13" customFormat="1">
      <c r="A142" s="13"/>
      <c r="B142" s="199"/>
      <c r="C142" s="13"/>
      <c r="D142" s="191" t="s">
        <v>177</v>
      </c>
      <c r="E142" s="200" t="s">
        <v>3</v>
      </c>
      <c r="F142" s="201" t="s">
        <v>580</v>
      </c>
      <c r="G142" s="13"/>
      <c r="H142" s="202">
        <v>-242.93000000000001</v>
      </c>
      <c r="I142" s="203"/>
      <c r="J142" s="13"/>
      <c r="K142" s="13"/>
      <c r="L142" s="199"/>
      <c r="M142" s="204"/>
      <c r="N142" s="205"/>
      <c r="O142" s="205"/>
      <c r="P142" s="205"/>
      <c r="Q142" s="205"/>
      <c r="R142" s="205"/>
      <c r="S142" s="205"/>
      <c r="T142" s="20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0" t="s">
        <v>177</v>
      </c>
      <c r="AU142" s="200" t="s">
        <v>82</v>
      </c>
      <c r="AV142" s="13" t="s">
        <v>82</v>
      </c>
      <c r="AW142" s="13" t="s">
        <v>33</v>
      </c>
      <c r="AX142" s="13" t="s">
        <v>72</v>
      </c>
      <c r="AY142" s="200" t="s">
        <v>117</v>
      </c>
    </row>
    <row r="143" s="14" customFormat="1">
      <c r="A143" s="14"/>
      <c r="B143" s="207"/>
      <c r="C143" s="14"/>
      <c r="D143" s="191" t="s">
        <v>177</v>
      </c>
      <c r="E143" s="208" t="s">
        <v>3</v>
      </c>
      <c r="F143" s="209" t="s">
        <v>266</v>
      </c>
      <c r="G143" s="14"/>
      <c r="H143" s="210">
        <v>503.06999999999999</v>
      </c>
      <c r="I143" s="211"/>
      <c r="J143" s="14"/>
      <c r="K143" s="14"/>
      <c r="L143" s="207"/>
      <c r="M143" s="212"/>
      <c r="N143" s="213"/>
      <c r="O143" s="213"/>
      <c r="P143" s="213"/>
      <c r="Q143" s="213"/>
      <c r="R143" s="213"/>
      <c r="S143" s="213"/>
      <c r="T143" s="2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8" t="s">
        <v>177</v>
      </c>
      <c r="AU143" s="208" t="s">
        <v>82</v>
      </c>
      <c r="AV143" s="14" t="s">
        <v>137</v>
      </c>
      <c r="AW143" s="14" t="s">
        <v>33</v>
      </c>
      <c r="AX143" s="14" t="s">
        <v>80</v>
      </c>
      <c r="AY143" s="208" t="s">
        <v>117</v>
      </c>
    </row>
    <row r="144" s="2" customFormat="1" ht="19.8" customHeight="1">
      <c r="A144" s="37"/>
      <c r="B144" s="177"/>
      <c r="C144" s="178" t="s">
        <v>288</v>
      </c>
      <c r="D144" s="178" t="s">
        <v>120</v>
      </c>
      <c r="E144" s="179" t="s">
        <v>298</v>
      </c>
      <c r="F144" s="180" t="s">
        <v>299</v>
      </c>
      <c r="G144" s="181" t="s">
        <v>232</v>
      </c>
      <c r="H144" s="182">
        <v>193.83199999999999</v>
      </c>
      <c r="I144" s="183"/>
      <c r="J144" s="184">
        <f>ROUND(I144*H144,2)</f>
        <v>0</v>
      </c>
      <c r="K144" s="180" t="s">
        <v>124</v>
      </c>
      <c r="L144" s="38"/>
      <c r="M144" s="185" t="s">
        <v>3</v>
      </c>
      <c r="N144" s="186" t="s">
        <v>43</v>
      </c>
      <c r="O144" s="71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9" t="s">
        <v>137</v>
      </c>
      <c r="AT144" s="189" t="s">
        <v>120</v>
      </c>
      <c r="AU144" s="189" t="s">
        <v>82</v>
      </c>
      <c r="AY144" s="18" t="s">
        <v>117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8" t="s">
        <v>80</v>
      </c>
      <c r="BK144" s="190">
        <f>ROUND(I144*H144,2)</f>
        <v>0</v>
      </c>
      <c r="BL144" s="18" t="s">
        <v>137</v>
      </c>
      <c r="BM144" s="189" t="s">
        <v>581</v>
      </c>
    </row>
    <row r="145" s="2" customFormat="1">
      <c r="A145" s="37"/>
      <c r="B145" s="38"/>
      <c r="C145" s="37"/>
      <c r="D145" s="191" t="s">
        <v>127</v>
      </c>
      <c r="E145" s="37"/>
      <c r="F145" s="192" t="s">
        <v>301</v>
      </c>
      <c r="G145" s="37"/>
      <c r="H145" s="37"/>
      <c r="I145" s="117"/>
      <c r="J145" s="37"/>
      <c r="K145" s="37"/>
      <c r="L145" s="38"/>
      <c r="M145" s="193"/>
      <c r="N145" s="194"/>
      <c r="O145" s="71"/>
      <c r="P145" s="71"/>
      <c r="Q145" s="71"/>
      <c r="R145" s="71"/>
      <c r="S145" s="71"/>
      <c r="T145" s="7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127</v>
      </c>
      <c r="AU145" s="18" t="s">
        <v>82</v>
      </c>
    </row>
    <row r="146" s="13" customFormat="1">
      <c r="A146" s="13"/>
      <c r="B146" s="199"/>
      <c r="C146" s="13"/>
      <c r="D146" s="191" t="s">
        <v>177</v>
      </c>
      <c r="E146" s="200" t="s">
        <v>3</v>
      </c>
      <c r="F146" s="201" t="s">
        <v>582</v>
      </c>
      <c r="G146" s="13"/>
      <c r="H146" s="202">
        <v>193.83199999999999</v>
      </c>
      <c r="I146" s="203"/>
      <c r="J146" s="13"/>
      <c r="K146" s="13"/>
      <c r="L146" s="199"/>
      <c r="M146" s="204"/>
      <c r="N146" s="205"/>
      <c r="O146" s="205"/>
      <c r="P146" s="205"/>
      <c r="Q146" s="205"/>
      <c r="R146" s="205"/>
      <c r="S146" s="205"/>
      <c r="T146" s="20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0" t="s">
        <v>177</v>
      </c>
      <c r="AU146" s="200" t="s">
        <v>82</v>
      </c>
      <c r="AV146" s="13" t="s">
        <v>82</v>
      </c>
      <c r="AW146" s="13" t="s">
        <v>33</v>
      </c>
      <c r="AX146" s="13" t="s">
        <v>80</v>
      </c>
      <c r="AY146" s="200" t="s">
        <v>117</v>
      </c>
    </row>
    <row r="147" s="2" customFormat="1" ht="14.4" customHeight="1">
      <c r="A147" s="37"/>
      <c r="B147" s="177"/>
      <c r="C147" s="215" t="s">
        <v>297</v>
      </c>
      <c r="D147" s="215" t="s">
        <v>304</v>
      </c>
      <c r="E147" s="216" t="s">
        <v>305</v>
      </c>
      <c r="F147" s="217" t="s">
        <v>306</v>
      </c>
      <c r="G147" s="218" t="s">
        <v>280</v>
      </c>
      <c r="H147" s="219">
        <v>323.69900000000001</v>
      </c>
      <c r="I147" s="220"/>
      <c r="J147" s="221">
        <f>ROUND(I147*H147,2)</f>
        <v>0</v>
      </c>
      <c r="K147" s="217" t="s">
        <v>124</v>
      </c>
      <c r="L147" s="222"/>
      <c r="M147" s="223" t="s">
        <v>3</v>
      </c>
      <c r="N147" s="224" t="s">
        <v>43</v>
      </c>
      <c r="O147" s="71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9" t="s">
        <v>154</v>
      </c>
      <c r="AT147" s="189" t="s">
        <v>304</v>
      </c>
      <c r="AU147" s="189" t="s">
        <v>82</v>
      </c>
      <c r="AY147" s="18" t="s">
        <v>117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8" t="s">
        <v>80</v>
      </c>
      <c r="BK147" s="190">
        <f>ROUND(I147*H147,2)</f>
        <v>0</v>
      </c>
      <c r="BL147" s="18" t="s">
        <v>137</v>
      </c>
      <c r="BM147" s="189" t="s">
        <v>583</v>
      </c>
    </row>
    <row r="148" s="2" customFormat="1">
      <c r="A148" s="37"/>
      <c r="B148" s="38"/>
      <c r="C148" s="37"/>
      <c r="D148" s="191" t="s">
        <v>127</v>
      </c>
      <c r="E148" s="37"/>
      <c r="F148" s="192" t="s">
        <v>306</v>
      </c>
      <c r="G148" s="37"/>
      <c r="H148" s="37"/>
      <c r="I148" s="117"/>
      <c r="J148" s="37"/>
      <c r="K148" s="37"/>
      <c r="L148" s="38"/>
      <c r="M148" s="193"/>
      <c r="N148" s="194"/>
      <c r="O148" s="71"/>
      <c r="P148" s="71"/>
      <c r="Q148" s="71"/>
      <c r="R148" s="71"/>
      <c r="S148" s="71"/>
      <c r="T148" s="7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127</v>
      </c>
      <c r="AU148" s="18" t="s">
        <v>82</v>
      </c>
    </row>
    <row r="149" s="13" customFormat="1">
      <c r="A149" s="13"/>
      <c r="B149" s="199"/>
      <c r="C149" s="13"/>
      <c r="D149" s="191" t="s">
        <v>177</v>
      </c>
      <c r="E149" s="200" t="s">
        <v>3</v>
      </c>
      <c r="F149" s="201" t="s">
        <v>582</v>
      </c>
      <c r="G149" s="13"/>
      <c r="H149" s="202">
        <v>193.83199999999999</v>
      </c>
      <c r="I149" s="203"/>
      <c r="J149" s="13"/>
      <c r="K149" s="13"/>
      <c r="L149" s="199"/>
      <c r="M149" s="204"/>
      <c r="N149" s="205"/>
      <c r="O149" s="205"/>
      <c r="P149" s="205"/>
      <c r="Q149" s="205"/>
      <c r="R149" s="205"/>
      <c r="S149" s="205"/>
      <c r="T149" s="20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0" t="s">
        <v>177</v>
      </c>
      <c r="AU149" s="200" t="s">
        <v>82</v>
      </c>
      <c r="AV149" s="13" t="s">
        <v>82</v>
      </c>
      <c r="AW149" s="13" t="s">
        <v>33</v>
      </c>
      <c r="AX149" s="13" t="s">
        <v>80</v>
      </c>
      <c r="AY149" s="200" t="s">
        <v>117</v>
      </c>
    </row>
    <row r="150" s="13" customFormat="1">
      <c r="A150" s="13"/>
      <c r="B150" s="199"/>
      <c r="C150" s="13"/>
      <c r="D150" s="191" t="s">
        <v>177</v>
      </c>
      <c r="E150" s="13"/>
      <c r="F150" s="201" t="s">
        <v>584</v>
      </c>
      <c r="G150" s="13"/>
      <c r="H150" s="202">
        <v>323.69900000000001</v>
      </c>
      <c r="I150" s="203"/>
      <c r="J150" s="13"/>
      <c r="K150" s="13"/>
      <c r="L150" s="199"/>
      <c r="M150" s="204"/>
      <c r="N150" s="205"/>
      <c r="O150" s="205"/>
      <c r="P150" s="205"/>
      <c r="Q150" s="205"/>
      <c r="R150" s="205"/>
      <c r="S150" s="205"/>
      <c r="T150" s="20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0" t="s">
        <v>177</v>
      </c>
      <c r="AU150" s="200" t="s">
        <v>82</v>
      </c>
      <c r="AV150" s="13" t="s">
        <v>82</v>
      </c>
      <c r="AW150" s="13" t="s">
        <v>4</v>
      </c>
      <c r="AX150" s="13" t="s">
        <v>80</v>
      </c>
      <c r="AY150" s="200" t="s">
        <v>117</v>
      </c>
    </row>
    <row r="151" s="2" customFormat="1" ht="19.8" customHeight="1">
      <c r="A151" s="37"/>
      <c r="B151" s="177"/>
      <c r="C151" s="178" t="s">
        <v>303</v>
      </c>
      <c r="D151" s="178" t="s">
        <v>120</v>
      </c>
      <c r="E151" s="179" t="s">
        <v>585</v>
      </c>
      <c r="F151" s="180" t="s">
        <v>586</v>
      </c>
      <c r="G151" s="181" t="s">
        <v>174</v>
      </c>
      <c r="H151" s="182">
        <v>222</v>
      </c>
      <c r="I151" s="183"/>
      <c r="J151" s="184">
        <f>ROUND(I151*H151,2)</f>
        <v>0</v>
      </c>
      <c r="K151" s="180" t="s">
        <v>124</v>
      </c>
      <c r="L151" s="38"/>
      <c r="M151" s="185" t="s">
        <v>3</v>
      </c>
      <c r="N151" s="186" t="s">
        <v>43</v>
      </c>
      <c r="O151" s="71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9" t="s">
        <v>137</v>
      </c>
      <c r="AT151" s="189" t="s">
        <v>120</v>
      </c>
      <c r="AU151" s="189" t="s">
        <v>82</v>
      </c>
      <c r="AY151" s="18" t="s">
        <v>117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8" t="s">
        <v>80</v>
      </c>
      <c r="BK151" s="190">
        <f>ROUND(I151*H151,2)</f>
        <v>0</v>
      </c>
      <c r="BL151" s="18" t="s">
        <v>137</v>
      </c>
      <c r="BM151" s="189" t="s">
        <v>587</v>
      </c>
    </row>
    <row r="152" s="2" customFormat="1">
      <c r="A152" s="37"/>
      <c r="B152" s="38"/>
      <c r="C152" s="37"/>
      <c r="D152" s="191" t="s">
        <v>127</v>
      </c>
      <c r="E152" s="37"/>
      <c r="F152" s="192" t="s">
        <v>588</v>
      </c>
      <c r="G152" s="37"/>
      <c r="H152" s="37"/>
      <c r="I152" s="117"/>
      <c r="J152" s="37"/>
      <c r="K152" s="37"/>
      <c r="L152" s="38"/>
      <c r="M152" s="193"/>
      <c r="N152" s="194"/>
      <c r="O152" s="71"/>
      <c r="P152" s="71"/>
      <c r="Q152" s="71"/>
      <c r="R152" s="71"/>
      <c r="S152" s="71"/>
      <c r="T152" s="72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127</v>
      </c>
      <c r="AU152" s="18" t="s">
        <v>82</v>
      </c>
    </row>
    <row r="153" s="13" customFormat="1">
      <c r="A153" s="13"/>
      <c r="B153" s="199"/>
      <c r="C153" s="13"/>
      <c r="D153" s="191" t="s">
        <v>177</v>
      </c>
      <c r="E153" s="200" t="s">
        <v>3</v>
      </c>
      <c r="F153" s="201" t="s">
        <v>563</v>
      </c>
      <c r="G153" s="13"/>
      <c r="H153" s="202">
        <v>222</v>
      </c>
      <c r="I153" s="203"/>
      <c r="J153" s="13"/>
      <c r="K153" s="13"/>
      <c r="L153" s="199"/>
      <c r="M153" s="204"/>
      <c r="N153" s="205"/>
      <c r="O153" s="205"/>
      <c r="P153" s="205"/>
      <c r="Q153" s="205"/>
      <c r="R153" s="205"/>
      <c r="S153" s="205"/>
      <c r="T153" s="20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0" t="s">
        <v>177</v>
      </c>
      <c r="AU153" s="200" t="s">
        <v>82</v>
      </c>
      <c r="AV153" s="13" t="s">
        <v>82</v>
      </c>
      <c r="AW153" s="13" t="s">
        <v>33</v>
      </c>
      <c r="AX153" s="13" t="s">
        <v>80</v>
      </c>
      <c r="AY153" s="200" t="s">
        <v>117</v>
      </c>
    </row>
    <row r="154" s="2" customFormat="1" ht="19.8" customHeight="1">
      <c r="A154" s="37"/>
      <c r="B154" s="177"/>
      <c r="C154" s="178" t="s">
        <v>309</v>
      </c>
      <c r="D154" s="178" t="s">
        <v>120</v>
      </c>
      <c r="E154" s="179" t="s">
        <v>589</v>
      </c>
      <c r="F154" s="180" t="s">
        <v>590</v>
      </c>
      <c r="G154" s="181" t="s">
        <v>174</v>
      </c>
      <c r="H154" s="182">
        <v>222</v>
      </c>
      <c r="I154" s="183"/>
      <c r="J154" s="184">
        <f>ROUND(I154*H154,2)</f>
        <v>0</v>
      </c>
      <c r="K154" s="180" t="s">
        <v>124</v>
      </c>
      <c r="L154" s="38"/>
      <c r="M154" s="185" t="s">
        <v>3</v>
      </c>
      <c r="N154" s="186" t="s">
        <v>43</v>
      </c>
      <c r="O154" s="71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9" t="s">
        <v>137</v>
      </c>
      <c r="AT154" s="189" t="s">
        <v>120</v>
      </c>
      <c r="AU154" s="189" t="s">
        <v>82</v>
      </c>
      <c r="AY154" s="18" t="s">
        <v>117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8" t="s">
        <v>80</v>
      </c>
      <c r="BK154" s="190">
        <f>ROUND(I154*H154,2)</f>
        <v>0</v>
      </c>
      <c r="BL154" s="18" t="s">
        <v>137</v>
      </c>
      <c r="BM154" s="189" t="s">
        <v>591</v>
      </c>
    </row>
    <row r="155" s="2" customFormat="1">
      <c r="A155" s="37"/>
      <c r="B155" s="38"/>
      <c r="C155" s="37"/>
      <c r="D155" s="191" t="s">
        <v>127</v>
      </c>
      <c r="E155" s="37"/>
      <c r="F155" s="192" t="s">
        <v>592</v>
      </c>
      <c r="G155" s="37"/>
      <c r="H155" s="37"/>
      <c r="I155" s="117"/>
      <c r="J155" s="37"/>
      <c r="K155" s="37"/>
      <c r="L155" s="38"/>
      <c r="M155" s="193"/>
      <c r="N155" s="194"/>
      <c r="O155" s="71"/>
      <c r="P155" s="71"/>
      <c r="Q155" s="71"/>
      <c r="R155" s="71"/>
      <c r="S155" s="71"/>
      <c r="T155" s="7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127</v>
      </c>
      <c r="AU155" s="18" t="s">
        <v>82</v>
      </c>
    </row>
    <row r="156" s="2" customFormat="1" ht="14.4" customHeight="1">
      <c r="A156" s="37"/>
      <c r="B156" s="177"/>
      <c r="C156" s="215" t="s">
        <v>315</v>
      </c>
      <c r="D156" s="215" t="s">
        <v>304</v>
      </c>
      <c r="E156" s="216" t="s">
        <v>593</v>
      </c>
      <c r="F156" s="217" t="s">
        <v>594</v>
      </c>
      <c r="G156" s="218" t="s">
        <v>595</v>
      </c>
      <c r="H156" s="219">
        <v>3.3300000000000001</v>
      </c>
      <c r="I156" s="220"/>
      <c r="J156" s="221">
        <f>ROUND(I156*H156,2)</f>
        <v>0</v>
      </c>
      <c r="K156" s="217" t="s">
        <v>124</v>
      </c>
      <c r="L156" s="222"/>
      <c r="M156" s="223" t="s">
        <v>3</v>
      </c>
      <c r="N156" s="224" t="s">
        <v>43</v>
      </c>
      <c r="O156" s="71"/>
      <c r="P156" s="187">
        <f>O156*H156</f>
        <v>0</v>
      </c>
      <c r="Q156" s="187">
        <v>0.001</v>
      </c>
      <c r="R156" s="187">
        <f>Q156*H156</f>
        <v>0.0033300000000000001</v>
      </c>
      <c r="S156" s="187">
        <v>0</v>
      </c>
      <c r="T156" s="18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9" t="s">
        <v>154</v>
      </c>
      <c r="AT156" s="189" t="s">
        <v>304</v>
      </c>
      <c r="AU156" s="189" t="s">
        <v>82</v>
      </c>
      <c r="AY156" s="18" t="s">
        <v>117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8" t="s">
        <v>80</v>
      </c>
      <c r="BK156" s="190">
        <f>ROUND(I156*H156,2)</f>
        <v>0</v>
      </c>
      <c r="BL156" s="18" t="s">
        <v>137</v>
      </c>
      <c r="BM156" s="189" t="s">
        <v>596</v>
      </c>
    </row>
    <row r="157" s="2" customFormat="1">
      <c r="A157" s="37"/>
      <c r="B157" s="38"/>
      <c r="C157" s="37"/>
      <c r="D157" s="191" t="s">
        <v>127</v>
      </c>
      <c r="E157" s="37"/>
      <c r="F157" s="192" t="s">
        <v>594</v>
      </c>
      <c r="G157" s="37"/>
      <c r="H157" s="37"/>
      <c r="I157" s="117"/>
      <c r="J157" s="37"/>
      <c r="K157" s="37"/>
      <c r="L157" s="38"/>
      <c r="M157" s="193"/>
      <c r="N157" s="194"/>
      <c r="O157" s="71"/>
      <c r="P157" s="71"/>
      <c r="Q157" s="71"/>
      <c r="R157" s="71"/>
      <c r="S157" s="71"/>
      <c r="T157" s="7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127</v>
      </c>
      <c r="AU157" s="18" t="s">
        <v>82</v>
      </c>
    </row>
    <row r="158" s="13" customFormat="1">
      <c r="A158" s="13"/>
      <c r="B158" s="199"/>
      <c r="C158" s="13"/>
      <c r="D158" s="191" t="s">
        <v>177</v>
      </c>
      <c r="E158" s="13"/>
      <c r="F158" s="201" t="s">
        <v>597</v>
      </c>
      <c r="G158" s="13"/>
      <c r="H158" s="202">
        <v>3.3300000000000001</v>
      </c>
      <c r="I158" s="203"/>
      <c r="J158" s="13"/>
      <c r="K158" s="13"/>
      <c r="L158" s="199"/>
      <c r="M158" s="204"/>
      <c r="N158" s="205"/>
      <c r="O158" s="205"/>
      <c r="P158" s="205"/>
      <c r="Q158" s="205"/>
      <c r="R158" s="205"/>
      <c r="S158" s="205"/>
      <c r="T158" s="20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0" t="s">
        <v>177</v>
      </c>
      <c r="AU158" s="200" t="s">
        <v>82</v>
      </c>
      <c r="AV158" s="13" t="s">
        <v>82</v>
      </c>
      <c r="AW158" s="13" t="s">
        <v>4</v>
      </c>
      <c r="AX158" s="13" t="s">
        <v>80</v>
      </c>
      <c r="AY158" s="200" t="s">
        <v>117</v>
      </c>
    </row>
    <row r="159" s="2" customFormat="1" ht="19.8" customHeight="1">
      <c r="A159" s="37"/>
      <c r="B159" s="177"/>
      <c r="C159" s="178" t="s">
        <v>322</v>
      </c>
      <c r="D159" s="178" t="s">
        <v>120</v>
      </c>
      <c r="E159" s="179" t="s">
        <v>598</v>
      </c>
      <c r="F159" s="180" t="s">
        <v>599</v>
      </c>
      <c r="G159" s="181" t="s">
        <v>174</v>
      </c>
      <c r="H159" s="182">
        <v>222</v>
      </c>
      <c r="I159" s="183"/>
      <c r="J159" s="184">
        <f>ROUND(I159*H159,2)</f>
        <v>0</v>
      </c>
      <c r="K159" s="180" t="s">
        <v>124</v>
      </c>
      <c r="L159" s="38"/>
      <c r="M159" s="185" t="s">
        <v>3</v>
      </c>
      <c r="N159" s="186" t="s">
        <v>43</v>
      </c>
      <c r="O159" s="71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9" t="s">
        <v>137</v>
      </c>
      <c r="AT159" s="189" t="s">
        <v>120</v>
      </c>
      <c r="AU159" s="189" t="s">
        <v>82</v>
      </c>
      <c r="AY159" s="18" t="s">
        <v>117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8" t="s">
        <v>80</v>
      </c>
      <c r="BK159" s="190">
        <f>ROUND(I159*H159,2)</f>
        <v>0</v>
      </c>
      <c r="BL159" s="18" t="s">
        <v>137</v>
      </c>
      <c r="BM159" s="189" t="s">
        <v>600</v>
      </c>
    </row>
    <row r="160" s="2" customFormat="1">
      <c r="A160" s="37"/>
      <c r="B160" s="38"/>
      <c r="C160" s="37"/>
      <c r="D160" s="191" t="s">
        <v>127</v>
      </c>
      <c r="E160" s="37"/>
      <c r="F160" s="192" t="s">
        <v>601</v>
      </c>
      <c r="G160" s="37"/>
      <c r="H160" s="37"/>
      <c r="I160" s="117"/>
      <c r="J160" s="37"/>
      <c r="K160" s="37"/>
      <c r="L160" s="38"/>
      <c r="M160" s="193"/>
      <c r="N160" s="194"/>
      <c r="O160" s="71"/>
      <c r="P160" s="71"/>
      <c r="Q160" s="71"/>
      <c r="R160" s="71"/>
      <c r="S160" s="71"/>
      <c r="T160" s="72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127</v>
      </c>
      <c r="AU160" s="18" t="s">
        <v>82</v>
      </c>
    </row>
    <row r="161" s="13" customFormat="1">
      <c r="A161" s="13"/>
      <c r="B161" s="199"/>
      <c r="C161" s="13"/>
      <c r="D161" s="191" t="s">
        <v>177</v>
      </c>
      <c r="E161" s="200" t="s">
        <v>3</v>
      </c>
      <c r="F161" s="201" t="s">
        <v>563</v>
      </c>
      <c r="G161" s="13"/>
      <c r="H161" s="202">
        <v>222</v>
      </c>
      <c r="I161" s="203"/>
      <c r="J161" s="13"/>
      <c r="K161" s="13"/>
      <c r="L161" s="199"/>
      <c r="M161" s="204"/>
      <c r="N161" s="205"/>
      <c r="O161" s="205"/>
      <c r="P161" s="205"/>
      <c r="Q161" s="205"/>
      <c r="R161" s="205"/>
      <c r="S161" s="205"/>
      <c r="T161" s="20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0" t="s">
        <v>177</v>
      </c>
      <c r="AU161" s="200" t="s">
        <v>82</v>
      </c>
      <c r="AV161" s="13" t="s">
        <v>82</v>
      </c>
      <c r="AW161" s="13" t="s">
        <v>33</v>
      </c>
      <c r="AX161" s="13" t="s">
        <v>80</v>
      </c>
      <c r="AY161" s="200" t="s">
        <v>117</v>
      </c>
    </row>
    <row r="162" s="2" customFormat="1" ht="19.8" customHeight="1">
      <c r="A162" s="37"/>
      <c r="B162" s="177"/>
      <c r="C162" s="178" t="s">
        <v>327</v>
      </c>
      <c r="D162" s="178" t="s">
        <v>120</v>
      </c>
      <c r="E162" s="179" t="s">
        <v>310</v>
      </c>
      <c r="F162" s="180" t="s">
        <v>311</v>
      </c>
      <c r="G162" s="181" t="s">
        <v>174</v>
      </c>
      <c r="H162" s="182">
        <v>263</v>
      </c>
      <c r="I162" s="183"/>
      <c r="J162" s="184">
        <f>ROUND(I162*H162,2)</f>
        <v>0</v>
      </c>
      <c r="K162" s="180" t="s">
        <v>124</v>
      </c>
      <c r="L162" s="38"/>
      <c r="M162" s="185" t="s">
        <v>3</v>
      </c>
      <c r="N162" s="186" t="s">
        <v>43</v>
      </c>
      <c r="O162" s="71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9" t="s">
        <v>137</v>
      </c>
      <c r="AT162" s="189" t="s">
        <v>120</v>
      </c>
      <c r="AU162" s="189" t="s">
        <v>82</v>
      </c>
      <c r="AY162" s="18" t="s">
        <v>117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8" t="s">
        <v>80</v>
      </c>
      <c r="BK162" s="190">
        <f>ROUND(I162*H162,2)</f>
        <v>0</v>
      </c>
      <c r="BL162" s="18" t="s">
        <v>137</v>
      </c>
      <c r="BM162" s="189" t="s">
        <v>602</v>
      </c>
    </row>
    <row r="163" s="2" customFormat="1">
      <c r="A163" s="37"/>
      <c r="B163" s="38"/>
      <c r="C163" s="37"/>
      <c r="D163" s="191" t="s">
        <v>127</v>
      </c>
      <c r="E163" s="37"/>
      <c r="F163" s="192" t="s">
        <v>313</v>
      </c>
      <c r="G163" s="37"/>
      <c r="H163" s="37"/>
      <c r="I163" s="117"/>
      <c r="J163" s="37"/>
      <c r="K163" s="37"/>
      <c r="L163" s="38"/>
      <c r="M163" s="193"/>
      <c r="N163" s="194"/>
      <c r="O163" s="71"/>
      <c r="P163" s="71"/>
      <c r="Q163" s="71"/>
      <c r="R163" s="71"/>
      <c r="S163" s="71"/>
      <c r="T163" s="72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127</v>
      </c>
      <c r="AU163" s="18" t="s">
        <v>82</v>
      </c>
    </row>
    <row r="164" s="13" customFormat="1">
      <c r="A164" s="13"/>
      <c r="B164" s="199"/>
      <c r="C164" s="13"/>
      <c r="D164" s="191" t="s">
        <v>177</v>
      </c>
      <c r="E164" s="200" t="s">
        <v>3</v>
      </c>
      <c r="F164" s="201" t="s">
        <v>545</v>
      </c>
      <c r="G164" s="13"/>
      <c r="H164" s="202">
        <v>263</v>
      </c>
      <c r="I164" s="203"/>
      <c r="J164" s="13"/>
      <c r="K164" s="13"/>
      <c r="L164" s="199"/>
      <c r="M164" s="204"/>
      <c r="N164" s="205"/>
      <c r="O164" s="205"/>
      <c r="P164" s="205"/>
      <c r="Q164" s="205"/>
      <c r="R164" s="205"/>
      <c r="S164" s="205"/>
      <c r="T164" s="20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0" t="s">
        <v>177</v>
      </c>
      <c r="AU164" s="200" t="s">
        <v>82</v>
      </c>
      <c r="AV164" s="13" t="s">
        <v>82</v>
      </c>
      <c r="AW164" s="13" t="s">
        <v>33</v>
      </c>
      <c r="AX164" s="13" t="s">
        <v>80</v>
      </c>
      <c r="AY164" s="200" t="s">
        <v>117</v>
      </c>
    </row>
    <row r="165" s="2" customFormat="1" ht="19.8" customHeight="1">
      <c r="A165" s="37"/>
      <c r="B165" s="177"/>
      <c r="C165" s="178" t="s">
        <v>332</v>
      </c>
      <c r="D165" s="178" t="s">
        <v>120</v>
      </c>
      <c r="E165" s="179" t="s">
        <v>603</v>
      </c>
      <c r="F165" s="180" t="s">
        <v>604</v>
      </c>
      <c r="G165" s="181" t="s">
        <v>174</v>
      </c>
      <c r="H165" s="182">
        <v>222</v>
      </c>
      <c r="I165" s="183"/>
      <c r="J165" s="184">
        <f>ROUND(I165*H165,2)</f>
        <v>0</v>
      </c>
      <c r="K165" s="180" t="s">
        <v>124</v>
      </c>
      <c r="L165" s="38"/>
      <c r="M165" s="185" t="s">
        <v>3</v>
      </c>
      <c r="N165" s="186" t="s">
        <v>43</v>
      </c>
      <c r="O165" s="71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9" t="s">
        <v>137</v>
      </c>
      <c r="AT165" s="189" t="s">
        <v>120</v>
      </c>
      <c r="AU165" s="189" t="s">
        <v>82</v>
      </c>
      <c r="AY165" s="18" t="s">
        <v>117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8" t="s">
        <v>80</v>
      </c>
      <c r="BK165" s="190">
        <f>ROUND(I165*H165,2)</f>
        <v>0</v>
      </c>
      <c r="BL165" s="18" t="s">
        <v>137</v>
      </c>
      <c r="BM165" s="189" t="s">
        <v>605</v>
      </c>
    </row>
    <row r="166" s="2" customFormat="1">
      <c r="A166" s="37"/>
      <c r="B166" s="38"/>
      <c r="C166" s="37"/>
      <c r="D166" s="191" t="s">
        <v>127</v>
      </c>
      <c r="E166" s="37"/>
      <c r="F166" s="192" t="s">
        <v>606</v>
      </c>
      <c r="G166" s="37"/>
      <c r="H166" s="37"/>
      <c r="I166" s="117"/>
      <c r="J166" s="37"/>
      <c r="K166" s="37"/>
      <c r="L166" s="38"/>
      <c r="M166" s="193"/>
      <c r="N166" s="194"/>
      <c r="O166" s="71"/>
      <c r="P166" s="71"/>
      <c r="Q166" s="71"/>
      <c r="R166" s="71"/>
      <c r="S166" s="71"/>
      <c r="T166" s="72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127</v>
      </c>
      <c r="AU166" s="18" t="s">
        <v>82</v>
      </c>
    </row>
    <row r="167" s="12" customFormat="1" ht="22.8" customHeight="1">
      <c r="A167" s="12"/>
      <c r="B167" s="164"/>
      <c r="C167" s="12"/>
      <c r="D167" s="165" t="s">
        <v>71</v>
      </c>
      <c r="E167" s="175" t="s">
        <v>137</v>
      </c>
      <c r="F167" s="175" t="s">
        <v>321</v>
      </c>
      <c r="G167" s="12"/>
      <c r="H167" s="12"/>
      <c r="I167" s="167"/>
      <c r="J167" s="176">
        <f>BK167</f>
        <v>0</v>
      </c>
      <c r="K167" s="12"/>
      <c r="L167" s="164"/>
      <c r="M167" s="169"/>
      <c r="N167" s="170"/>
      <c r="O167" s="170"/>
      <c r="P167" s="171">
        <f>SUM(P168:P179)</f>
        <v>0</v>
      </c>
      <c r="Q167" s="170"/>
      <c r="R167" s="171">
        <f>SUM(R168:R179)</f>
        <v>0.079000000000000001</v>
      </c>
      <c r="S167" s="170"/>
      <c r="T167" s="172">
        <f>SUM(T168:T179)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5" t="s">
        <v>80</v>
      </c>
      <c r="AT167" s="173" t="s">
        <v>71</v>
      </c>
      <c r="AU167" s="173" t="s">
        <v>80</v>
      </c>
      <c r="AY167" s="165" t="s">
        <v>117</v>
      </c>
      <c r="BK167" s="174">
        <f>SUM(BK168:BK179)</f>
        <v>0</v>
      </c>
    </row>
    <row r="168" s="2" customFormat="1" ht="19.8" customHeight="1">
      <c r="A168" s="37"/>
      <c r="B168" s="177"/>
      <c r="C168" s="178" t="s">
        <v>336</v>
      </c>
      <c r="D168" s="178" t="s">
        <v>120</v>
      </c>
      <c r="E168" s="179" t="s">
        <v>323</v>
      </c>
      <c r="F168" s="180" t="s">
        <v>324</v>
      </c>
      <c r="G168" s="181" t="s">
        <v>232</v>
      </c>
      <c r="H168" s="182">
        <v>48.457999999999998</v>
      </c>
      <c r="I168" s="183"/>
      <c r="J168" s="184">
        <f>ROUND(I168*H168,2)</f>
        <v>0</v>
      </c>
      <c r="K168" s="180" t="s">
        <v>124</v>
      </c>
      <c r="L168" s="38"/>
      <c r="M168" s="185" t="s">
        <v>3</v>
      </c>
      <c r="N168" s="186" t="s">
        <v>43</v>
      </c>
      <c r="O168" s="71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9" t="s">
        <v>137</v>
      </c>
      <c r="AT168" s="189" t="s">
        <v>120</v>
      </c>
      <c r="AU168" s="189" t="s">
        <v>82</v>
      </c>
      <c r="AY168" s="18" t="s">
        <v>117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8" t="s">
        <v>80</v>
      </c>
      <c r="BK168" s="190">
        <f>ROUND(I168*H168,2)</f>
        <v>0</v>
      </c>
      <c r="BL168" s="18" t="s">
        <v>137</v>
      </c>
      <c r="BM168" s="189" t="s">
        <v>607</v>
      </c>
    </row>
    <row r="169" s="2" customFormat="1">
      <c r="A169" s="37"/>
      <c r="B169" s="38"/>
      <c r="C169" s="37"/>
      <c r="D169" s="191" t="s">
        <v>127</v>
      </c>
      <c r="E169" s="37"/>
      <c r="F169" s="192" t="s">
        <v>326</v>
      </c>
      <c r="G169" s="37"/>
      <c r="H169" s="37"/>
      <c r="I169" s="117"/>
      <c r="J169" s="37"/>
      <c r="K169" s="37"/>
      <c r="L169" s="38"/>
      <c r="M169" s="193"/>
      <c r="N169" s="194"/>
      <c r="O169" s="71"/>
      <c r="P169" s="71"/>
      <c r="Q169" s="71"/>
      <c r="R169" s="71"/>
      <c r="S169" s="71"/>
      <c r="T169" s="72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127</v>
      </c>
      <c r="AU169" s="18" t="s">
        <v>82</v>
      </c>
    </row>
    <row r="170" s="13" customFormat="1">
      <c r="A170" s="13"/>
      <c r="B170" s="199"/>
      <c r="C170" s="13"/>
      <c r="D170" s="191" t="s">
        <v>177</v>
      </c>
      <c r="E170" s="200" t="s">
        <v>3</v>
      </c>
      <c r="F170" s="201" t="s">
        <v>608</v>
      </c>
      <c r="G170" s="13"/>
      <c r="H170" s="202">
        <v>48.457999999999998</v>
      </c>
      <c r="I170" s="203"/>
      <c r="J170" s="13"/>
      <c r="K170" s="13"/>
      <c r="L170" s="199"/>
      <c r="M170" s="204"/>
      <c r="N170" s="205"/>
      <c r="O170" s="205"/>
      <c r="P170" s="205"/>
      <c r="Q170" s="205"/>
      <c r="R170" s="205"/>
      <c r="S170" s="205"/>
      <c r="T170" s="20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0" t="s">
        <v>177</v>
      </c>
      <c r="AU170" s="200" t="s">
        <v>82</v>
      </c>
      <c r="AV170" s="13" t="s">
        <v>82</v>
      </c>
      <c r="AW170" s="13" t="s">
        <v>33</v>
      </c>
      <c r="AX170" s="13" t="s">
        <v>80</v>
      </c>
      <c r="AY170" s="200" t="s">
        <v>117</v>
      </c>
    </row>
    <row r="171" s="2" customFormat="1" ht="19.8" customHeight="1">
      <c r="A171" s="37"/>
      <c r="B171" s="177"/>
      <c r="C171" s="178" t="s">
        <v>340</v>
      </c>
      <c r="D171" s="178" t="s">
        <v>120</v>
      </c>
      <c r="E171" s="179" t="s">
        <v>328</v>
      </c>
      <c r="F171" s="180" t="s">
        <v>329</v>
      </c>
      <c r="G171" s="181" t="s">
        <v>201</v>
      </c>
      <c r="H171" s="182">
        <v>10</v>
      </c>
      <c r="I171" s="183"/>
      <c r="J171" s="184">
        <f>ROUND(I171*H171,2)</f>
        <v>0</v>
      </c>
      <c r="K171" s="180" t="s">
        <v>124</v>
      </c>
      <c r="L171" s="38"/>
      <c r="M171" s="185" t="s">
        <v>3</v>
      </c>
      <c r="N171" s="186" t="s">
        <v>43</v>
      </c>
      <c r="O171" s="71"/>
      <c r="P171" s="187">
        <f>O171*H171</f>
        <v>0</v>
      </c>
      <c r="Q171" s="187">
        <v>0.0066</v>
      </c>
      <c r="R171" s="187">
        <f>Q171*H171</f>
        <v>0.066000000000000003</v>
      </c>
      <c r="S171" s="187">
        <v>0</v>
      </c>
      <c r="T171" s="18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9" t="s">
        <v>137</v>
      </c>
      <c r="AT171" s="189" t="s">
        <v>120</v>
      </c>
      <c r="AU171" s="189" t="s">
        <v>82</v>
      </c>
      <c r="AY171" s="18" t="s">
        <v>117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8" t="s">
        <v>80</v>
      </c>
      <c r="BK171" s="190">
        <f>ROUND(I171*H171,2)</f>
        <v>0</v>
      </c>
      <c r="BL171" s="18" t="s">
        <v>137</v>
      </c>
      <c r="BM171" s="189" t="s">
        <v>609</v>
      </c>
    </row>
    <row r="172" s="2" customFormat="1">
      <c r="A172" s="37"/>
      <c r="B172" s="38"/>
      <c r="C172" s="37"/>
      <c r="D172" s="191" t="s">
        <v>127</v>
      </c>
      <c r="E172" s="37"/>
      <c r="F172" s="192" t="s">
        <v>331</v>
      </c>
      <c r="G172" s="37"/>
      <c r="H172" s="37"/>
      <c r="I172" s="117"/>
      <c r="J172" s="37"/>
      <c r="K172" s="37"/>
      <c r="L172" s="38"/>
      <c r="M172" s="193"/>
      <c r="N172" s="194"/>
      <c r="O172" s="71"/>
      <c r="P172" s="71"/>
      <c r="Q172" s="71"/>
      <c r="R172" s="71"/>
      <c r="S172" s="71"/>
      <c r="T172" s="72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127</v>
      </c>
      <c r="AU172" s="18" t="s">
        <v>82</v>
      </c>
    </row>
    <row r="173" s="2" customFormat="1" ht="19.8" customHeight="1">
      <c r="A173" s="37"/>
      <c r="B173" s="177"/>
      <c r="C173" s="215" t="s">
        <v>344</v>
      </c>
      <c r="D173" s="215" t="s">
        <v>304</v>
      </c>
      <c r="E173" s="216" t="s">
        <v>610</v>
      </c>
      <c r="F173" s="217" t="s">
        <v>611</v>
      </c>
      <c r="G173" s="218" t="s">
        <v>201</v>
      </c>
      <c r="H173" s="219">
        <v>6</v>
      </c>
      <c r="I173" s="220"/>
      <c r="J173" s="221">
        <f>ROUND(I173*H173,2)</f>
        <v>0</v>
      </c>
      <c r="K173" s="217" t="s">
        <v>124</v>
      </c>
      <c r="L173" s="222"/>
      <c r="M173" s="223" t="s">
        <v>3</v>
      </c>
      <c r="N173" s="224" t="s">
        <v>43</v>
      </c>
      <c r="O173" s="71"/>
      <c r="P173" s="187">
        <f>O173*H173</f>
        <v>0</v>
      </c>
      <c r="Q173" s="187">
        <v>0.00089999999999999998</v>
      </c>
      <c r="R173" s="187">
        <f>Q173*H173</f>
        <v>0.0054000000000000003</v>
      </c>
      <c r="S173" s="187">
        <v>0</v>
      </c>
      <c r="T173" s="18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9" t="s">
        <v>154</v>
      </c>
      <c r="AT173" s="189" t="s">
        <v>304</v>
      </c>
      <c r="AU173" s="189" t="s">
        <v>82</v>
      </c>
      <c r="AY173" s="18" t="s">
        <v>117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8" t="s">
        <v>80</v>
      </c>
      <c r="BK173" s="190">
        <f>ROUND(I173*H173,2)</f>
        <v>0</v>
      </c>
      <c r="BL173" s="18" t="s">
        <v>137</v>
      </c>
      <c r="BM173" s="189" t="s">
        <v>612</v>
      </c>
    </row>
    <row r="174" s="2" customFormat="1">
      <c r="A174" s="37"/>
      <c r="B174" s="38"/>
      <c r="C174" s="37"/>
      <c r="D174" s="191" t="s">
        <v>127</v>
      </c>
      <c r="E174" s="37"/>
      <c r="F174" s="192" t="s">
        <v>611</v>
      </c>
      <c r="G174" s="37"/>
      <c r="H174" s="37"/>
      <c r="I174" s="117"/>
      <c r="J174" s="37"/>
      <c r="K174" s="37"/>
      <c r="L174" s="38"/>
      <c r="M174" s="193"/>
      <c r="N174" s="194"/>
      <c r="O174" s="71"/>
      <c r="P174" s="71"/>
      <c r="Q174" s="71"/>
      <c r="R174" s="71"/>
      <c r="S174" s="71"/>
      <c r="T174" s="72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127</v>
      </c>
      <c r="AU174" s="18" t="s">
        <v>82</v>
      </c>
    </row>
    <row r="175" s="2" customFormat="1" ht="19.8" customHeight="1">
      <c r="A175" s="37"/>
      <c r="B175" s="177"/>
      <c r="C175" s="215" t="s">
        <v>349</v>
      </c>
      <c r="D175" s="215" t="s">
        <v>304</v>
      </c>
      <c r="E175" s="216" t="s">
        <v>613</v>
      </c>
      <c r="F175" s="217" t="s">
        <v>614</v>
      </c>
      <c r="G175" s="218" t="s">
        <v>201</v>
      </c>
      <c r="H175" s="219">
        <v>4</v>
      </c>
      <c r="I175" s="220"/>
      <c r="J175" s="221">
        <f>ROUND(I175*H175,2)</f>
        <v>0</v>
      </c>
      <c r="K175" s="217" t="s">
        <v>124</v>
      </c>
      <c r="L175" s="222"/>
      <c r="M175" s="223" t="s">
        <v>3</v>
      </c>
      <c r="N175" s="224" t="s">
        <v>43</v>
      </c>
      <c r="O175" s="71"/>
      <c r="P175" s="187">
        <f>O175*H175</f>
        <v>0</v>
      </c>
      <c r="Q175" s="187">
        <v>0.0019</v>
      </c>
      <c r="R175" s="187">
        <f>Q175*H175</f>
        <v>0.0076</v>
      </c>
      <c r="S175" s="187">
        <v>0</v>
      </c>
      <c r="T175" s="18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9" t="s">
        <v>154</v>
      </c>
      <c r="AT175" s="189" t="s">
        <v>304</v>
      </c>
      <c r="AU175" s="189" t="s">
        <v>82</v>
      </c>
      <c r="AY175" s="18" t="s">
        <v>117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8" t="s">
        <v>80</v>
      </c>
      <c r="BK175" s="190">
        <f>ROUND(I175*H175,2)</f>
        <v>0</v>
      </c>
      <c r="BL175" s="18" t="s">
        <v>137</v>
      </c>
      <c r="BM175" s="189" t="s">
        <v>615</v>
      </c>
    </row>
    <row r="176" s="2" customFormat="1">
      <c r="A176" s="37"/>
      <c r="B176" s="38"/>
      <c r="C176" s="37"/>
      <c r="D176" s="191" t="s">
        <v>127</v>
      </c>
      <c r="E176" s="37"/>
      <c r="F176" s="192" t="s">
        <v>614</v>
      </c>
      <c r="G176" s="37"/>
      <c r="H176" s="37"/>
      <c r="I176" s="117"/>
      <c r="J176" s="37"/>
      <c r="K176" s="37"/>
      <c r="L176" s="38"/>
      <c r="M176" s="193"/>
      <c r="N176" s="194"/>
      <c r="O176" s="71"/>
      <c r="P176" s="71"/>
      <c r="Q176" s="71"/>
      <c r="R176" s="71"/>
      <c r="S176" s="71"/>
      <c r="T176" s="72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127</v>
      </c>
      <c r="AU176" s="18" t="s">
        <v>82</v>
      </c>
    </row>
    <row r="177" s="2" customFormat="1" ht="19.8" customHeight="1">
      <c r="A177" s="37"/>
      <c r="B177" s="177"/>
      <c r="C177" s="178" t="s">
        <v>353</v>
      </c>
      <c r="D177" s="178" t="s">
        <v>120</v>
      </c>
      <c r="E177" s="179" t="s">
        <v>616</v>
      </c>
      <c r="F177" s="180" t="s">
        <v>617</v>
      </c>
      <c r="G177" s="181" t="s">
        <v>232</v>
      </c>
      <c r="H177" s="182">
        <v>0.64000000000000001</v>
      </c>
      <c r="I177" s="183"/>
      <c r="J177" s="184">
        <f>ROUND(I177*H177,2)</f>
        <v>0</v>
      </c>
      <c r="K177" s="180" t="s">
        <v>124</v>
      </c>
      <c r="L177" s="38"/>
      <c r="M177" s="185" t="s">
        <v>3</v>
      </c>
      <c r="N177" s="186" t="s">
        <v>43</v>
      </c>
      <c r="O177" s="71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9" t="s">
        <v>137</v>
      </c>
      <c r="AT177" s="189" t="s">
        <v>120</v>
      </c>
      <c r="AU177" s="189" t="s">
        <v>82</v>
      </c>
      <c r="AY177" s="18" t="s">
        <v>117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8" t="s">
        <v>80</v>
      </c>
      <c r="BK177" s="190">
        <f>ROUND(I177*H177,2)</f>
        <v>0</v>
      </c>
      <c r="BL177" s="18" t="s">
        <v>137</v>
      </c>
      <c r="BM177" s="189" t="s">
        <v>618</v>
      </c>
    </row>
    <row r="178" s="2" customFormat="1">
      <c r="A178" s="37"/>
      <c r="B178" s="38"/>
      <c r="C178" s="37"/>
      <c r="D178" s="191" t="s">
        <v>127</v>
      </c>
      <c r="E178" s="37"/>
      <c r="F178" s="192" t="s">
        <v>619</v>
      </c>
      <c r="G178" s="37"/>
      <c r="H178" s="37"/>
      <c r="I178" s="117"/>
      <c r="J178" s="37"/>
      <c r="K178" s="37"/>
      <c r="L178" s="38"/>
      <c r="M178" s="193"/>
      <c r="N178" s="194"/>
      <c r="O178" s="71"/>
      <c r="P178" s="71"/>
      <c r="Q178" s="71"/>
      <c r="R178" s="71"/>
      <c r="S178" s="71"/>
      <c r="T178" s="72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127</v>
      </c>
      <c r="AU178" s="18" t="s">
        <v>82</v>
      </c>
    </row>
    <row r="179" s="13" customFormat="1">
      <c r="A179" s="13"/>
      <c r="B179" s="199"/>
      <c r="C179" s="13"/>
      <c r="D179" s="191" t="s">
        <v>177</v>
      </c>
      <c r="E179" s="200" t="s">
        <v>3</v>
      </c>
      <c r="F179" s="201" t="s">
        <v>620</v>
      </c>
      <c r="G179" s="13"/>
      <c r="H179" s="202">
        <v>0.64000000000000001</v>
      </c>
      <c r="I179" s="203"/>
      <c r="J179" s="13"/>
      <c r="K179" s="13"/>
      <c r="L179" s="199"/>
      <c r="M179" s="204"/>
      <c r="N179" s="205"/>
      <c r="O179" s="205"/>
      <c r="P179" s="205"/>
      <c r="Q179" s="205"/>
      <c r="R179" s="205"/>
      <c r="S179" s="205"/>
      <c r="T179" s="20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0" t="s">
        <v>177</v>
      </c>
      <c r="AU179" s="200" t="s">
        <v>82</v>
      </c>
      <c r="AV179" s="13" t="s">
        <v>82</v>
      </c>
      <c r="AW179" s="13" t="s">
        <v>33</v>
      </c>
      <c r="AX179" s="13" t="s">
        <v>80</v>
      </c>
      <c r="AY179" s="200" t="s">
        <v>117</v>
      </c>
    </row>
    <row r="180" s="12" customFormat="1" ht="22.8" customHeight="1">
      <c r="A180" s="12"/>
      <c r="B180" s="164"/>
      <c r="C180" s="12"/>
      <c r="D180" s="165" t="s">
        <v>71</v>
      </c>
      <c r="E180" s="175" t="s">
        <v>116</v>
      </c>
      <c r="F180" s="175" t="s">
        <v>358</v>
      </c>
      <c r="G180" s="12"/>
      <c r="H180" s="12"/>
      <c r="I180" s="167"/>
      <c r="J180" s="176">
        <f>BK180</f>
        <v>0</v>
      </c>
      <c r="K180" s="12"/>
      <c r="L180" s="164"/>
      <c r="M180" s="169"/>
      <c r="N180" s="170"/>
      <c r="O180" s="170"/>
      <c r="P180" s="171">
        <f>SUM(P181:P195)</f>
        <v>0</v>
      </c>
      <c r="Q180" s="170"/>
      <c r="R180" s="171">
        <f>SUM(R181:R195)</f>
        <v>0</v>
      </c>
      <c r="S180" s="170"/>
      <c r="T180" s="172">
        <f>SUM(T181:T195)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5" t="s">
        <v>80</v>
      </c>
      <c r="AT180" s="173" t="s">
        <v>71</v>
      </c>
      <c r="AU180" s="173" t="s">
        <v>80</v>
      </c>
      <c r="AY180" s="165" t="s">
        <v>117</v>
      </c>
      <c r="BK180" s="174">
        <f>SUM(BK181:BK195)</f>
        <v>0</v>
      </c>
    </row>
    <row r="181" s="2" customFormat="1" ht="19.8" customHeight="1">
      <c r="A181" s="37"/>
      <c r="B181" s="177"/>
      <c r="C181" s="178" t="s">
        <v>359</v>
      </c>
      <c r="D181" s="178" t="s">
        <v>120</v>
      </c>
      <c r="E181" s="179" t="s">
        <v>360</v>
      </c>
      <c r="F181" s="180" t="s">
        <v>361</v>
      </c>
      <c r="G181" s="181" t="s">
        <v>174</v>
      </c>
      <c r="H181" s="182">
        <v>263</v>
      </c>
      <c r="I181" s="183"/>
      <c r="J181" s="184">
        <f>ROUND(I181*H181,2)</f>
        <v>0</v>
      </c>
      <c r="K181" s="180" t="s">
        <v>124</v>
      </c>
      <c r="L181" s="38"/>
      <c r="M181" s="185" t="s">
        <v>3</v>
      </c>
      <c r="N181" s="186" t="s">
        <v>43</v>
      </c>
      <c r="O181" s="71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9" t="s">
        <v>137</v>
      </c>
      <c r="AT181" s="189" t="s">
        <v>120</v>
      </c>
      <c r="AU181" s="189" t="s">
        <v>82</v>
      </c>
      <c r="AY181" s="18" t="s">
        <v>117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8" t="s">
        <v>80</v>
      </c>
      <c r="BK181" s="190">
        <f>ROUND(I181*H181,2)</f>
        <v>0</v>
      </c>
      <c r="BL181" s="18" t="s">
        <v>137</v>
      </c>
      <c r="BM181" s="189" t="s">
        <v>621</v>
      </c>
    </row>
    <row r="182" s="2" customFormat="1">
      <c r="A182" s="37"/>
      <c r="B182" s="38"/>
      <c r="C182" s="37"/>
      <c r="D182" s="191" t="s">
        <v>127</v>
      </c>
      <c r="E182" s="37"/>
      <c r="F182" s="192" t="s">
        <v>363</v>
      </c>
      <c r="G182" s="37"/>
      <c r="H182" s="37"/>
      <c r="I182" s="117"/>
      <c r="J182" s="37"/>
      <c r="K182" s="37"/>
      <c r="L182" s="38"/>
      <c r="M182" s="193"/>
      <c r="N182" s="194"/>
      <c r="O182" s="71"/>
      <c r="P182" s="71"/>
      <c r="Q182" s="71"/>
      <c r="R182" s="71"/>
      <c r="S182" s="71"/>
      <c r="T182" s="72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127</v>
      </c>
      <c r="AU182" s="18" t="s">
        <v>82</v>
      </c>
    </row>
    <row r="183" s="13" customFormat="1">
      <c r="A183" s="13"/>
      <c r="B183" s="199"/>
      <c r="C183" s="13"/>
      <c r="D183" s="191" t="s">
        <v>177</v>
      </c>
      <c r="E183" s="200" t="s">
        <v>3</v>
      </c>
      <c r="F183" s="201" t="s">
        <v>545</v>
      </c>
      <c r="G183" s="13"/>
      <c r="H183" s="202">
        <v>263</v>
      </c>
      <c r="I183" s="203"/>
      <c r="J183" s="13"/>
      <c r="K183" s="13"/>
      <c r="L183" s="199"/>
      <c r="M183" s="204"/>
      <c r="N183" s="205"/>
      <c r="O183" s="205"/>
      <c r="P183" s="205"/>
      <c r="Q183" s="205"/>
      <c r="R183" s="205"/>
      <c r="S183" s="205"/>
      <c r="T183" s="20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00" t="s">
        <v>177</v>
      </c>
      <c r="AU183" s="200" t="s">
        <v>82</v>
      </c>
      <c r="AV183" s="13" t="s">
        <v>82</v>
      </c>
      <c r="AW183" s="13" t="s">
        <v>33</v>
      </c>
      <c r="AX183" s="13" t="s">
        <v>80</v>
      </c>
      <c r="AY183" s="200" t="s">
        <v>117</v>
      </c>
    </row>
    <row r="184" s="2" customFormat="1" ht="30" customHeight="1">
      <c r="A184" s="37"/>
      <c r="B184" s="177"/>
      <c r="C184" s="178" t="s">
        <v>364</v>
      </c>
      <c r="D184" s="178" t="s">
        <v>120</v>
      </c>
      <c r="E184" s="179" t="s">
        <v>365</v>
      </c>
      <c r="F184" s="180" t="s">
        <v>366</v>
      </c>
      <c r="G184" s="181" t="s">
        <v>174</v>
      </c>
      <c r="H184" s="182">
        <v>100</v>
      </c>
      <c r="I184" s="183"/>
      <c r="J184" s="184">
        <f>ROUND(I184*H184,2)</f>
        <v>0</v>
      </c>
      <c r="K184" s="180" t="s">
        <v>124</v>
      </c>
      <c r="L184" s="38"/>
      <c r="M184" s="185" t="s">
        <v>3</v>
      </c>
      <c r="N184" s="186" t="s">
        <v>43</v>
      </c>
      <c r="O184" s="71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9" t="s">
        <v>137</v>
      </c>
      <c r="AT184" s="189" t="s">
        <v>120</v>
      </c>
      <c r="AU184" s="189" t="s">
        <v>82</v>
      </c>
      <c r="AY184" s="18" t="s">
        <v>117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8" t="s">
        <v>80</v>
      </c>
      <c r="BK184" s="190">
        <f>ROUND(I184*H184,2)</f>
        <v>0</v>
      </c>
      <c r="BL184" s="18" t="s">
        <v>137</v>
      </c>
      <c r="BM184" s="189" t="s">
        <v>622</v>
      </c>
    </row>
    <row r="185" s="2" customFormat="1">
      <c r="A185" s="37"/>
      <c r="B185" s="38"/>
      <c r="C185" s="37"/>
      <c r="D185" s="191" t="s">
        <v>127</v>
      </c>
      <c r="E185" s="37"/>
      <c r="F185" s="192" t="s">
        <v>368</v>
      </c>
      <c r="G185" s="37"/>
      <c r="H185" s="37"/>
      <c r="I185" s="117"/>
      <c r="J185" s="37"/>
      <c r="K185" s="37"/>
      <c r="L185" s="38"/>
      <c r="M185" s="193"/>
      <c r="N185" s="194"/>
      <c r="O185" s="71"/>
      <c r="P185" s="71"/>
      <c r="Q185" s="71"/>
      <c r="R185" s="71"/>
      <c r="S185" s="71"/>
      <c r="T185" s="72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127</v>
      </c>
      <c r="AU185" s="18" t="s">
        <v>82</v>
      </c>
    </row>
    <row r="186" s="13" customFormat="1">
      <c r="A186" s="13"/>
      <c r="B186" s="199"/>
      <c r="C186" s="13"/>
      <c r="D186" s="191" t="s">
        <v>177</v>
      </c>
      <c r="E186" s="200" t="s">
        <v>3</v>
      </c>
      <c r="F186" s="201" t="s">
        <v>549</v>
      </c>
      <c r="G186" s="13"/>
      <c r="H186" s="202">
        <v>100</v>
      </c>
      <c r="I186" s="203"/>
      <c r="J186" s="13"/>
      <c r="K186" s="13"/>
      <c r="L186" s="199"/>
      <c r="M186" s="204"/>
      <c r="N186" s="205"/>
      <c r="O186" s="205"/>
      <c r="P186" s="205"/>
      <c r="Q186" s="205"/>
      <c r="R186" s="205"/>
      <c r="S186" s="205"/>
      <c r="T186" s="20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0" t="s">
        <v>177</v>
      </c>
      <c r="AU186" s="200" t="s">
        <v>82</v>
      </c>
      <c r="AV186" s="13" t="s">
        <v>82</v>
      </c>
      <c r="AW186" s="13" t="s">
        <v>33</v>
      </c>
      <c r="AX186" s="13" t="s">
        <v>80</v>
      </c>
      <c r="AY186" s="200" t="s">
        <v>117</v>
      </c>
    </row>
    <row r="187" s="2" customFormat="1" ht="19.8" customHeight="1">
      <c r="A187" s="37"/>
      <c r="B187" s="177"/>
      <c r="C187" s="178" t="s">
        <v>369</v>
      </c>
      <c r="D187" s="178" t="s">
        <v>120</v>
      </c>
      <c r="E187" s="179" t="s">
        <v>370</v>
      </c>
      <c r="F187" s="180" t="s">
        <v>371</v>
      </c>
      <c r="G187" s="181" t="s">
        <v>174</v>
      </c>
      <c r="H187" s="182">
        <v>260</v>
      </c>
      <c r="I187" s="183"/>
      <c r="J187" s="184">
        <f>ROUND(I187*H187,2)</f>
        <v>0</v>
      </c>
      <c r="K187" s="180" t="s">
        <v>124</v>
      </c>
      <c r="L187" s="38"/>
      <c r="M187" s="185" t="s">
        <v>3</v>
      </c>
      <c r="N187" s="186" t="s">
        <v>43</v>
      </c>
      <c r="O187" s="71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9" t="s">
        <v>137</v>
      </c>
      <c r="AT187" s="189" t="s">
        <v>120</v>
      </c>
      <c r="AU187" s="189" t="s">
        <v>82</v>
      </c>
      <c r="AY187" s="18" t="s">
        <v>117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8" t="s">
        <v>80</v>
      </c>
      <c r="BK187" s="190">
        <f>ROUND(I187*H187,2)</f>
        <v>0</v>
      </c>
      <c r="BL187" s="18" t="s">
        <v>137</v>
      </c>
      <c r="BM187" s="189" t="s">
        <v>623</v>
      </c>
    </row>
    <row r="188" s="2" customFormat="1">
      <c r="A188" s="37"/>
      <c r="B188" s="38"/>
      <c r="C188" s="37"/>
      <c r="D188" s="191" t="s">
        <v>127</v>
      </c>
      <c r="E188" s="37"/>
      <c r="F188" s="192" t="s">
        <v>373</v>
      </c>
      <c r="G188" s="37"/>
      <c r="H188" s="37"/>
      <c r="I188" s="117"/>
      <c r="J188" s="37"/>
      <c r="K188" s="37"/>
      <c r="L188" s="38"/>
      <c r="M188" s="193"/>
      <c r="N188" s="194"/>
      <c r="O188" s="71"/>
      <c r="P188" s="71"/>
      <c r="Q188" s="71"/>
      <c r="R188" s="71"/>
      <c r="S188" s="71"/>
      <c r="T188" s="72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127</v>
      </c>
      <c r="AU188" s="18" t="s">
        <v>82</v>
      </c>
    </row>
    <row r="189" s="13" customFormat="1">
      <c r="A189" s="13"/>
      <c r="B189" s="199"/>
      <c r="C189" s="13"/>
      <c r="D189" s="191" t="s">
        <v>177</v>
      </c>
      <c r="E189" s="200" t="s">
        <v>3</v>
      </c>
      <c r="F189" s="201" t="s">
        <v>624</v>
      </c>
      <c r="G189" s="13"/>
      <c r="H189" s="202">
        <v>260</v>
      </c>
      <c r="I189" s="203"/>
      <c r="J189" s="13"/>
      <c r="K189" s="13"/>
      <c r="L189" s="199"/>
      <c r="M189" s="204"/>
      <c r="N189" s="205"/>
      <c r="O189" s="205"/>
      <c r="P189" s="205"/>
      <c r="Q189" s="205"/>
      <c r="R189" s="205"/>
      <c r="S189" s="205"/>
      <c r="T189" s="20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00" t="s">
        <v>177</v>
      </c>
      <c r="AU189" s="200" t="s">
        <v>82</v>
      </c>
      <c r="AV189" s="13" t="s">
        <v>82</v>
      </c>
      <c r="AW189" s="13" t="s">
        <v>33</v>
      </c>
      <c r="AX189" s="13" t="s">
        <v>80</v>
      </c>
      <c r="AY189" s="200" t="s">
        <v>117</v>
      </c>
    </row>
    <row r="190" s="2" customFormat="1" ht="30" customHeight="1">
      <c r="A190" s="37"/>
      <c r="B190" s="177"/>
      <c r="C190" s="178" t="s">
        <v>374</v>
      </c>
      <c r="D190" s="178" t="s">
        <v>120</v>
      </c>
      <c r="E190" s="179" t="s">
        <v>375</v>
      </c>
      <c r="F190" s="180" t="s">
        <v>376</v>
      </c>
      <c r="G190" s="181" t="s">
        <v>174</v>
      </c>
      <c r="H190" s="182">
        <v>160</v>
      </c>
      <c r="I190" s="183"/>
      <c r="J190" s="184">
        <f>ROUND(I190*H190,2)</f>
        <v>0</v>
      </c>
      <c r="K190" s="180" t="s">
        <v>124</v>
      </c>
      <c r="L190" s="38"/>
      <c r="M190" s="185" t="s">
        <v>3</v>
      </c>
      <c r="N190" s="186" t="s">
        <v>43</v>
      </c>
      <c r="O190" s="71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9" t="s">
        <v>137</v>
      </c>
      <c r="AT190" s="189" t="s">
        <v>120</v>
      </c>
      <c r="AU190" s="189" t="s">
        <v>82</v>
      </c>
      <c r="AY190" s="18" t="s">
        <v>117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8" t="s">
        <v>80</v>
      </c>
      <c r="BK190" s="190">
        <f>ROUND(I190*H190,2)</f>
        <v>0</v>
      </c>
      <c r="BL190" s="18" t="s">
        <v>137</v>
      </c>
      <c r="BM190" s="189" t="s">
        <v>625</v>
      </c>
    </row>
    <row r="191" s="2" customFormat="1">
      <c r="A191" s="37"/>
      <c r="B191" s="38"/>
      <c r="C191" s="37"/>
      <c r="D191" s="191" t="s">
        <v>127</v>
      </c>
      <c r="E191" s="37"/>
      <c r="F191" s="192" t="s">
        <v>378</v>
      </c>
      <c r="G191" s="37"/>
      <c r="H191" s="37"/>
      <c r="I191" s="117"/>
      <c r="J191" s="37"/>
      <c r="K191" s="37"/>
      <c r="L191" s="38"/>
      <c r="M191" s="193"/>
      <c r="N191" s="194"/>
      <c r="O191" s="71"/>
      <c r="P191" s="71"/>
      <c r="Q191" s="71"/>
      <c r="R191" s="71"/>
      <c r="S191" s="71"/>
      <c r="T191" s="72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127</v>
      </c>
      <c r="AU191" s="18" t="s">
        <v>82</v>
      </c>
    </row>
    <row r="192" s="13" customFormat="1">
      <c r="A192" s="13"/>
      <c r="B192" s="199"/>
      <c r="C192" s="13"/>
      <c r="D192" s="191" t="s">
        <v>177</v>
      </c>
      <c r="E192" s="200" t="s">
        <v>3</v>
      </c>
      <c r="F192" s="201" t="s">
        <v>547</v>
      </c>
      <c r="G192" s="13"/>
      <c r="H192" s="202">
        <v>160</v>
      </c>
      <c r="I192" s="203"/>
      <c r="J192" s="13"/>
      <c r="K192" s="13"/>
      <c r="L192" s="199"/>
      <c r="M192" s="204"/>
      <c r="N192" s="205"/>
      <c r="O192" s="205"/>
      <c r="P192" s="205"/>
      <c r="Q192" s="205"/>
      <c r="R192" s="205"/>
      <c r="S192" s="205"/>
      <c r="T192" s="20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0" t="s">
        <v>177</v>
      </c>
      <c r="AU192" s="200" t="s">
        <v>82</v>
      </c>
      <c r="AV192" s="13" t="s">
        <v>82</v>
      </c>
      <c r="AW192" s="13" t="s">
        <v>33</v>
      </c>
      <c r="AX192" s="13" t="s">
        <v>80</v>
      </c>
      <c r="AY192" s="200" t="s">
        <v>117</v>
      </c>
    </row>
    <row r="193" s="2" customFormat="1" ht="30" customHeight="1">
      <c r="A193" s="37"/>
      <c r="B193" s="177"/>
      <c r="C193" s="178" t="s">
        <v>379</v>
      </c>
      <c r="D193" s="178" t="s">
        <v>120</v>
      </c>
      <c r="E193" s="179" t="s">
        <v>380</v>
      </c>
      <c r="F193" s="180" t="s">
        <v>381</v>
      </c>
      <c r="G193" s="181" t="s">
        <v>174</v>
      </c>
      <c r="H193" s="182">
        <v>100</v>
      </c>
      <c r="I193" s="183"/>
      <c r="J193" s="184">
        <f>ROUND(I193*H193,2)</f>
        <v>0</v>
      </c>
      <c r="K193" s="180" t="s">
        <v>124</v>
      </c>
      <c r="L193" s="38"/>
      <c r="M193" s="185" t="s">
        <v>3</v>
      </c>
      <c r="N193" s="186" t="s">
        <v>43</v>
      </c>
      <c r="O193" s="71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9" t="s">
        <v>137</v>
      </c>
      <c r="AT193" s="189" t="s">
        <v>120</v>
      </c>
      <c r="AU193" s="189" t="s">
        <v>82</v>
      </c>
      <c r="AY193" s="18" t="s">
        <v>117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8" t="s">
        <v>80</v>
      </c>
      <c r="BK193" s="190">
        <f>ROUND(I193*H193,2)</f>
        <v>0</v>
      </c>
      <c r="BL193" s="18" t="s">
        <v>137</v>
      </c>
      <c r="BM193" s="189" t="s">
        <v>626</v>
      </c>
    </row>
    <row r="194" s="2" customFormat="1">
      <c r="A194" s="37"/>
      <c r="B194" s="38"/>
      <c r="C194" s="37"/>
      <c r="D194" s="191" t="s">
        <v>127</v>
      </c>
      <c r="E194" s="37"/>
      <c r="F194" s="192" t="s">
        <v>383</v>
      </c>
      <c r="G194" s="37"/>
      <c r="H194" s="37"/>
      <c r="I194" s="117"/>
      <c r="J194" s="37"/>
      <c r="K194" s="37"/>
      <c r="L194" s="38"/>
      <c r="M194" s="193"/>
      <c r="N194" s="194"/>
      <c r="O194" s="71"/>
      <c r="P194" s="71"/>
      <c r="Q194" s="71"/>
      <c r="R194" s="71"/>
      <c r="S194" s="71"/>
      <c r="T194" s="72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127</v>
      </c>
      <c r="AU194" s="18" t="s">
        <v>82</v>
      </c>
    </row>
    <row r="195" s="13" customFormat="1">
      <c r="A195" s="13"/>
      <c r="B195" s="199"/>
      <c r="C195" s="13"/>
      <c r="D195" s="191" t="s">
        <v>177</v>
      </c>
      <c r="E195" s="200" t="s">
        <v>3</v>
      </c>
      <c r="F195" s="201" t="s">
        <v>549</v>
      </c>
      <c r="G195" s="13"/>
      <c r="H195" s="202">
        <v>100</v>
      </c>
      <c r="I195" s="203"/>
      <c r="J195" s="13"/>
      <c r="K195" s="13"/>
      <c r="L195" s="199"/>
      <c r="M195" s="204"/>
      <c r="N195" s="205"/>
      <c r="O195" s="205"/>
      <c r="P195" s="205"/>
      <c r="Q195" s="205"/>
      <c r="R195" s="205"/>
      <c r="S195" s="205"/>
      <c r="T195" s="20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0" t="s">
        <v>177</v>
      </c>
      <c r="AU195" s="200" t="s">
        <v>82</v>
      </c>
      <c r="AV195" s="13" t="s">
        <v>82</v>
      </c>
      <c r="AW195" s="13" t="s">
        <v>33</v>
      </c>
      <c r="AX195" s="13" t="s">
        <v>80</v>
      </c>
      <c r="AY195" s="200" t="s">
        <v>117</v>
      </c>
    </row>
    <row r="196" s="12" customFormat="1" ht="22.8" customHeight="1">
      <c r="A196" s="12"/>
      <c r="B196" s="164"/>
      <c r="C196" s="12"/>
      <c r="D196" s="165" t="s">
        <v>71</v>
      </c>
      <c r="E196" s="175" t="s">
        <v>154</v>
      </c>
      <c r="F196" s="175" t="s">
        <v>391</v>
      </c>
      <c r="G196" s="12"/>
      <c r="H196" s="12"/>
      <c r="I196" s="167"/>
      <c r="J196" s="176">
        <f>BK196</f>
        <v>0</v>
      </c>
      <c r="K196" s="12"/>
      <c r="L196" s="164"/>
      <c r="M196" s="169"/>
      <c r="N196" s="170"/>
      <c r="O196" s="170"/>
      <c r="P196" s="171">
        <f>SUM(P197:P274)</f>
        <v>0</v>
      </c>
      <c r="Q196" s="170"/>
      <c r="R196" s="171">
        <f>SUM(R197:R274)</f>
        <v>4.0390400600000005</v>
      </c>
      <c r="S196" s="170"/>
      <c r="T196" s="172">
        <f>SUM(T197:T274)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65" t="s">
        <v>80</v>
      </c>
      <c r="AT196" s="173" t="s">
        <v>71</v>
      </c>
      <c r="AU196" s="173" t="s">
        <v>80</v>
      </c>
      <c r="AY196" s="165" t="s">
        <v>117</v>
      </c>
      <c r="BK196" s="174">
        <f>SUM(BK197:BK274)</f>
        <v>0</v>
      </c>
    </row>
    <row r="197" s="2" customFormat="1" ht="19.8" customHeight="1">
      <c r="A197" s="37"/>
      <c r="B197" s="177"/>
      <c r="C197" s="178" t="s">
        <v>385</v>
      </c>
      <c r="D197" s="178" t="s">
        <v>120</v>
      </c>
      <c r="E197" s="179" t="s">
        <v>627</v>
      </c>
      <c r="F197" s="180" t="s">
        <v>628</v>
      </c>
      <c r="G197" s="181" t="s">
        <v>201</v>
      </c>
      <c r="H197" s="182">
        <v>1</v>
      </c>
      <c r="I197" s="183"/>
      <c r="J197" s="184">
        <f>ROUND(I197*H197,2)</f>
        <v>0</v>
      </c>
      <c r="K197" s="180" t="s">
        <v>124</v>
      </c>
      <c r="L197" s="38"/>
      <c r="M197" s="185" t="s">
        <v>3</v>
      </c>
      <c r="N197" s="186" t="s">
        <v>43</v>
      </c>
      <c r="O197" s="71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9" t="s">
        <v>137</v>
      </c>
      <c r="AT197" s="189" t="s">
        <v>120</v>
      </c>
      <c r="AU197" s="189" t="s">
        <v>82</v>
      </c>
      <c r="AY197" s="18" t="s">
        <v>117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8" t="s">
        <v>80</v>
      </c>
      <c r="BK197" s="190">
        <f>ROUND(I197*H197,2)</f>
        <v>0</v>
      </c>
      <c r="BL197" s="18" t="s">
        <v>137</v>
      </c>
      <c r="BM197" s="189" t="s">
        <v>629</v>
      </c>
    </row>
    <row r="198" s="2" customFormat="1">
      <c r="A198" s="37"/>
      <c r="B198" s="38"/>
      <c r="C198" s="37"/>
      <c r="D198" s="191" t="s">
        <v>127</v>
      </c>
      <c r="E198" s="37"/>
      <c r="F198" s="192" t="s">
        <v>628</v>
      </c>
      <c r="G198" s="37"/>
      <c r="H198" s="37"/>
      <c r="I198" s="117"/>
      <c r="J198" s="37"/>
      <c r="K198" s="37"/>
      <c r="L198" s="38"/>
      <c r="M198" s="193"/>
      <c r="N198" s="194"/>
      <c r="O198" s="71"/>
      <c r="P198" s="71"/>
      <c r="Q198" s="71"/>
      <c r="R198" s="71"/>
      <c r="S198" s="71"/>
      <c r="T198" s="7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127</v>
      </c>
      <c r="AU198" s="18" t="s">
        <v>82</v>
      </c>
    </row>
    <row r="199" s="2" customFormat="1" ht="19.8" customHeight="1">
      <c r="A199" s="37"/>
      <c r="B199" s="177"/>
      <c r="C199" s="178" t="s">
        <v>392</v>
      </c>
      <c r="D199" s="178" t="s">
        <v>120</v>
      </c>
      <c r="E199" s="179" t="s">
        <v>630</v>
      </c>
      <c r="F199" s="180" t="s">
        <v>631</v>
      </c>
      <c r="G199" s="181" t="s">
        <v>201</v>
      </c>
      <c r="H199" s="182">
        <v>14</v>
      </c>
      <c r="I199" s="183"/>
      <c r="J199" s="184">
        <f>ROUND(I199*H199,2)</f>
        <v>0</v>
      </c>
      <c r="K199" s="180" t="s">
        <v>124</v>
      </c>
      <c r="L199" s="38"/>
      <c r="M199" s="185" t="s">
        <v>3</v>
      </c>
      <c r="N199" s="186" t="s">
        <v>43</v>
      </c>
      <c r="O199" s="71"/>
      <c r="P199" s="187">
        <f>O199*H199</f>
        <v>0</v>
      </c>
      <c r="Q199" s="187">
        <v>0.00167</v>
      </c>
      <c r="R199" s="187">
        <f>Q199*H199</f>
        <v>0.023380000000000001</v>
      </c>
      <c r="S199" s="187">
        <v>0</v>
      </c>
      <c r="T199" s="18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9" t="s">
        <v>137</v>
      </c>
      <c r="AT199" s="189" t="s">
        <v>120</v>
      </c>
      <c r="AU199" s="189" t="s">
        <v>82</v>
      </c>
      <c r="AY199" s="18" t="s">
        <v>117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8" t="s">
        <v>80</v>
      </c>
      <c r="BK199" s="190">
        <f>ROUND(I199*H199,2)</f>
        <v>0</v>
      </c>
      <c r="BL199" s="18" t="s">
        <v>137</v>
      </c>
      <c r="BM199" s="189" t="s">
        <v>632</v>
      </c>
    </row>
    <row r="200" s="2" customFormat="1">
      <c r="A200" s="37"/>
      <c r="B200" s="38"/>
      <c r="C200" s="37"/>
      <c r="D200" s="191" t="s">
        <v>127</v>
      </c>
      <c r="E200" s="37"/>
      <c r="F200" s="192" t="s">
        <v>633</v>
      </c>
      <c r="G200" s="37"/>
      <c r="H200" s="37"/>
      <c r="I200" s="117"/>
      <c r="J200" s="37"/>
      <c r="K200" s="37"/>
      <c r="L200" s="38"/>
      <c r="M200" s="193"/>
      <c r="N200" s="194"/>
      <c r="O200" s="71"/>
      <c r="P200" s="71"/>
      <c r="Q200" s="71"/>
      <c r="R200" s="71"/>
      <c r="S200" s="71"/>
      <c r="T200" s="72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127</v>
      </c>
      <c r="AU200" s="18" t="s">
        <v>82</v>
      </c>
    </row>
    <row r="201" s="2" customFormat="1" ht="19.8" customHeight="1">
      <c r="A201" s="37"/>
      <c r="B201" s="177"/>
      <c r="C201" s="215" t="s">
        <v>397</v>
      </c>
      <c r="D201" s="215" t="s">
        <v>304</v>
      </c>
      <c r="E201" s="216" t="s">
        <v>634</v>
      </c>
      <c r="F201" s="217" t="s">
        <v>635</v>
      </c>
      <c r="G201" s="218" t="s">
        <v>201</v>
      </c>
      <c r="H201" s="219">
        <v>4</v>
      </c>
      <c r="I201" s="220"/>
      <c r="J201" s="221">
        <f>ROUND(I201*H201,2)</f>
        <v>0</v>
      </c>
      <c r="K201" s="217" t="s">
        <v>124</v>
      </c>
      <c r="L201" s="222"/>
      <c r="M201" s="223" t="s">
        <v>3</v>
      </c>
      <c r="N201" s="224" t="s">
        <v>43</v>
      </c>
      <c r="O201" s="71"/>
      <c r="P201" s="187">
        <f>O201*H201</f>
        <v>0</v>
      </c>
      <c r="Q201" s="187">
        <v>0.012200000000000001</v>
      </c>
      <c r="R201" s="187">
        <f>Q201*H201</f>
        <v>0.048800000000000003</v>
      </c>
      <c r="S201" s="187">
        <v>0</v>
      </c>
      <c r="T201" s="18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9" t="s">
        <v>154</v>
      </c>
      <c r="AT201" s="189" t="s">
        <v>304</v>
      </c>
      <c r="AU201" s="189" t="s">
        <v>82</v>
      </c>
      <c r="AY201" s="18" t="s">
        <v>117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8" t="s">
        <v>80</v>
      </c>
      <c r="BK201" s="190">
        <f>ROUND(I201*H201,2)</f>
        <v>0</v>
      </c>
      <c r="BL201" s="18" t="s">
        <v>137</v>
      </c>
      <c r="BM201" s="189" t="s">
        <v>636</v>
      </c>
    </row>
    <row r="202" s="2" customFormat="1">
      <c r="A202" s="37"/>
      <c r="B202" s="38"/>
      <c r="C202" s="37"/>
      <c r="D202" s="191" t="s">
        <v>127</v>
      </c>
      <c r="E202" s="37"/>
      <c r="F202" s="192" t="s">
        <v>635</v>
      </c>
      <c r="G202" s="37"/>
      <c r="H202" s="37"/>
      <c r="I202" s="117"/>
      <c r="J202" s="37"/>
      <c r="K202" s="37"/>
      <c r="L202" s="38"/>
      <c r="M202" s="193"/>
      <c r="N202" s="194"/>
      <c r="O202" s="71"/>
      <c r="P202" s="71"/>
      <c r="Q202" s="71"/>
      <c r="R202" s="71"/>
      <c r="S202" s="71"/>
      <c r="T202" s="7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127</v>
      </c>
      <c r="AU202" s="18" t="s">
        <v>82</v>
      </c>
    </row>
    <row r="203" s="2" customFormat="1" ht="19.8" customHeight="1">
      <c r="A203" s="37"/>
      <c r="B203" s="177"/>
      <c r="C203" s="215" t="s">
        <v>402</v>
      </c>
      <c r="D203" s="215" t="s">
        <v>304</v>
      </c>
      <c r="E203" s="216" t="s">
        <v>637</v>
      </c>
      <c r="F203" s="217" t="s">
        <v>638</v>
      </c>
      <c r="G203" s="218" t="s">
        <v>201</v>
      </c>
      <c r="H203" s="219">
        <v>4</v>
      </c>
      <c r="I203" s="220"/>
      <c r="J203" s="221">
        <f>ROUND(I203*H203,2)</f>
        <v>0</v>
      </c>
      <c r="K203" s="217" t="s">
        <v>124</v>
      </c>
      <c r="L203" s="222"/>
      <c r="M203" s="223" t="s">
        <v>3</v>
      </c>
      <c r="N203" s="224" t="s">
        <v>43</v>
      </c>
      <c r="O203" s="71"/>
      <c r="P203" s="187">
        <f>O203*H203</f>
        <v>0</v>
      </c>
      <c r="Q203" s="187">
        <v>0.0109</v>
      </c>
      <c r="R203" s="187">
        <f>Q203*H203</f>
        <v>0.0436</v>
      </c>
      <c r="S203" s="187">
        <v>0</v>
      </c>
      <c r="T203" s="18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9" t="s">
        <v>154</v>
      </c>
      <c r="AT203" s="189" t="s">
        <v>304</v>
      </c>
      <c r="AU203" s="189" t="s">
        <v>82</v>
      </c>
      <c r="AY203" s="18" t="s">
        <v>117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8" t="s">
        <v>80</v>
      </c>
      <c r="BK203" s="190">
        <f>ROUND(I203*H203,2)</f>
        <v>0</v>
      </c>
      <c r="BL203" s="18" t="s">
        <v>137</v>
      </c>
      <c r="BM203" s="189" t="s">
        <v>639</v>
      </c>
    </row>
    <row r="204" s="2" customFormat="1">
      <c r="A204" s="37"/>
      <c r="B204" s="38"/>
      <c r="C204" s="37"/>
      <c r="D204" s="191" t="s">
        <v>127</v>
      </c>
      <c r="E204" s="37"/>
      <c r="F204" s="192" t="s">
        <v>638</v>
      </c>
      <c r="G204" s="37"/>
      <c r="H204" s="37"/>
      <c r="I204" s="117"/>
      <c r="J204" s="37"/>
      <c r="K204" s="37"/>
      <c r="L204" s="38"/>
      <c r="M204" s="193"/>
      <c r="N204" s="194"/>
      <c r="O204" s="71"/>
      <c r="P204" s="71"/>
      <c r="Q204" s="71"/>
      <c r="R204" s="71"/>
      <c r="S204" s="71"/>
      <c r="T204" s="72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127</v>
      </c>
      <c r="AU204" s="18" t="s">
        <v>82</v>
      </c>
    </row>
    <row r="205" s="2" customFormat="1" ht="19.8" customHeight="1">
      <c r="A205" s="37"/>
      <c r="B205" s="177"/>
      <c r="C205" s="215" t="s">
        <v>407</v>
      </c>
      <c r="D205" s="215" t="s">
        <v>304</v>
      </c>
      <c r="E205" s="216" t="s">
        <v>640</v>
      </c>
      <c r="F205" s="217" t="s">
        <v>641</v>
      </c>
      <c r="G205" s="218" t="s">
        <v>201</v>
      </c>
      <c r="H205" s="219">
        <v>4</v>
      </c>
      <c r="I205" s="220"/>
      <c r="J205" s="221">
        <f>ROUND(I205*H205,2)</f>
        <v>0</v>
      </c>
      <c r="K205" s="217" t="s">
        <v>124</v>
      </c>
      <c r="L205" s="222"/>
      <c r="M205" s="223" t="s">
        <v>3</v>
      </c>
      <c r="N205" s="224" t="s">
        <v>43</v>
      </c>
      <c r="O205" s="71"/>
      <c r="P205" s="187">
        <f>O205*H205</f>
        <v>0</v>
      </c>
      <c r="Q205" s="187">
        <v>0.012</v>
      </c>
      <c r="R205" s="187">
        <f>Q205*H205</f>
        <v>0.048000000000000001</v>
      </c>
      <c r="S205" s="187">
        <v>0</v>
      </c>
      <c r="T205" s="188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9" t="s">
        <v>154</v>
      </c>
      <c r="AT205" s="189" t="s">
        <v>304</v>
      </c>
      <c r="AU205" s="189" t="s">
        <v>82</v>
      </c>
      <c r="AY205" s="18" t="s">
        <v>117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8" t="s">
        <v>80</v>
      </c>
      <c r="BK205" s="190">
        <f>ROUND(I205*H205,2)</f>
        <v>0</v>
      </c>
      <c r="BL205" s="18" t="s">
        <v>137</v>
      </c>
      <c r="BM205" s="189" t="s">
        <v>642</v>
      </c>
    </row>
    <row r="206" s="2" customFormat="1">
      <c r="A206" s="37"/>
      <c r="B206" s="38"/>
      <c r="C206" s="37"/>
      <c r="D206" s="191" t="s">
        <v>127</v>
      </c>
      <c r="E206" s="37"/>
      <c r="F206" s="192" t="s">
        <v>641</v>
      </c>
      <c r="G206" s="37"/>
      <c r="H206" s="37"/>
      <c r="I206" s="117"/>
      <c r="J206" s="37"/>
      <c r="K206" s="37"/>
      <c r="L206" s="38"/>
      <c r="M206" s="193"/>
      <c r="N206" s="194"/>
      <c r="O206" s="71"/>
      <c r="P206" s="71"/>
      <c r="Q206" s="71"/>
      <c r="R206" s="71"/>
      <c r="S206" s="71"/>
      <c r="T206" s="72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127</v>
      </c>
      <c r="AU206" s="18" t="s">
        <v>82</v>
      </c>
    </row>
    <row r="207" s="2" customFormat="1" ht="19.8" customHeight="1">
      <c r="A207" s="37"/>
      <c r="B207" s="177"/>
      <c r="C207" s="215" t="s">
        <v>412</v>
      </c>
      <c r="D207" s="215" t="s">
        <v>304</v>
      </c>
      <c r="E207" s="216" t="s">
        <v>643</v>
      </c>
      <c r="F207" s="217" t="s">
        <v>644</v>
      </c>
      <c r="G207" s="218" t="s">
        <v>201</v>
      </c>
      <c r="H207" s="219">
        <v>2</v>
      </c>
      <c r="I207" s="220"/>
      <c r="J207" s="221">
        <f>ROUND(I207*H207,2)</f>
        <v>0</v>
      </c>
      <c r="K207" s="217" t="s">
        <v>124</v>
      </c>
      <c r="L207" s="222"/>
      <c r="M207" s="223" t="s">
        <v>3</v>
      </c>
      <c r="N207" s="224" t="s">
        <v>43</v>
      </c>
      <c r="O207" s="71"/>
      <c r="P207" s="187">
        <f>O207*H207</f>
        <v>0</v>
      </c>
      <c r="Q207" s="187">
        <v>0.0035999999999999999</v>
      </c>
      <c r="R207" s="187">
        <f>Q207*H207</f>
        <v>0.0071999999999999998</v>
      </c>
      <c r="S207" s="187">
        <v>0</v>
      </c>
      <c r="T207" s="18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9" t="s">
        <v>154</v>
      </c>
      <c r="AT207" s="189" t="s">
        <v>304</v>
      </c>
      <c r="AU207" s="189" t="s">
        <v>82</v>
      </c>
      <c r="AY207" s="18" t="s">
        <v>117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8" t="s">
        <v>80</v>
      </c>
      <c r="BK207" s="190">
        <f>ROUND(I207*H207,2)</f>
        <v>0</v>
      </c>
      <c r="BL207" s="18" t="s">
        <v>137</v>
      </c>
      <c r="BM207" s="189" t="s">
        <v>645</v>
      </c>
    </row>
    <row r="208" s="2" customFormat="1">
      <c r="A208" s="37"/>
      <c r="B208" s="38"/>
      <c r="C208" s="37"/>
      <c r="D208" s="191" t="s">
        <v>127</v>
      </c>
      <c r="E208" s="37"/>
      <c r="F208" s="192" t="s">
        <v>644</v>
      </c>
      <c r="G208" s="37"/>
      <c r="H208" s="37"/>
      <c r="I208" s="117"/>
      <c r="J208" s="37"/>
      <c r="K208" s="37"/>
      <c r="L208" s="38"/>
      <c r="M208" s="193"/>
      <c r="N208" s="194"/>
      <c r="O208" s="71"/>
      <c r="P208" s="71"/>
      <c r="Q208" s="71"/>
      <c r="R208" s="71"/>
      <c r="S208" s="71"/>
      <c r="T208" s="72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127</v>
      </c>
      <c r="AU208" s="18" t="s">
        <v>82</v>
      </c>
    </row>
    <row r="209" s="2" customFormat="1" ht="19.8" customHeight="1">
      <c r="A209" s="37"/>
      <c r="B209" s="177"/>
      <c r="C209" s="178" t="s">
        <v>417</v>
      </c>
      <c r="D209" s="178" t="s">
        <v>120</v>
      </c>
      <c r="E209" s="179" t="s">
        <v>646</v>
      </c>
      <c r="F209" s="180" t="s">
        <v>647</v>
      </c>
      <c r="G209" s="181" t="s">
        <v>201</v>
      </c>
      <c r="H209" s="182">
        <v>7</v>
      </c>
      <c r="I209" s="183"/>
      <c r="J209" s="184">
        <f>ROUND(I209*H209,2)</f>
        <v>0</v>
      </c>
      <c r="K209" s="180" t="s">
        <v>124</v>
      </c>
      <c r="L209" s="38"/>
      <c r="M209" s="185" t="s">
        <v>3</v>
      </c>
      <c r="N209" s="186" t="s">
        <v>43</v>
      </c>
      <c r="O209" s="71"/>
      <c r="P209" s="187">
        <f>O209*H209</f>
        <v>0</v>
      </c>
      <c r="Q209" s="187">
        <v>0.00167</v>
      </c>
      <c r="R209" s="187">
        <f>Q209*H209</f>
        <v>0.011690000000000001</v>
      </c>
      <c r="S209" s="187">
        <v>0</v>
      </c>
      <c r="T209" s="18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9" t="s">
        <v>137</v>
      </c>
      <c r="AT209" s="189" t="s">
        <v>120</v>
      </c>
      <c r="AU209" s="189" t="s">
        <v>82</v>
      </c>
      <c r="AY209" s="18" t="s">
        <v>117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8" t="s">
        <v>80</v>
      </c>
      <c r="BK209" s="190">
        <f>ROUND(I209*H209,2)</f>
        <v>0</v>
      </c>
      <c r="BL209" s="18" t="s">
        <v>137</v>
      </c>
      <c r="BM209" s="189" t="s">
        <v>648</v>
      </c>
    </row>
    <row r="210" s="2" customFormat="1">
      <c r="A210" s="37"/>
      <c r="B210" s="38"/>
      <c r="C210" s="37"/>
      <c r="D210" s="191" t="s">
        <v>127</v>
      </c>
      <c r="E210" s="37"/>
      <c r="F210" s="192" t="s">
        <v>649</v>
      </c>
      <c r="G210" s="37"/>
      <c r="H210" s="37"/>
      <c r="I210" s="117"/>
      <c r="J210" s="37"/>
      <c r="K210" s="37"/>
      <c r="L210" s="38"/>
      <c r="M210" s="193"/>
      <c r="N210" s="194"/>
      <c r="O210" s="71"/>
      <c r="P210" s="71"/>
      <c r="Q210" s="71"/>
      <c r="R210" s="71"/>
      <c r="S210" s="71"/>
      <c r="T210" s="7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127</v>
      </c>
      <c r="AU210" s="18" t="s">
        <v>82</v>
      </c>
    </row>
    <row r="211" s="2" customFormat="1" ht="19.8" customHeight="1">
      <c r="A211" s="37"/>
      <c r="B211" s="177"/>
      <c r="C211" s="215" t="s">
        <v>421</v>
      </c>
      <c r="D211" s="215" t="s">
        <v>304</v>
      </c>
      <c r="E211" s="216" t="s">
        <v>650</v>
      </c>
      <c r="F211" s="217" t="s">
        <v>651</v>
      </c>
      <c r="G211" s="218" t="s">
        <v>201</v>
      </c>
      <c r="H211" s="219">
        <v>1</v>
      </c>
      <c r="I211" s="220"/>
      <c r="J211" s="221">
        <f>ROUND(I211*H211,2)</f>
        <v>0</v>
      </c>
      <c r="K211" s="217" t="s">
        <v>124</v>
      </c>
      <c r="L211" s="222"/>
      <c r="M211" s="223" t="s">
        <v>3</v>
      </c>
      <c r="N211" s="224" t="s">
        <v>43</v>
      </c>
      <c r="O211" s="71"/>
      <c r="P211" s="187">
        <f>O211*H211</f>
        <v>0</v>
      </c>
      <c r="Q211" s="187">
        <v>0.010699999999999999</v>
      </c>
      <c r="R211" s="187">
        <f>Q211*H211</f>
        <v>0.010699999999999999</v>
      </c>
      <c r="S211" s="187">
        <v>0</v>
      </c>
      <c r="T211" s="18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9" t="s">
        <v>154</v>
      </c>
      <c r="AT211" s="189" t="s">
        <v>304</v>
      </c>
      <c r="AU211" s="189" t="s">
        <v>82</v>
      </c>
      <c r="AY211" s="18" t="s">
        <v>117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8" t="s">
        <v>80</v>
      </c>
      <c r="BK211" s="190">
        <f>ROUND(I211*H211,2)</f>
        <v>0</v>
      </c>
      <c r="BL211" s="18" t="s">
        <v>137</v>
      </c>
      <c r="BM211" s="189" t="s">
        <v>652</v>
      </c>
    </row>
    <row r="212" s="2" customFormat="1">
      <c r="A212" s="37"/>
      <c r="B212" s="38"/>
      <c r="C212" s="37"/>
      <c r="D212" s="191" t="s">
        <v>127</v>
      </c>
      <c r="E212" s="37"/>
      <c r="F212" s="192" t="s">
        <v>651</v>
      </c>
      <c r="G212" s="37"/>
      <c r="H212" s="37"/>
      <c r="I212" s="117"/>
      <c r="J212" s="37"/>
      <c r="K212" s="37"/>
      <c r="L212" s="38"/>
      <c r="M212" s="193"/>
      <c r="N212" s="194"/>
      <c r="O212" s="71"/>
      <c r="P212" s="71"/>
      <c r="Q212" s="71"/>
      <c r="R212" s="71"/>
      <c r="S212" s="71"/>
      <c r="T212" s="72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127</v>
      </c>
      <c r="AU212" s="18" t="s">
        <v>82</v>
      </c>
    </row>
    <row r="213" s="2" customFormat="1" ht="19.8" customHeight="1">
      <c r="A213" s="37"/>
      <c r="B213" s="177"/>
      <c r="C213" s="215" t="s">
        <v>426</v>
      </c>
      <c r="D213" s="215" t="s">
        <v>304</v>
      </c>
      <c r="E213" s="216" t="s">
        <v>653</v>
      </c>
      <c r="F213" s="217" t="s">
        <v>654</v>
      </c>
      <c r="G213" s="218" t="s">
        <v>201</v>
      </c>
      <c r="H213" s="219">
        <v>7</v>
      </c>
      <c r="I213" s="220"/>
      <c r="J213" s="221">
        <f>ROUND(I213*H213,2)</f>
        <v>0</v>
      </c>
      <c r="K213" s="217" t="s">
        <v>124</v>
      </c>
      <c r="L213" s="222"/>
      <c r="M213" s="223" t="s">
        <v>3</v>
      </c>
      <c r="N213" s="224" t="s">
        <v>43</v>
      </c>
      <c r="O213" s="71"/>
      <c r="P213" s="187">
        <f>O213*H213</f>
        <v>0</v>
      </c>
      <c r="Q213" s="187">
        <v>0.0040000000000000001</v>
      </c>
      <c r="R213" s="187">
        <f>Q213*H213</f>
        <v>0.028000000000000001</v>
      </c>
      <c r="S213" s="187">
        <v>0</v>
      </c>
      <c r="T213" s="188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9" t="s">
        <v>154</v>
      </c>
      <c r="AT213" s="189" t="s">
        <v>304</v>
      </c>
      <c r="AU213" s="189" t="s">
        <v>82</v>
      </c>
      <c r="AY213" s="18" t="s">
        <v>117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8" t="s">
        <v>80</v>
      </c>
      <c r="BK213" s="190">
        <f>ROUND(I213*H213,2)</f>
        <v>0</v>
      </c>
      <c r="BL213" s="18" t="s">
        <v>137</v>
      </c>
      <c r="BM213" s="189" t="s">
        <v>655</v>
      </c>
    </row>
    <row r="214" s="2" customFormat="1">
      <c r="A214" s="37"/>
      <c r="B214" s="38"/>
      <c r="C214" s="37"/>
      <c r="D214" s="191" t="s">
        <v>127</v>
      </c>
      <c r="E214" s="37"/>
      <c r="F214" s="192" t="s">
        <v>654</v>
      </c>
      <c r="G214" s="37"/>
      <c r="H214" s="37"/>
      <c r="I214" s="117"/>
      <c r="J214" s="37"/>
      <c r="K214" s="37"/>
      <c r="L214" s="38"/>
      <c r="M214" s="193"/>
      <c r="N214" s="194"/>
      <c r="O214" s="71"/>
      <c r="P214" s="71"/>
      <c r="Q214" s="71"/>
      <c r="R214" s="71"/>
      <c r="S214" s="71"/>
      <c r="T214" s="72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127</v>
      </c>
      <c r="AU214" s="18" t="s">
        <v>82</v>
      </c>
    </row>
    <row r="215" s="2" customFormat="1" ht="19.8" customHeight="1">
      <c r="A215" s="37"/>
      <c r="B215" s="177"/>
      <c r="C215" s="178" t="s">
        <v>431</v>
      </c>
      <c r="D215" s="178" t="s">
        <v>120</v>
      </c>
      <c r="E215" s="179" t="s">
        <v>656</v>
      </c>
      <c r="F215" s="180" t="s">
        <v>657</v>
      </c>
      <c r="G215" s="181" t="s">
        <v>201</v>
      </c>
      <c r="H215" s="182">
        <v>4</v>
      </c>
      <c r="I215" s="183"/>
      <c r="J215" s="184">
        <f>ROUND(I215*H215,2)</f>
        <v>0</v>
      </c>
      <c r="K215" s="180" t="s">
        <v>124</v>
      </c>
      <c r="L215" s="38"/>
      <c r="M215" s="185" t="s">
        <v>3</v>
      </c>
      <c r="N215" s="186" t="s">
        <v>43</v>
      </c>
      <c r="O215" s="71"/>
      <c r="P215" s="187">
        <f>O215*H215</f>
        <v>0</v>
      </c>
      <c r="Q215" s="187">
        <v>0.0017099999999999999</v>
      </c>
      <c r="R215" s="187">
        <f>Q215*H215</f>
        <v>0.0068399999999999997</v>
      </c>
      <c r="S215" s="187">
        <v>0</v>
      </c>
      <c r="T215" s="188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9" t="s">
        <v>137</v>
      </c>
      <c r="AT215" s="189" t="s">
        <v>120</v>
      </c>
      <c r="AU215" s="189" t="s">
        <v>82</v>
      </c>
      <c r="AY215" s="18" t="s">
        <v>117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8" t="s">
        <v>80</v>
      </c>
      <c r="BK215" s="190">
        <f>ROUND(I215*H215,2)</f>
        <v>0</v>
      </c>
      <c r="BL215" s="18" t="s">
        <v>137</v>
      </c>
      <c r="BM215" s="189" t="s">
        <v>658</v>
      </c>
    </row>
    <row r="216" s="2" customFormat="1">
      <c r="A216" s="37"/>
      <c r="B216" s="38"/>
      <c r="C216" s="37"/>
      <c r="D216" s="191" t="s">
        <v>127</v>
      </c>
      <c r="E216" s="37"/>
      <c r="F216" s="192" t="s">
        <v>659</v>
      </c>
      <c r="G216" s="37"/>
      <c r="H216" s="37"/>
      <c r="I216" s="117"/>
      <c r="J216" s="37"/>
      <c r="K216" s="37"/>
      <c r="L216" s="38"/>
      <c r="M216" s="193"/>
      <c r="N216" s="194"/>
      <c r="O216" s="71"/>
      <c r="P216" s="71"/>
      <c r="Q216" s="71"/>
      <c r="R216" s="71"/>
      <c r="S216" s="71"/>
      <c r="T216" s="72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127</v>
      </c>
      <c r="AU216" s="18" t="s">
        <v>82</v>
      </c>
    </row>
    <row r="217" s="2" customFormat="1" ht="30" customHeight="1">
      <c r="A217" s="37"/>
      <c r="B217" s="177"/>
      <c r="C217" s="215" t="s">
        <v>436</v>
      </c>
      <c r="D217" s="215" t="s">
        <v>304</v>
      </c>
      <c r="E217" s="216" t="s">
        <v>660</v>
      </c>
      <c r="F217" s="217" t="s">
        <v>661</v>
      </c>
      <c r="G217" s="218" t="s">
        <v>201</v>
      </c>
      <c r="H217" s="219">
        <v>4</v>
      </c>
      <c r="I217" s="220"/>
      <c r="J217" s="221">
        <f>ROUND(I217*H217,2)</f>
        <v>0</v>
      </c>
      <c r="K217" s="217" t="s">
        <v>124</v>
      </c>
      <c r="L217" s="222"/>
      <c r="M217" s="223" t="s">
        <v>3</v>
      </c>
      <c r="N217" s="224" t="s">
        <v>43</v>
      </c>
      <c r="O217" s="71"/>
      <c r="P217" s="187">
        <f>O217*H217</f>
        <v>0</v>
      </c>
      <c r="Q217" s="187">
        <v>0.0178</v>
      </c>
      <c r="R217" s="187">
        <f>Q217*H217</f>
        <v>0.071199999999999999</v>
      </c>
      <c r="S217" s="187">
        <v>0</v>
      </c>
      <c r="T217" s="18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9" t="s">
        <v>154</v>
      </c>
      <c r="AT217" s="189" t="s">
        <v>304</v>
      </c>
      <c r="AU217" s="189" t="s">
        <v>82</v>
      </c>
      <c r="AY217" s="18" t="s">
        <v>117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8" t="s">
        <v>80</v>
      </c>
      <c r="BK217" s="190">
        <f>ROUND(I217*H217,2)</f>
        <v>0</v>
      </c>
      <c r="BL217" s="18" t="s">
        <v>137</v>
      </c>
      <c r="BM217" s="189" t="s">
        <v>662</v>
      </c>
    </row>
    <row r="218" s="2" customFormat="1">
      <c r="A218" s="37"/>
      <c r="B218" s="38"/>
      <c r="C218" s="37"/>
      <c r="D218" s="191" t="s">
        <v>127</v>
      </c>
      <c r="E218" s="37"/>
      <c r="F218" s="192" t="s">
        <v>661</v>
      </c>
      <c r="G218" s="37"/>
      <c r="H218" s="37"/>
      <c r="I218" s="117"/>
      <c r="J218" s="37"/>
      <c r="K218" s="37"/>
      <c r="L218" s="38"/>
      <c r="M218" s="193"/>
      <c r="N218" s="194"/>
      <c r="O218" s="71"/>
      <c r="P218" s="71"/>
      <c r="Q218" s="71"/>
      <c r="R218" s="71"/>
      <c r="S218" s="71"/>
      <c r="T218" s="72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127</v>
      </c>
      <c r="AU218" s="18" t="s">
        <v>82</v>
      </c>
    </row>
    <row r="219" s="2" customFormat="1" ht="30" customHeight="1">
      <c r="A219" s="37"/>
      <c r="B219" s="177"/>
      <c r="C219" s="178" t="s">
        <v>440</v>
      </c>
      <c r="D219" s="178" t="s">
        <v>120</v>
      </c>
      <c r="E219" s="179" t="s">
        <v>663</v>
      </c>
      <c r="F219" s="180" t="s">
        <v>664</v>
      </c>
      <c r="G219" s="181" t="s">
        <v>210</v>
      </c>
      <c r="H219" s="182">
        <v>163.03999999999999</v>
      </c>
      <c r="I219" s="183"/>
      <c r="J219" s="184">
        <f>ROUND(I219*H219,2)</f>
        <v>0</v>
      </c>
      <c r="K219" s="180" t="s">
        <v>124</v>
      </c>
      <c r="L219" s="38"/>
      <c r="M219" s="185" t="s">
        <v>3</v>
      </c>
      <c r="N219" s="186" t="s">
        <v>43</v>
      </c>
      <c r="O219" s="71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9" t="s">
        <v>137</v>
      </c>
      <c r="AT219" s="189" t="s">
        <v>120</v>
      </c>
      <c r="AU219" s="189" t="s">
        <v>82</v>
      </c>
      <c r="AY219" s="18" t="s">
        <v>117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8" t="s">
        <v>80</v>
      </c>
      <c r="BK219" s="190">
        <f>ROUND(I219*H219,2)</f>
        <v>0</v>
      </c>
      <c r="BL219" s="18" t="s">
        <v>137</v>
      </c>
      <c r="BM219" s="189" t="s">
        <v>665</v>
      </c>
    </row>
    <row r="220" s="2" customFormat="1">
      <c r="A220" s="37"/>
      <c r="B220" s="38"/>
      <c r="C220" s="37"/>
      <c r="D220" s="191" t="s">
        <v>127</v>
      </c>
      <c r="E220" s="37"/>
      <c r="F220" s="192" t="s">
        <v>666</v>
      </c>
      <c r="G220" s="37"/>
      <c r="H220" s="37"/>
      <c r="I220" s="117"/>
      <c r="J220" s="37"/>
      <c r="K220" s="37"/>
      <c r="L220" s="38"/>
      <c r="M220" s="193"/>
      <c r="N220" s="194"/>
      <c r="O220" s="71"/>
      <c r="P220" s="71"/>
      <c r="Q220" s="71"/>
      <c r="R220" s="71"/>
      <c r="S220" s="71"/>
      <c r="T220" s="72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127</v>
      </c>
      <c r="AU220" s="18" t="s">
        <v>82</v>
      </c>
    </row>
    <row r="221" s="2" customFormat="1" ht="19.8" customHeight="1">
      <c r="A221" s="37"/>
      <c r="B221" s="177"/>
      <c r="C221" s="215" t="s">
        <v>444</v>
      </c>
      <c r="D221" s="215" t="s">
        <v>304</v>
      </c>
      <c r="E221" s="216" t="s">
        <v>667</v>
      </c>
      <c r="F221" s="217" t="s">
        <v>668</v>
      </c>
      <c r="G221" s="218" t="s">
        <v>210</v>
      </c>
      <c r="H221" s="219">
        <v>165.48599999999999</v>
      </c>
      <c r="I221" s="220"/>
      <c r="J221" s="221">
        <f>ROUND(I221*H221,2)</f>
        <v>0</v>
      </c>
      <c r="K221" s="217" t="s">
        <v>124</v>
      </c>
      <c r="L221" s="222"/>
      <c r="M221" s="223" t="s">
        <v>3</v>
      </c>
      <c r="N221" s="224" t="s">
        <v>43</v>
      </c>
      <c r="O221" s="71"/>
      <c r="P221" s="187">
        <f>O221*H221</f>
        <v>0</v>
      </c>
      <c r="Q221" s="187">
        <v>0.00147</v>
      </c>
      <c r="R221" s="187">
        <f>Q221*H221</f>
        <v>0.24326441999999998</v>
      </c>
      <c r="S221" s="187">
        <v>0</v>
      </c>
      <c r="T221" s="188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9" t="s">
        <v>154</v>
      </c>
      <c r="AT221" s="189" t="s">
        <v>304</v>
      </c>
      <c r="AU221" s="189" t="s">
        <v>82</v>
      </c>
      <c r="AY221" s="18" t="s">
        <v>117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8" t="s">
        <v>80</v>
      </c>
      <c r="BK221" s="190">
        <f>ROUND(I221*H221,2)</f>
        <v>0</v>
      </c>
      <c r="BL221" s="18" t="s">
        <v>137</v>
      </c>
      <c r="BM221" s="189" t="s">
        <v>669</v>
      </c>
    </row>
    <row r="222" s="2" customFormat="1">
      <c r="A222" s="37"/>
      <c r="B222" s="38"/>
      <c r="C222" s="37"/>
      <c r="D222" s="191" t="s">
        <v>127</v>
      </c>
      <c r="E222" s="37"/>
      <c r="F222" s="192" t="s">
        <v>668</v>
      </c>
      <c r="G222" s="37"/>
      <c r="H222" s="37"/>
      <c r="I222" s="117"/>
      <c r="J222" s="37"/>
      <c r="K222" s="37"/>
      <c r="L222" s="38"/>
      <c r="M222" s="193"/>
      <c r="N222" s="194"/>
      <c r="O222" s="71"/>
      <c r="P222" s="71"/>
      <c r="Q222" s="71"/>
      <c r="R222" s="71"/>
      <c r="S222" s="71"/>
      <c r="T222" s="72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127</v>
      </c>
      <c r="AU222" s="18" t="s">
        <v>82</v>
      </c>
    </row>
    <row r="223" s="13" customFormat="1">
      <c r="A223" s="13"/>
      <c r="B223" s="199"/>
      <c r="C223" s="13"/>
      <c r="D223" s="191" t="s">
        <v>177</v>
      </c>
      <c r="E223" s="13"/>
      <c r="F223" s="201" t="s">
        <v>670</v>
      </c>
      <c r="G223" s="13"/>
      <c r="H223" s="202">
        <v>165.48599999999999</v>
      </c>
      <c r="I223" s="203"/>
      <c r="J223" s="13"/>
      <c r="K223" s="13"/>
      <c r="L223" s="199"/>
      <c r="M223" s="204"/>
      <c r="N223" s="205"/>
      <c r="O223" s="205"/>
      <c r="P223" s="205"/>
      <c r="Q223" s="205"/>
      <c r="R223" s="205"/>
      <c r="S223" s="205"/>
      <c r="T223" s="20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00" t="s">
        <v>177</v>
      </c>
      <c r="AU223" s="200" t="s">
        <v>82</v>
      </c>
      <c r="AV223" s="13" t="s">
        <v>82</v>
      </c>
      <c r="AW223" s="13" t="s">
        <v>4</v>
      </c>
      <c r="AX223" s="13" t="s">
        <v>80</v>
      </c>
      <c r="AY223" s="200" t="s">
        <v>117</v>
      </c>
    </row>
    <row r="224" s="2" customFormat="1" ht="30" customHeight="1">
      <c r="A224" s="37"/>
      <c r="B224" s="177"/>
      <c r="C224" s="178" t="s">
        <v>448</v>
      </c>
      <c r="D224" s="178" t="s">
        <v>120</v>
      </c>
      <c r="E224" s="179" t="s">
        <v>671</v>
      </c>
      <c r="F224" s="180" t="s">
        <v>672</v>
      </c>
      <c r="G224" s="181" t="s">
        <v>210</v>
      </c>
      <c r="H224" s="182">
        <v>321.18000000000001</v>
      </c>
      <c r="I224" s="183"/>
      <c r="J224" s="184">
        <f>ROUND(I224*H224,2)</f>
        <v>0</v>
      </c>
      <c r="K224" s="180" t="s">
        <v>124</v>
      </c>
      <c r="L224" s="38"/>
      <c r="M224" s="185" t="s">
        <v>3</v>
      </c>
      <c r="N224" s="186" t="s">
        <v>43</v>
      </c>
      <c r="O224" s="71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9" t="s">
        <v>137</v>
      </c>
      <c r="AT224" s="189" t="s">
        <v>120</v>
      </c>
      <c r="AU224" s="189" t="s">
        <v>82</v>
      </c>
      <c r="AY224" s="18" t="s">
        <v>117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8" t="s">
        <v>80</v>
      </c>
      <c r="BK224" s="190">
        <f>ROUND(I224*H224,2)</f>
        <v>0</v>
      </c>
      <c r="BL224" s="18" t="s">
        <v>137</v>
      </c>
      <c r="BM224" s="189" t="s">
        <v>673</v>
      </c>
    </row>
    <row r="225" s="2" customFormat="1">
      <c r="A225" s="37"/>
      <c r="B225" s="38"/>
      <c r="C225" s="37"/>
      <c r="D225" s="191" t="s">
        <v>127</v>
      </c>
      <c r="E225" s="37"/>
      <c r="F225" s="192" t="s">
        <v>674</v>
      </c>
      <c r="G225" s="37"/>
      <c r="H225" s="37"/>
      <c r="I225" s="117"/>
      <c r="J225" s="37"/>
      <c r="K225" s="37"/>
      <c r="L225" s="38"/>
      <c r="M225" s="193"/>
      <c r="N225" s="194"/>
      <c r="O225" s="71"/>
      <c r="P225" s="71"/>
      <c r="Q225" s="71"/>
      <c r="R225" s="71"/>
      <c r="S225" s="71"/>
      <c r="T225" s="72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8" t="s">
        <v>127</v>
      </c>
      <c r="AU225" s="18" t="s">
        <v>82</v>
      </c>
    </row>
    <row r="226" s="2" customFormat="1" ht="19.8" customHeight="1">
      <c r="A226" s="37"/>
      <c r="B226" s="177"/>
      <c r="C226" s="215" t="s">
        <v>452</v>
      </c>
      <c r="D226" s="215" t="s">
        <v>304</v>
      </c>
      <c r="E226" s="216" t="s">
        <v>675</v>
      </c>
      <c r="F226" s="217" t="s">
        <v>676</v>
      </c>
      <c r="G226" s="218" t="s">
        <v>210</v>
      </c>
      <c r="H226" s="219">
        <v>325.99799999999999</v>
      </c>
      <c r="I226" s="220"/>
      <c r="J226" s="221">
        <f>ROUND(I226*H226,2)</f>
        <v>0</v>
      </c>
      <c r="K226" s="217" t="s">
        <v>124</v>
      </c>
      <c r="L226" s="222"/>
      <c r="M226" s="223" t="s">
        <v>3</v>
      </c>
      <c r="N226" s="224" t="s">
        <v>43</v>
      </c>
      <c r="O226" s="71"/>
      <c r="P226" s="187">
        <f>O226*H226</f>
        <v>0</v>
      </c>
      <c r="Q226" s="187">
        <v>0.0021800000000000001</v>
      </c>
      <c r="R226" s="187">
        <f>Q226*H226</f>
        <v>0.71067564000000005</v>
      </c>
      <c r="S226" s="187">
        <v>0</v>
      </c>
      <c r="T226" s="18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9" t="s">
        <v>154</v>
      </c>
      <c r="AT226" s="189" t="s">
        <v>304</v>
      </c>
      <c r="AU226" s="189" t="s">
        <v>82</v>
      </c>
      <c r="AY226" s="18" t="s">
        <v>117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8" t="s">
        <v>80</v>
      </c>
      <c r="BK226" s="190">
        <f>ROUND(I226*H226,2)</f>
        <v>0</v>
      </c>
      <c r="BL226" s="18" t="s">
        <v>137</v>
      </c>
      <c r="BM226" s="189" t="s">
        <v>677</v>
      </c>
    </row>
    <row r="227" s="2" customFormat="1">
      <c r="A227" s="37"/>
      <c r="B227" s="38"/>
      <c r="C227" s="37"/>
      <c r="D227" s="191" t="s">
        <v>127</v>
      </c>
      <c r="E227" s="37"/>
      <c r="F227" s="192" t="s">
        <v>676</v>
      </c>
      <c r="G227" s="37"/>
      <c r="H227" s="37"/>
      <c r="I227" s="117"/>
      <c r="J227" s="37"/>
      <c r="K227" s="37"/>
      <c r="L227" s="38"/>
      <c r="M227" s="193"/>
      <c r="N227" s="194"/>
      <c r="O227" s="71"/>
      <c r="P227" s="71"/>
      <c r="Q227" s="71"/>
      <c r="R227" s="71"/>
      <c r="S227" s="71"/>
      <c r="T227" s="72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127</v>
      </c>
      <c r="AU227" s="18" t="s">
        <v>82</v>
      </c>
    </row>
    <row r="228" s="13" customFormat="1">
      <c r="A228" s="13"/>
      <c r="B228" s="199"/>
      <c r="C228" s="13"/>
      <c r="D228" s="191" t="s">
        <v>177</v>
      </c>
      <c r="E228" s="13"/>
      <c r="F228" s="201" t="s">
        <v>678</v>
      </c>
      <c r="G228" s="13"/>
      <c r="H228" s="202">
        <v>325.99799999999999</v>
      </c>
      <c r="I228" s="203"/>
      <c r="J228" s="13"/>
      <c r="K228" s="13"/>
      <c r="L228" s="199"/>
      <c r="M228" s="204"/>
      <c r="N228" s="205"/>
      <c r="O228" s="205"/>
      <c r="P228" s="205"/>
      <c r="Q228" s="205"/>
      <c r="R228" s="205"/>
      <c r="S228" s="205"/>
      <c r="T228" s="20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00" t="s">
        <v>177</v>
      </c>
      <c r="AU228" s="200" t="s">
        <v>82</v>
      </c>
      <c r="AV228" s="13" t="s">
        <v>82</v>
      </c>
      <c r="AW228" s="13" t="s">
        <v>4</v>
      </c>
      <c r="AX228" s="13" t="s">
        <v>80</v>
      </c>
      <c r="AY228" s="200" t="s">
        <v>117</v>
      </c>
    </row>
    <row r="229" s="2" customFormat="1" ht="19.8" customHeight="1">
      <c r="A229" s="37"/>
      <c r="B229" s="177"/>
      <c r="C229" s="178" t="s">
        <v>457</v>
      </c>
      <c r="D229" s="178" t="s">
        <v>120</v>
      </c>
      <c r="E229" s="179" t="s">
        <v>679</v>
      </c>
      <c r="F229" s="180" t="s">
        <v>680</v>
      </c>
      <c r="G229" s="181" t="s">
        <v>201</v>
      </c>
      <c r="H229" s="182">
        <v>2</v>
      </c>
      <c r="I229" s="183"/>
      <c r="J229" s="184">
        <f>ROUND(I229*H229,2)</f>
        <v>0</v>
      </c>
      <c r="K229" s="180" t="s">
        <v>124</v>
      </c>
      <c r="L229" s="38"/>
      <c r="M229" s="185" t="s">
        <v>3</v>
      </c>
      <c r="N229" s="186" t="s">
        <v>43</v>
      </c>
      <c r="O229" s="71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9" t="s">
        <v>137</v>
      </c>
      <c r="AT229" s="189" t="s">
        <v>120</v>
      </c>
      <c r="AU229" s="189" t="s">
        <v>82</v>
      </c>
      <c r="AY229" s="18" t="s">
        <v>117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8" t="s">
        <v>80</v>
      </c>
      <c r="BK229" s="190">
        <f>ROUND(I229*H229,2)</f>
        <v>0</v>
      </c>
      <c r="BL229" s="18" t="s">
        <v>137</v>
      </c>
      <c r="BM229" s="189" t="s">
        <v>681</v>
      </c>
    </row>
    <row r="230" s="2" customFormat="1">
      <c r="A230" s="37"/>
      <c r="B230" s="38"/>
      <c r="C230" s="37"/>
      <c r="D230" s="191" t="s">
        <v>127</v>
      </c>
      <c r="E230" s="37"/>
      <c r="F230" s="192" t="s">
        <v>682</v>
      </c>
      <c r="G230" s="37"/>
      <c r="H230" s="37"/>
      <c r="I230" s="117"/>
      <c r="J230" s="37"/>
      <c r="K230" s="37"/>
      <c r="L230" s="38"/>
      <c r="M230" s="193"/>
      <c r="N230" s="194"/>
      <c r="O230" s="71"/>
      <c r="P230" s="71"/>
      <c r="Q230" s="71"/>
      <c r="R230" s="71"/>
      <c r="S230" s="71"/>
      <c r="T230" s="72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127</v>
      </c>
      <c r="AU230" s="18" t="s">
        <v>82</v>
      </c>
    </row>
    <row r="231" s="2" customFormat="1" ht="14.4" customHeight="1">
      <c r="A231" s="37"/>
      <c r="B231" s="177"/>
      <c r="C231" s="215" t="s">
        <v>461</v>
      </c>
      <c r="D231" s="215" t="s">
        <v>304</v>
      </c>
      <c r="E231" s="216" t="s">
        <v>683</v>
      </c>
      <c r="F231" s="217" t="s">
        <v>684</v>
      </c>
      <c r="G231" s="218" t="s">
        <v>201</v>
      </c>
      <c r="H231" s="219">
        <v>2</v>
      </c>
      <c r="I231" s="220"/>
      <c r="J231" s="221">
        <f>ROUND(I231*H231,2)</f>
        <v>0</v>
      </c>
      <c r="K231" s="217" t="s">
        <v>124</v>
      </c>
      <c r="L231" s="222"/>
      <c r="M231" s="223" t="s">
        <v>3</v>
      </c>
      <c r="N231" s="224" t="s">
        <v>43</v>
      </c>
      <c r="O231" s="71"/>
      <c r="P231" s="187">
        <f>O231*H231</f>
        <v>0</v>
      </c>
      <c r="Q231" s="187">
        <v>0.00038999999999999999</v>
      </c>
      <c r="R231" s="187">
        <f>Q231*H231</f>
        <v>0.00077999999999999999</v>
      </c>
      <c r="S231" s="187">
        <v>0</v>
      </c>
      <c r="T231" s="188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9" t="s">
        <v>154</v>
      </c>
      <c r="AT231" s="189" t="s">
        <v>304</v>
      </c>
      <c r="AU231" s="189" t="s">
        <v>82</v>
      </c>
      <c r="AY231" s="18" t="s">
        <v>117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8" t="s">
        <v>80</v>
      </c>
      <c r="BK231" s="190">
        <f>ROUND(I231*H231,2)</f>
        <v>0</v>
      </c>
      <c r="BL231" s="18" t="s">
        <v>137</v>
      </c>
      <c r="BM231" s="189" t="s">
        <v>685</v>
      </c>
    </row>
    <row r="232" s="2" customFormat="1">
      <c r="A232" s="37"/>
      <c r="B232" s="38"/>
      <c r="C232" s="37"/>
      <c r="D232" s="191" t="s">
        <v>127</v>
      </c>
      <c r="E232" s="37"/>
      <c r="F232" s="192" t="s">
        <v>684</v>
      </c>
      <c r="G232" s="37"/>
      <c r="H232" s="37"/>
      <c r="I232" s="117"/>
      <c r="J232" s="37"/>
      <c r="K232" s="37"/>
      <c r="L232" s="38"/>
      <c r="M232" s="193"/>
      <c r="N232" s="194"/>
      <c r="O232" s="71"/>
      <c r="P232" s="71"/>
      <c r="Q232" s="71"/>
      <c r="R232" s="71"/>
      <c r="S232" s="71"/>
      <c r="T232" s="72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127</v>
      </c>
      <c r="AU232" s="18" t="s">
        <v>82</v>
      </c>
    </row>
    <row r="233" s="2" customFormat="1" ht="19.8" customHeight="1">
      <c r="A233" s="37"/>
      <c r="B233" s="177"/>
      <c r="C233" s="178" t="s">
        <v>465</v>
      </c>
      <c r="D233" s="178" t="s">
        <v>120</v>
      </c>
      <c r="E233" s="179" t="s">
        <v>686</v>
      </c>
      <c r="F233" s="180" t="s">
        <v>687</v>
      </c>
      <c r="G233" s="181" t="s">
        <v>201</v>
      </c>
      <c r="H233" s="182">
        <v>11</v>
      </c>
      <c r="I233" s="183"/>
      <c r="J233" s="184">
        <f>ROUND(I233*H233,2)</f>
        <v>0</v>
      </c>
      <c r="K233" s="180" t="s">
        <v>124</v>
      </c>
      <c r="L233" s="38"/>
      <c r="M233" s="185" t="s">
        <v>3</v>
      </c>
      <c r="N233" s="186" t="s">
        <v>43</v>
      </c>
      <c r="O233" s="71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9" t="s">
        <v>137</v>
      </c>
      <c r="AT233" s="189" t="s">
        <v>120</v>
      </c>
      <c r="AU233" s="189" t="s">
        <v>82</v>
      </c>
      <c r="AY233" s="18" t="s">
        <v>117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8" t="s">
        <v>80</v>
      </c>
      <c r="BK233" s="190">
        <f>ROUND(I233*H233,2)</f>
        <v>0</v>
      </c>
      <c r="BL233" s="18" t="s">
        <v>137</v>
      </c>
      <c r="BM233" s="189" t="s">
        <v>688</v>
      </c>
    </row>
    <row r="234" s="2" customFormat="1">
      <c r="A234" s="37"/>
      <c r="B234" s="38"/>
      <c r="C234" s="37"/>
      <c r="D234" s="191" t="s">
        <v>127</v>
      </c>
      <c r="E234" s="37"/>
      <c r="F234" s="192" t="s">
        <v>689</v>
      </c>
      <c r="G234" s="37"/>
      <c r="H234" s="37"/>
      <c r="I234" s="117"/>
      <c r="J234" s="37"/>
      <c r="K234" s="37"/>
      <c r="L234" s="38"/>
      <c r="M234" s="193"/>
      <c r="N234" s="194"/>
      <c r="O234" s="71"/>
      <c r="P234" s="71"/>
      <c r="Q234" s="71"/>
      <c r="R234" s="71"/>
      <c r="S234" s="71"/>
      <c r="T234" s="7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127</v>
      </c>
      <c r="AU234" s="18" t="s">
        <v>82</v>
      </c>
    </row>
    <row r="235" s="2" customFormat="1" ht="14.4" customHeight="1">
      <c r="A235" s="37"/>
      <c r="B235" s="177"/>
      <c r="C235" s="215" t="s">
        <v>469</v>
      </c>
      <c r="D235" s="215" t="s">
        <v>304</v>
      </c>
      <c r="E235" s="216" t="s">
        <v>690</v>
      </c>
      <c r="F235" s="217" t="s">
        <v>691</v>
      </c>
      <c r="G235" s="218" t="s">
        <v>201</v>
      </c>
      <c r="H235" s="219">
        <v>7</v>
      </c>
      <c r="I235" s="220"/>
      <c r="J235" s="221">
        <f>ROUND(I235*H235,2)</f>
        <v>0</v>
      </c>
      <c r="K235" s="217" t="s">
        <v>124</v>
      </c>
      <c r="L235" s="222"/>
      <c r="M235" s="223" t="s">
        <v>3</v>
      </c>
      <c r="N235" s="224" t="s">
        <v>43</v>
      </c>
      <c r="O235" s="71"/>
      <c r="P235" s="187">
        <f>O235*H235</f>
        <v>0</v>
      </c>
      <c r="Q235" s="187">
        <v>0.00056999999999999998</v>
      </c>
      <c r="R235" s="187">
        <f>Q235*H235</f>
        <v>0.0039899999999999996</v>
      </c>
      <c r="S235" s="187">
        <v>0</v>
      </c>
      <c r="T235" s="188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9" t="s">
        <v>154</v>
      </c>
      <c r="AT235" s="189" t="s">
        <v>304</v>
      </c>
      <c r="AU235" s="189" t="s">
        <v>82</v>
      </c>
      <c r="AY235" s="18" t="s">
        <v>117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8" t="s">
        <v>80</v>
      </c>
      <c r="BK235" s="190">
        <f>ROUND(I235*H235,2)</f>
        <v>0</v>
      </c>
      <c r="BL235" s="18" t="s">
        <v>137</v>
      </c>
      <c r="BM235" s="189" t="s">
        <v>692</v>
      </c>
    </row>
    <row r="236" s="2" customFormat="1">
      <c r="A236" s="37"/>
      <c r="B236" s="38"/>
      <c r="C236" s="37"/>
      <c r="D236" s="191" t="s">
        <v>127</v>
      </c>
      <c r="E236" s="37"/>
      <c r="F236" s="192" t="s">
        <v>691</v>
      </c>
      <c r="G236" s="37"/>
      <c r="H236" s="37"/>
      <c r="I236" s="117"/>
      <c r="J236" s="37"/>
      <c r="K236" s="37"/>
      <c r="L236" s="38"/>
      <c r="M236" s="193"/>
      <c r="N236" s="194"/>
      <c r="O236" s="71"/>
      <c r="P236" s="71"/>
      <c r="Q236" s="71"/>
      <c r="R236" s="71"/>
      <c r="S236" s="71"/>
      <c r="T236" s="72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8" t="s">
        <v>127</v>
      </c>
      <c r="AU236" s="18" t="s">
        <v>82</v>
      </c>
    </row>
    <row r="237" s="2" customFormat="1" ht="14.4" customHeight="1">
      <c r="A237" s="37"/>
      <c r="B237" s="177"/>
      <c r="C237" s="215" t="s">
        <v>473</v>
      </c>
      <c r="D237" s="215" t="s">
        <v>304</v>
      </c>
      <c r="E237" s="216" t="s">
        <v>693</v>
      </c>
      <c r="F237" s="217" t="s">
        <v>694</v>
      </c>
      <c r="G237" s="218" t="s">
        <v>201</v>
      </c>
      <c r="H237" s="219">
        <v>4</v>
      </c>
      <c r="I237" s="220"/>
      <c r="J237" s="221">
        <f>ROUND(I237*H237,2)</f>
        <v>0</v>
      </c>
      <c r="K237" s="217" t="s">
        <v>124</v>
      </c>
      <c r="L237" s="222"/>
      <c r="M237" s="223" t="s">
        <v>3</v>
      </c>
      <c r="N237" s="224" t="s">
        <v>43</v>
      </c>
      <c r="O237" s="71"/>
      <c r="P237" s="187">
        <f>O237*H237</f>
        <v>0</v>
      </c>
      <c r="Q237" s="187">
        <v>0.0011999999999999999</v>
      </c>
      <c r="R237" s="187">
        <f>Q237*H237</f>
        <v>0.0047999999999999996</v>
      </c>
      <c r="S237" s="187">
        <v>0</v>
      </c>
      <c r="T237" s="188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9" t="s">
        <v>154</v>
      </c>
      <c r="AT237" s="189" t="s">
        <v>304</v>
      </c>
      <c r="AU237" s="189" t="s">
        <v>82</v>
      </c>
      <c r="AY237" s="18" t="s">
        <v>117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8" t="s">
        <v>80</v>
      </c>
      <c r="BK237" s="190">
        <f>ROUND(I237*H237,2)</f>
        <v>0</v>
      </c>
      <c r="BL237" s="18" t="s">
        <v>137</v>
      </c>
      <c r="BM237" s="189" t="s">
        <v>695</v>
      </c>
    </row>
    <row r="238" s="2" customFormat="1">
      <c r="A238" s="37"/>
      <c r="B238" s="38"/>
      <c r="C238" s="37"/>
      <c r="D238" s="191" t="s">
        <v>127</v>
      </c>
      <c r="E238" s="37"/>
      <c r="F238" s="192" t="s">
        <v>694</v>
      </c>
      <c r="G238" s="37"/>
      <c r="H238" s="37"/>
      <c r="I238" s="117"/>
      <c r="J238" s="37"/>
      <c r="K238" s="37"/>
      <c r="L238" s="38"/>
      <c r="M238" s="193"/>
      <c r="N238" s="194"/>
      <c r="O238" s="71"/>
      <c r="P238" s="71"/>
      <c r="Q238" s="71"/>
      <c r="R238" s="71"/>
      <c r="S238" s="71"/>
      <c r="T238" s="7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127</v>
      </c>
      <c r="AU238" s="18" t="s">
        <v>82</v>
      </c>
    </row>
    <row r="239" s="2" customFormat="1" ht="19.8" customHeight="1">
      <c r="A239" s="37"/>
      <c r="B239" s="177"/>
      <c r="C239" s="178" t="s">
        <v>478</v>
      </c>
      <c r="D239" s="178" t="s">
        <v>120</v>
      </c>
      <c r="E239" s="179" t="s">
        <v>696</v>
      </c>
      <c r="F239" s="180" t="s">
        <v>697</v>
      </c>
      <c r="G239" s="181" t="s">
        <v>201</v>
      </c>
      <c r="H239" s="182">
        <v>5</v>
      </c>
      <c r="I239" s="183"/>
      <c r="J239" s="184">
        <f>ROUND(I239*H239,2)</f>
        <v>0</v>
      </c>
      <c r="K239" s="180" t="s">
        <v>124</v>
      </c>
      <c r="L239" s="38"/>
      <c r="M239" s="185" t="s">
        <v>3</v>
      </c>
      <c r="N239" s="186" t="s">
        <v>43</v>
      </c>
      <c r="O239" s="71"/>
      <c r="P239" s="187">
        <f>O239*H239</f>
        <v>0</v>
      </c>
      <c r="Q239" s="187">
        <v>0.0016199999999999999</v>
      </c>
      <c r="R239" s="187">
        <f>Q239*H239</f>
        <v>0.0080999999999999996</v>
      </c>
      <c r="S239" s="187">
        <v>0</v>
      </c>
      <c r="T239" s="188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9" t="s">
        <v>137</v>
      </c>
      <c r="AT239" s="189" t="s">
        <v>120</v>
      </c>
      <c r="AU239" s="189" t="s">
        <v>82</v>
      </c>
      <c r="AY239" s="18" t="s">
        <v>117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8" t="s">
        <v>80</v>
      </c>
      <c r="BK239" s="190">
        <f>ROUND(I239*H239,2)</f>
        <v>0</v>
      </c>
      <c r="BL239" s="18" t="s">
        <v>137</v>
      </c>
      <c r="BM239" s="189" t="s">
        <v>698</v>
      </c>
    </row>
    <row r="240" s="2" customFormat="1">
      <c r="A240" s="37"/>
      <c r="B240" s="38"/>
      <c r="C240" s="37"/>
      <c r="D240" s="191" t="s">
        <v>127</v>
      </c>
      <c r="E240" s="37"/>
      <c r="F240" s="192" t="s">
        <v>699</v>
      </c>
      <c r="G240" s="37"/>
      <c r="H240" s="37"/>
      <c r="I240" s="117"/>
      <c r="J240" s="37"/>
      <c r="K240" s="37"/>
      <c r="L240" s="38"/>
      <c r="M240" s="193"/>
      <c r="N240" s="194"/>
      <c r="O240" s="71"/>
      <c r="P240" s="71"/>
      <c r="Q240" s="71"/>
      <c r="R240" s="71"/>
      <c r="S240" s="71"/>
      <c r="T240" s="72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8" t="s">
        <v>127</v>
      </c>
      <c r="AU240" s="18" t="s">
        <v>82</v>
      </c>
    </row>
    <row r="241" s="2" customFormat="1" ht="14.4" customHeight="1">
      <c r="A241" s="37"/>
      <c r="B241" s="177"/>
      <c r="C241" s="215" t="s">
        <v>482</v>
      </c>
      <c r="D241" s="215" t="s">
        <v>304</v>
      </c>
      <c r="E241" s="216" t="s">
        <v>700</v>
      </c>
      <c r="F241" s="217" t="s">
        <v>701</v>
      </c>
      <c r="G241" s="218" t="s">
        <v>201</v>
      </c>
      <c r="H241" s="219">
        <v>5</v>
      </c>
      <c r="I241" s="220"/>
      <c r="J241" s="221">
        <f>ROUND(I241*H241,2)</f>
        <v>0</v>
      </c>
      <c r="K241" s="217" t="s">
        <v>124</v>
      </c>
      <c r="L241" s="222"/>
      <c r="M241" s="223" t="s">
        <v>3</v>
      </c>
      <c r="N241" s="224" t="s">
        <v>43</v>
      </c>
      <c r="O241" s="71"/>
      <c r="P241" s="187">
        <f>O241*H241</f>
        <v>0</v>
      </c>
      <c r="Q241" s="187">
        <v>0.01847</v>
      </c>
      <c r="R241" s="187">
        <f>Q241*H241</f>
        <v>0.092350000000000002</v>
      </c>
      <c r="S241" s="187">
        <v>0</v>
      </c>
      <c r="T241" s="188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9" t="s">
        <v>154</v>
      </c>
      <c r="AT241" s="189" t="s">
        <v>304</v>
      </c>
      <c r="AU241" s="189" t="s">
        <v>82</v>
      </c>
      <c r="AY241" s="18" t="s">
        <v>117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8" t="s">
        <v>80</v>
      </c>
      <c r="BK241" s="190">
        <f>ROUND(I241*H241,2)</f>
        <v>0</v>
      </c>
      <c r="BL241" s="18" t="s">
        <v>137</v>
      </c>
      <c r="BM241" s="189" t="s">
        <v>702</v>
      </c>
    </row>
    <row r="242" s="2" customFormat="1">
      <c r="A242" s="37"/>
      <c r="B242" s="38"/>
      <c r="C242" s="37"/>
      <c r="D242" s="191" t="s">
        <v>127</v>
      </c>
      <c r="E242" s="37"/>
      <c r="F242" s="192" t="s">
        <v>701</v>
      </c>
      <c r="G242" s="37"/>
      <c r="H242" s="37"/>
      <c r="I242" s="117"/>
      <c r="J242" s="37"/>
      <c r="K242" s="37"/>
      <c r="L242" s="38"/>
      <c r="M242" s="193"/>
      <c r="N242" s="194"/>
      <c r="O242" s="71"/>
      <c r="P242" s="71"/>
      <c r="Q242" s="71"/>
      <c r="R242" s="71"/>
      <c r="S242" s="71"/>
      <c r="T242" s="72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127</v>
      </c>
      <c r="AU242" s="18" t="s">
        <v>82</v>
      </c>
    </row>
    <row r="243" s="2" customFormat="1" ht="19.8" customHeight="1">
      <c r="A243" s="37"/>
      <c r="B243" s="177"/>
      <c r="C243" s="215" t="s">
        <v>488</v>
      </c>
      <c r="D243" s="215" t="s">
        <v>304</v>
      </c>
      <c r="E243" s="216" t="s">
        <v>703</v>
      </c>
      <c r="F243" s="217" t="s">
        <v>704</v>
      </c>
      <c r="G243" s="218" t="s">
        <v>201</v>
      </c>
      <c r="H243" s="219">
        <v>5</v>
      </c>
      <c r="I243" s="220"/>
      <c r="J243" s="221">
        <f>ROUND(I243*H243,2)</f>
        <v>0</v>
      </c>
      <c r="K243" s="217" t="s">
        <v>124</v>
      </c>
      <c r="L243" s="222"/>
      <c r="M243" s="223" t="s">
        <v>3</v>
      </c>
      <c r="N243" s="224" t="s">
        <v>43</v>
      </c>
      <c r="O243" s="71"/>
      <c r="P243" s="187">
        <f>O243*H243</f>
        <v>0</v>
      </c>
      <c r="Q243" s="187">
        <v>0.0035000000000000001</v>
      </c>
      <c r="R243" s="187">
        <f>Q243*H243</f>
        <v>0.017500000000000002</v>
      </c>
      <c r="S243" s="187">
        <v>0</v>
      </c>
      <c r="T243" s="188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9" t="s">
        <v>154</v>
      </c>
      <c r="AT243" s="189" t="s">
        <v>304</v>
      </c>
      <c r="AU243" s="189" t="s">
        <v>82</v>
      </c>
      <c r="AY243" s="18" t="s">
        <v>117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8" t="s">
        <v>80</v>
      </c>
      <c r="BK243" s="190">
        <f>ROUND(I243*H243,2)</f>
        <v>0</v>
      </c>
      <c r="BL243" s="18" t="s">
        <v>137</v>
      </c>
      <c r="BM243" s="189" t="s">
        <v>705</v>
      </c>
    </row>
    <row r="244" s="2" customFormat="1">
      <c r="A244" s="37"/>
      <c r="B244" s="38"/>
      <c r="C244" s="37"/>
      <c r="D244" s="191" t="s">
        <v>127</v>
      </c>
      <c r="E244" s="37"/>
      <c r="F244" s="192" t="s">
        <v>704</v>
      </c>
      <c r="G244" s="37"/>
      <c r="H244" s="37"/>
      <c r="I244" s="117"/>
      <c r="J244" s="37"/>
      <c r="K244" s="37"/>
      <c r="L244" s="38"/>
      <c r="M244" s="193"/>
      <c r="N244" s="194"/>
      <c r="O244" s="71"/>
      <c r="P244" s="71"/>
      <c r="Q244" s="71"/>
      <c r="R244" s="71"/>
      <c r="S244" s="71"/>
      <c r="T244" s="72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8" t="s">
        <v>127</v>
      </c>
      <c r="AU244" s="18" t="s">
        <v>82</v>
      </c>
    </row>
    <row r="245" s="2" customFormat="1" ht="14.4" customHeight="1">
      <c r="A245" s="37"/>
      <c r="B245" s="177"/>
      <c r="C245" s="178" t="s">
        <v>493</v>
      </c>
      <c r="D245" s="178" t="s">
        <v>120</v>
      </c>
      <c r="E245" s="179" t="s">
        <v>706</v>
      </c>
      <c r="F245" s="180" t="s">
        <v>707</v>
      </c>
      <c r="G245" s="181" t="s">
        <v>201</v>
      </c>
      <c r="H245" s="182">
        <v>4</v>
      </c>
      <c r="I245" s="183"/>
      <c r="J245" s="184">
        <f>ROUND(I245*H245,2)</f>
        <v>0</v>
      </c>
      <c r="K245" s="180" t="s">
        <v>124</v>
      </c>
      <c r="L245" s="38"/>
      <c r="M245" s="185" t="s">
        <v>3</v>
      </c>
      <c r="N245" s="186" t="s">
        <v>43</v>
      </c>
      <c r="O245" s="71"/>
      <c r="P245" s="187">
        <f>O245*H245</f>
        <v>0</v>
      </c>
      <c r="Q245" s="187">
        <v>0.00034000000000000002</v>
      </c>
      <c r="R245" s="187">
        <f>Q245*H245</f>
        <v>0.0013600000000000001</v>
      </c>
      <c r="S245" s="187">
        <v>0</v>
      </c>
      <c r="T245" s="188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9" t="s">
        <v>137</v>
      </c>
      <c r="AT245" s="189" t="s">
        <v>120</v>
      </c>
      <c r="AU245" s="189" t="s">
        <v>82</v>
      </c>
      <c r="AY245" s="18" t="s">
        <v>117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8" t="s">
        <v>80</v>
      </c>
      <c r="BK245" s="190">
        <f>ROUND(I245*H245,2)</f>
        <v>0</v>
      </c>
      <c r="BL245" s="18" t="s">
        <v>137</v>
      </c>
      <c r="BM245" s="189" t="s">
        <v>708</v>
      </c>
    </row>
    <row r="246" s="2" customFormat="1">
      <c r="A246" s="37"/>
      <c r="B246" s="38"/>
      <c r="C246" s="37"/>
      <c r="D246" s="191" t="s">
        <v>127</v>
      </c>
      <c r="E246" s="37"/>
      <c r="F246" s="192" t="s">
        <v>709</v>
      </c>
      <c r="G246" s="37"/>
      <c r="H246" s="37"/>
      <c r="I246" s="117"/>
      <c r="J246" s="37"/>
      <c r="K246" s="37"/>
      <c r="L246" s="38"/>
      <c r="M246" s="193"/>
      <c r="N246" s="194"/>
      <c r="O246" s="71"/>
      <c r="P246" s="71"/>
      <c r="Q246" s="71"/>
      <c r="R246" s="71"/>
      <c r="S246" s="71"/>
      <c r="T246" s="72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127</v>
      </c>
      <c r="AU246" s="18" t="s">
        <v>82</v>
      </c>
    </row>
    <row r="247" s="2" customFormat="1" ht="19.8" customHeight="1">
      <c r="A247" s="37"/>
      <c r="B247" s="177"/>
      <c r="C247" s="215" t="s">
        <v>498</v>
      </c>
      <c r="D247" s="215" t="s">
        <v>304</v>
      </c>
      <c r="E247" s="216" t="s">
        <v>710</v>
      </c>
      <c r="F247" s="217" t="s">
        <v>711</v>
      </c>
      <c r="G247" s="218" t="s">
        <v>201</v>
      </c>
      <c r="H247" s="219">
        <v>4</v>
      </c>
      <c r="I247" s="220"/>
      <c r="J247" s="221">
        <f>ROUND(I247*H247,2)</f>
        <v>0</v>
      </c>
      <c r="K247" s="217" t="s">
        <v>124</v>
      </c>
      <c r="L247" s="222"/>
      <c r="M247" s="223" t="s">
        <v>3</v>
      </c>
      <c r="N247" s="224" t="s">
        <v>43</v>
      </c>
      <c r="O247" s="71"/>
      <c r="P247" s="187">
        <f>O247*H247</f>
        <v>0</v>
      </c>
      <c r="Q247" s="187">
        <v>0.048000000000000001</v>
      </c>
      <c r="R247" s="187">
        <f>Q247*H247</f>
        <v>0.192</v>
      </c>
      <c r="S247" s="187">
        <v>0</v>
      </c>
      <c r="T247" s="188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9" t="s">
        <v>154</v>
      </c>
      <c r="AT247" s="189" t="s">
        <v>304</v>
      </c>
      <c r="AU247" s="189" t="s">
        <v>82</v>
      </c>
      <c r="AY247" s="18" t="s">
        <v>117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8" t="s">
        <v>80</v>
      </c>
      <c r="BK247" s="190">
        <f>ROUND(I247*H247,2)</f>
        <v>0</v>
      </c>
      <c r="BL247" s="18" t="s">
        <v>137</v>
      </c>
      <c r="BM247" s="189" t="s">
        <v>712</v>
      </c>
    </row>
    <row r="248" s="2" customFormat="1">
      <c r="A248" s="37"/>
      <c r="B248" s="38"/>
      <c r="C248" s="37"/>
      <c r="D248" s="191" t="s">
        <v>127</v>
      </c>
      <c r="E248" s="37"/>
      <c r="F248" s="192" t="s">
        <v>711</v>
      </c>
      <c r="G248" s="37"/>
      <c r="H248" s="37"/>
      <c r="I248" s="117"/>
      <c r="J248" s="37"/>
      <c r="K248" s="37"/>
      <c r="L248" s="38"/>
      <c r="M248" s="193"/>
      <c r="N248" s="194"/>
      <c r="O248" s="71"/>
      <c r="P248" s="71"/>
      <c r="Q248" s="71"/>
      <c r="R248" s="71"/>
      <c r="S248" s="71"/>
      <c r="T248" s="72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127</v>
      </c>
      <c r="AU248" s="18" t="s">
        <v>82</v>
      </c>
    </row>
    <row r="249" s="2" customFormat="1" ht="19.8" customHeight="1">
      <c r="A249" s="37"/>
      <c r="B249" s="177"/>
      <c r="C249" s="178" t="s">
        <v>505</v>
      </c>
      <c r="D249" s="178" t="s">
        <v>120</v>
      </c>
      <c r="E249" s="179" t="s">
        <v>713</v>
      </c>
      <c r="F249" s="180" t="s">
        <v>714</v>
      </c>
      <c r="G249" s="181" t="s">
        <v>201</v>
      </c>
      <c r="H249" s="182">
        <v>1</v>
      </c>
      <c r="I249" s="183"/>
      <c r="J249" s="184">
        <f>ROUND(I249*H249,2)</f>
        <v>0</v>
      </c>
      <c r="K249" s="180" t="s">
        <v>124</v>
      </c>
      <c r="L249" s="38"/>
      <c r="M249" s="185" t="s">
        <v>3</v>
      </c>
      <c r="N249" s="186" t="s">
        <v>43</v>
      </c>
      <c r="O249" s="71"/>
      <c r="P249" s="187">
        <f>O249*H249</f>
        <v>0</v>
      </c>
      <c r="Q249" s="187">
        <v>0.00165</v>
      </c>
      <c r="R249" s="187">
        <f>Q249*H249</f>
        <v>0.00165</v>
      </c>
      <c r="S249" s="187">
        <v>0</v>
      </c>
      <c r="T249" s="188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9" t="s">
        <v>137</v>
      </c>
      <c r="AT249" s="189" t="s">
        <v>120</v>
      </c>
      <c r="AU249" s="189" t="s">
        <v>82</v>
      </c>
      <c r="AY249" s="18" t="s">
        <v>117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8" t="s">
        <v>80</v>
      </c>
      <c r="BK249" s="190">
        <f>ROUND(I249*H249,2)</f>
        <v>0</v>
      </c>
      <c r="BL249" s="18" t="s">
        <v>137</v>
      </c>
      <c r="BM249" s="189" t="s">
        <v>715</v>
      </c>
    </row>
    <row r="250" s="2" customFormat="1">
      <c r="A250" s="37"/>
      <c r="B250" s="38"/>
      <c r="C250" s="37"/>
      <c r="D250" s="191" t="s">
        <v>127</v>
      </c>
      <c r="E250" s="37"/>
      <c r="F250" s="192" t="s">
        <v>716</v>
      </c>
      <c r="G250" s="37"/>
      <c r="H250" s="37"/>
      <c r="I250" s="117"/>
      <c r="J250" s="37"/>
      <c r="K250" s="37"/>
      <c r="L250" s="38"/>
      <c r="M250" s="193"/>
      <c r="N250" s="194"/>
      <c r="O250" s="71"/>
      <c r="P250" s="71"/>
      <c r="Q250" s="71"/>
      <c r="R250" s="71"/>
      <c r="S250" s="71"/>
      <c r="T250" s="72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8" t="s">
        <v>127</v>
      </c>
      <c r="AU250" s="18" t="s">
        <v>82</v>
      </c>
    </row>
    <row r="251" s="2" customFormat="1" ht="14.4" customHeight="1">
      <c r="A251" s="37"/>
      <c r="B251" s="177"/>
      <c r="C251" s="215" t="s">
        <v>510</v>
      </c>
      <c r="D251" s="215" t="s">
        <v>304</v>
      </c>
      <c r="E251" s="216" t="s">
        <v>717</v>
      </c>
      <c r="F251" s="217" t="s">
        <v>718</v>
      </c>
      <c r="G251" s="218" t="s">
        <v>201</v>
      </c>
      <c r="H251" s="219">
        <v>1</v>
      </c>
      <c r="I251" s="220"/>
      <c r="J251" s="221">
        <f>ROUND(I251*H251,2)</f>
        <v>0</v>
      </c>
      <c r="K251" s="217" t="s">
        <v>124</v>
      </c>
      <c r="L251" s="222"/>
      <c r="M251" s="223" t="s">
        <v>3</v>
      </c>
      <c r="N251" s="224" t="s">
        <v>43</v>
      </c>
      <c r="O251" s="71"/>
      <c r="P251" s="187">
        <f>O251*H251</f>
        <v>0</v>
      </c>
      <c r="Q251" s="187">
        <v>0.024500000000000001</v>
      </c>
      <c r="R251" s="187">
        <f>Q251*H251</f>
        <v>0.024500000000000001</v>
      </c>
      <c r="S251" s="187">
        <v>0</v>
      </c>
      <c r="T251" s="188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9" t="s">
        <v>154</v>
      </c>
      <c r="AT251" s="189" t="s">
        <v>304</v>
      </c>
      <c r="AU251" s="189" t="s">
        <v>82</v>
      </c>
      <c r="AY251" s="18" t="s">
        <v>117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8" t="s">
        <v>80</v>
      </c>
      <c r="BK251" s="190">
        <f>ROUND(I251*H251,2)</f>
        <v>0</v>
      </c>
      <c r="BL251" s="18" t="s">
        <v>137</v>
      </c>
      <c r="BM251" s="189" t="s">
        <v>719</v>
      </c>
    </row>
    <row r="252" s="2" customFormat="1">
      <c r="A252" s="37"/>
      <c r="B252" s="38"/>
      <c r="C252" s="37"/>
      <c r="D252" s="191" t="s">
        <v>127</v>
      </c>
      <c r="E252" s="37"/>
      <c r="F252" s="192" t="s">
        <v>718</v>
      </c>
      <c r="G252" s="37"/>
      <c r="H252" s="37"/>
      <c r="I252" s="117"/>
      <c r="J252" s="37"/>
      <c r="K252" s="37"/>
      <c r="L252" s="38"/>
      <c r="M252" s="193"/>
      <c r="N252" s="194"/>
      <c r="O252" s="71"/>
      <c r="P252" s="71"/>
      <c r="Q252" s="71"/>
      <c r="R252" s="71"/>
      <c r="S252" s="71"/>
      <c r="T252" s="72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127</v>
      </c>
      <c r="AU252" s="18" t="s">
        <v>82</v>
      </c>
    </row>
    <row r="253" s="2" customFormat="1" ht="19.8" customHeight="1">
      <c r="A253" s="37"/>
      <c r="B253" s="177"/>
      <c r="C253" s="215" t="s">
        <v>516</v>
      </c>
      <c r="D253" s="215" t="s">
        <v>304</v>
      </c>
      <c r="E253" s="216" t="s">
        <v>720</v>
      </c>
      <c r="F253" s="217" t="s">
        <v>721</v>
      </c>
      <c r="G253" s="218" t="s">
        <v>201</v>
      </c>
      <c r="H253" s="219">
        <v>1</v>
      </c>
      <c r="I253" s="220"/>
      <c r="J253" s="221">
        <f>ROUND(I253*H253,2)</f>
        <v>0</v>
      </c>
      <c r="K253" s="217" t="s">
        <v>124</v>
      </c>
      <c r="L253" s="222"/>
      <c r="M253" s="223" t="s">
        <v>3</v>
      </c>
      <c r="N253" s="224" t="s">
        <v>43</v>
      </c>
      <c r="O253" s="71"/>
      <c r="P253" s="187">
        <f>O253*H253</f>
        <v>0</v>
      </c>
      <c r="Q253" s="187">
        <v>0.0040000000000000001</v>
      </c>
      <c r="R253" s="187">
        <f>Q253*H253</f>
        <v>0.0040000000000000001</v>
      </c>
      <c r="S253" s="187">
        <v>0</v>
      </c>
      <c r="T253" s="188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9" t="s">
        <v>154</v>
      </c>
      <c r="AT253" s="189" t="s">
        <v>304</v>
      </c>
      <c r="AU253" s="189" t="s">
        <v>82</v>
      </c>
      <c r="AY253" s="18" t="s">
        <v>117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8" t="s">
        <v>80</v>
      </c>
      <c r="BK253" s="190">
        <f>ROUND(I253*H253,2)</f>
        <v>0</v>
      </c>
      <c r="BL253" s="18" t="s">
        <v>137</v>
      </c>
      <c r="BM253" s="189" t="s">
        <v>722</v>
      </c>
    </row>
    <row r="254" s="2" customFormat="1">
      <c r="A254" s="37"/>
      <c r="B254" s="38"/>
      <c r="C254" s="37"/>
      <c r="D254" s="191" t="s">
        <v>127</v>
      </c>
      <c r="E254" s="37"/>
      <c r="F254" s="192" t="s">
        <v>721</v>
      </c>
      <c r="G254" s="37"/>
      <c r="H254" s="37"/>
      <c r="I254" s="117"/>
      <c r="J254" s="37"/>
      <c r="K254" s="37"/>
      <c r="L254" s="38"/>
      <c r="M254" s="193"/>
      <c r="N254" s="194"/>
      <c r="O254" s="71"/>
      <c r="P254" s="71"/>
      <c r="Q254" s="71"/>
      <c r="R254" s="71"/>
      <c r="S254" s="71"/>
      <c r="T254" s="72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127</v>
      </c>
      <c r="AU254" s="18" t="s">
        <v>82</v>
      </c>
    </row>
    <row r="255" s="2" customFormat="1" ht="14.4" customHeight="1">
      <c r="A255" s="37"/>
      <c r="B255" s="177"/>
      <c r="C255" s="178" t="s">
        <v>521</v>
      </c>
      <c r="D255" s="178" t="s">
        <v>120</v>
      </c>
      <c r="E255" s="179" t="s">
        <v>723</v>
      </c>
      <c r="F255" s="180" t="s">
        <v>724</v>
      </c>
      <c r="G255" s="181" t="s">
        <v>201</v>
      </c>
      <c r="H255" s="182">
        <v>6</v>
      </c>
      <c r="I255" s="183"/>
      <c r="J255" s="184">
        <f>ROUND(I255*H255,2)</f>
        <v>0</v>
      </c>
      <c r="K255" s="180" t="s">
        <v>124</v>
      </c>
      <c r="L255" s="38"/>
      <c r="M255" s="185" t="s">
        <v>3</v>
      </c>
      <c r="N255" s="186" t="s">
        <v>43</v>
      </c>
      <c r="O255" s="71"/>
      <c r="P255" s="187">
        <f>O255*H255</f>
        <v>0</v>
      </c>
      <c r="Q255" s="187">
        <v>0.12303</v>
      </c>
      <c r="R255" s="187">
        <f>Q255*H255</f>
        <v>0.73818000000000006</v>
      </c>
      <c r="S255" s="187">
        <v>0</v>
      </c>
      <c r="T255" s="188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9" t="s">
        <v>137</v>
      </c>
      <c r="AT255" s="189" t="s">
        <v>120</v>
      </c>
      <c r="AU255" s="189" t="s">
        <v>82</v>
      </c>
      <c r="AY255" s="18" t="s">
        <v>117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18" t="s">
        <v>80</v>
      </c>
      <c r="BK255" s="190">
        <f>ROUND(I255*H255,2)</f>
        <v>0</v>
      </c>
      <c r="BL255" s="18" t="s">
        <v>137</v>
      </c>
      <c r="BM255" s="189" t="s">
        <v>725</v>
      </c>
    </row>
    <row r="256" s="2" customFormat="1">
      <c r="A256" s="37"/>
      <c r="B256" s="38"/>
      <c r="C256" s="37"/>
      <c r="D256" s="191" t="s">
        <v>127</v>
      </c>
      <c r="E256" s="37"/>
      <c r="F256" s="192" t="s">
        <v>724</v>
      </c>
      <c r="G256" s="37"/>
      <c r="H256" s="37"/>
      <c r="I256" s="117"/>
      <c r="J256" s="37"/>
      <c r="K256" s="37"/>
      <c r="L256" s="38"/>
      <c r="M256" s="193"/>
      <c r="N256" s="194"/>
      <c r="O256" s="71"/>
      <c r="P256" s="71"/>
      <c r="Q256" s="71"/>
      <c r="R256" s="71"/>
      <c r="S256" s="71"/>
      <c r="T256" s="72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8" t="s">
        <v>127</v>
      </c>
      <c r="AU256" s="18" t="s">
        <v>82</v>
      </c>
    </row>
    <row r="257" s="2" customFormat="1" ht="19.8" customHeight="1">
      <c r="A257" s="37"/>
      <c r="B257" s="177"/>
      <c r="C257" s="215" t="s">
        <v>526</v>
      </c>
      <c r="D257" s="215" t="s">
        <v>304</v>
      </c>
      <c r="E257" s="216" t="s">
        <v>726</v>
      </c>
      <c r="F257" s="217" t="s">
        <v>727</v>
      </c>
      <c r="G257" s="218" t="s">
        <v>201</v>
      </c>
      <c r="H257" s="219">
        <v>6</v>
      </c>
      <c r="I257" s="220"/>
      <c r="J257" s="221">
        <f>ROUND(I257*H257,2)</f>
        <v>0</v>
      </c>
      <c r="K257" s="217" t="s">
        <v>124</v>
      </c>
      <c r="L257" s="222"/>
      <c r="M257" s="223" t="s">
        <v>3</v>
      </c>
      <c r="N257" s="224" t="s">
        <v>43</v>
      </c>
      <c r="O257" s="71"/>
      <c r="P257" s="187">
        <f>O257*H257</f>
        <v>0</v>
      </c>
      <c r="Q257" s="187">
        <v>0.013299999999999999</v>
      </c>
      <c r="R257" s="187">
        <f>Q257*H257</f>
        <v>0.079799999999999996</v>
      </c>
      <c r="S257" s="187">
        <v>0</v>
      </c>
      <c r="T257" s="188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9" t="s">
        <v>154</v>
      </c>
      <c r="AT257" s="189" t="s">
        <v>304</v>
      </c>
      <c r="AU257" s="189" t="s">
        <v>82</v>
      </c>
      <c r="AY257" s="18" t="s">
        <v>117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8" t="s">
        <v>80</v>
      </c>
      <c r="BK257" s="190">
        <f>ROUND(I257*H257,2)</f>
        <v>0</v>
      </c>
      <c r="BL257" s="18" t="s">
        <v>137</v>
      </c>
      <c r="BM257" s="189" t="s">
        <v>728</v>
      </c>
    </row>
    <row r="258" s="2" customFormat="1">
      <c r="A258" s="37"/>
      <c r="B258" s="38"/>
      <c r="C258" s="37"/>
      <c r="D258" s="191" t="s">
        <v>127</v>
      </c>
      <c r="E258" s="37"/>
      <c r="F258" s="192" t="s">
        <v>727</v>
      </c>
      <c r="G258" s="37"/>
      <c r="H258" s="37"/>
      <c r="I258" s="117"/>
      <c r="J258" s="37"/>
      <c r="K258" s="37"/>
      <c r="L258" s="38"/>
      <c r="M258" s="193"/>
      <c r="N258" s="194"/>
      <c r="O258" s="71"/>
      <c r="P258" s="71"/>
      <c r="Q258" s="71"/>
      <c r="R258" s="71"/>
      <c r="S258" s="71"/>
      <c r="T258" s="72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8" t="s">
        <v>127</v>
      </c>
      <c r="AU258" s="18" t="s">
        <v>82</v>
      </c>
    </row>
    <row r="259" s="2" customFormat="1" ht="14.4" customHeight="1">
      <c r="A259" s="37"/>
      <c r="B259" s="177"/>
      <c r="C259" s="178" t="s">
        <v>530</v>
      </c>
      <c r="D259" s="178" t="s">
        <v>120</v>
      </c>
      <c r="E259" s="179" t="s">
        <v>729</v>
      </c>
      <c r="F259" s="180" t="s">
        <v>730</v>
      </c>
      <c r="G259" s="181" t="s">
        <v>201</v>
      </c>
      <c r="H259" s="182">
        <v>4</v>
      </c>
      <c r="I259" s="183"/>
      <c r="J259" s="184">
        <f>ROUND(I259*H259,2)</f>
        <v>0</v>
      </c>
      <c r="K259" s="180" t="s">
        <v>124</v>
      </c>
      <c r="L259" s="38"/>
      <c r="M259" s="185" t="s">
        <v>3</v>
      </c>
      <c r="N259" s="186" t="s">
        <v>43</v>
      </c>
      <c r="O259" s="71"/>
      <c r="P259" s="187">
        <f>O259*H259</f>
        <v>0</v>
      </c>
      <c r="Q259" s="187">
        <v>0.32906000000000002</v>
      </c>
      <c r="R259" s="187">
        <f>Q259*H259</f>
        <v>1.3162400000000001</v>
      </c>
      <c r="S259" s="187">
        <v>0</v>
      </c>
      <c r="T259" s="188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9" t="s">
        <v>137</v>
      </c>
      <c r="AT259" s="189" t="s">
        <v>120</v>
      </c>
      <c r="AU259" s="189" t="s">
        <v>82</v>
      </c>
      <c r="AY259" s="18" t="s">
        <v>117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8" t="s">
        <v>80</v>
      </c>
      <c r="BK259" s="190">
        <f>ROUND(I259*H259,2)</f>
        <v>0</v>
      </c>
      <c r="BL259" s="18" t="s">
        <v>137</v>
      </c>
      <c r="BM259" s="189" t="s">
        <v>731</v>
      </c>
    </row>
    <row r="260" s="2" customFormat="1">
      <c r="A260" s="37"/>
      <c r="B260" s="38"/>
      <c r="C260" s="37"/>
      <c r="D260" s="191" t="s">
        <v>127</v>
      </c>
      <c r="E260" s="37"/>
      <c r="F260" s="192" t="s">
        <v>730</v>
      </c>
      <c r="G260" s="37"/>
      <c r="H260" s="37"/>
      <c r="I260" s="117"/>
      <c r="J260" s="37"/>
      <c r="K260" s="37"/>
      <c r="L260" s="38"/>
      <c r="M260" s="193"/>
      <c r="N260" s="194"/>
      <c r="O260" s="71"/>
      <c r="P260" s="71"/>
      <c r="Q260" s="71"/>
      <c r="R260" s="71"/>
      <c r="S260" s="71"/>
      <c r="T260" s="72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127</v>
      </c>
      <c r="AU260" s="18" t="s">
        <v>82</v>
      </c>
    </row>
    <row r="261" s="2" customFormat="1" ht="14.4" customHeight="1">
      <c r="A261" s="37"/>
      <c r="B261" s="177"/>
      <c r="C261" s="215" t="s">
        <v>538</v>
      </c>
      <c r="D261" s="215" t="s">
        <v>304</v>
      </c>
      <c r="E261" s="216" t="s">
        <v>732</v>
      </c>
      <c r="F261" s="217" t="s">
        <v>733</v>
      </c>
      <c r="G261" s="218" t="s">
        <v>201</v>
      </c>
      <c r="H261" s="219">
        <v>4</v>
      </c>
      <c r="I261" s="220"/>
      <c r="J261" s="221">
        <f>ROUND(I261*H261,2)</f>
        <v>0</v>
      </c>
      <c r="K261" s="217" t="s">
        <v>124</v>
      </c>
      <c r="L261" s="222"/>
      <c r="M261" s="223" t="s">
        <v>3</v>
      </c>
      <c r="N261" s="224" t="s">
        <v>43</v>
      </c>
      <c r="O261" s="71"/>
      <c r="P261" s="187">
        <f>O261*H261</f>
        <v>0</v>
      </c>
      <c r="Q261" s="187">
        <v>0.029499999999999998</v>
      </c>
      <c r="R261" s="187">
        <f>Q261*H261</f>
        <v>0.11799999999999999</v>
      </c>
      <c r="S261" s="187">
        <v>0</v>
      </c>
      <c r="T261" s="188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9" t="s">
        <v>154</v>
      </c>
      <c r="AT261" s="189" t="s">
        <v>304</v>
      </c>
      <c r="AU261" s="189" t="s">
        <v>82</v>
      </c>
      <c r="AY261" s="18" t="s">
        <v>117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8" t="s">
        <v>80</v>
      </c>
      <c r="BK261" s="190">
        <f>ROUND(I261*H261,2)</f>
        <v>0</v>
      </c>
      <c r="BL261" s="18" t="s">
        <v>137</v>
      </c>
      <c r="BM261" s="189" t="s">
        <v>734</v>
      </c>
    </row>
    <row r="262" s="2" customFormat="1">
      <c r="A262" s="37"/>
      <c r="B262" s="38"/>
      <c r="C262" s="37"/>
      <c r="D262" s="191" t="s">
        <v>127</v>
      </c>
      <c r="E262" s="37"/>
      <c r="F262" s="192" t="s">
        <v>733</v>
      </c>
      <c r="G262" s="37"/>
      <c r="H262" s="37"/>
      <c r="I262" s="117"/>
      <c r="J262" s="37"/>
      <c r="K262" s="37"/>
      <c r="L262" s="38"/>
      <c r="M262" s="193"/>
      <c r="N262" s="194"/>
      <c r="O262" s="71"/>
      <c r="P262" s="71"/>
      <c r="Q262" s="71"/>
      <c r="R262" s="71"/>
      <c r="S262" s="71"/>
      <c r="T262" s="72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8" t="s">
        <v>127</v>
      </c>
      <c r="AU262" s="18" t="s">
        <v>82</v>
      </c>
    </row>
    <row r="263" s="2" customFormat="1" ht="19.8" customHeight="1">
      <c r="A263" s="37"/>
      <c r="B263" s="177"/>
      <c r="C263" s="178" t="s">
        <v>735</v>
      </c>
      <c r="D263" s="178" t="s">
        <v>120</v>
      </c>
      <c r="E263" s="179" t="s">
        <v>736</v>
      </c>
      <c r="F263" s="180" t="s">
        <v>737</v>
      </c>
      <c r="G263" s="181" t="s">
        <v>201</v>
      </c>
      <c r="H263" s="182">
        <v>4</v>
      </c>
      <c r="I263" s="183"/>
      <c r="J263" s="184">
        <f>ROUND(I263*H263,2)</f>
        <v>0</v>
      </c>
      <c r="K263" s="180" t="s">
        <v>124</v>
      </c>
      <c r="L263" s="38"/>
      <c r="M263" s="185" t="s">
        <v>3</v>
      </c>
      <c r="N263" s="186" t="s">
        <v>43</v>
      </c>
      <c r="O263" s="71"/>
      <c r="P263" s="187">
        <f>O263*H263</f>
        <v>0</v>
      </c>
      <c r="Q263" s="187">
        <v>0.00016000000000000001</v>
      </c>
      <c r="R263" s="187">
        <f>Q263*H263</f>
        <v>0.00064000000000000005</v>
      </c>
      <c r="S263" s="187">
        <v>0</v>
      </c>
      <c r="T263" s="188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9" t="s">
        <v>137</v>
      </c>
      <c r="AT263" s="189" t="s">
        <v>120</v>
      </c>
      <c r="AU263" s="189" t="s">
        <v>82</v>
      </c>
      <c r="AY263" s="18" t="s">
        <v>117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8" t="s">
        <v>80</v>
      </c>
      <c r="BK263" s="190">
        <f>ROUND(I263*H263,2)</f>
        <v>0</v>
      </c>
      <c r="BL263" s="18" t="s">
        <v>137</v>
      </c>
      <c r="BM263" s="189" t="s">
        <v>738</v>
      </c>
    </row>
    <row r="264" s="2" customFormat="1">
      <c r="A264" s="37"/>
      <c r="B264" s="38"/>
      <c r="C264" s="37"/>
      <c r="D264" s="191" t="s">
        <v>127</v>
      </c>
      <c r="E264" s="37"/>
      <c r="F264" s="192" t="s">
        <v>739</v>
      </c>
      <c r="G264" s="37"/>
      <c r="H264" s="37"/>
      <c r="I264" s="117"/>
      <c r="J264" s="37"/>
      <c r="K264" s="37"/>
      <c r="L264" s="38"/>
      <c r="M264" s="193"/>
      <c r="N264" s="194"/>
      <c r="O264" s="71"/>
      <c r="P264" s="71"/>
      <c r="Q264" s="71"/>
      <c r="R264" s="71"/>
      <c r="S264" s="71"/>
      <c r="T264" s="72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127</v>
      </c>
      <c r="AU264" s="18" t="s">
        <v>82</v>
      </c>
    </row>
    <row r="265" s="2" customFormat="1" ht="19.8" customHeight="1">
      <c r="A265" s="37"/>
      <c r="B265" s="177"/>
      <c r="C265" s="215" t="s">
        <v>740</v>
      </c>
      <c r="D265" s="215" t="s">
        <v>304</v>
      </c>
      <c r="E265" s="216" t="s">
        <v>741</v>
      </c>
      <c r="F265" s="217" t="s">
        <v>742</v>
      </c>
      <c r="G265" s="218" t="s">
        <v>201</v>
      </c>
      <c r="H265" s="219">
        <v>4</v>
      </c>
      <c r="I265" s="220"/>
      <c r="J265" s="221">
        <f>ROUND(I265*H265,2)</f>
        <v>0</v>
      </c>
      <c r="K265" s="217" t="s">
        <v>124</v>
      </c>
      <c r="L265" s="222"/>
      <c r="M265" s="223" t="s">
        <v>3</v>
      </c>
      <c r="N265" s="224" t="s">
        <v>43</v>
      </c>
      <c r="O265" s="71"/>
      <c r="P265" s="187">
        <f>O265*H265</f>
        <v>0</v>
      </c>
      <c r="Q265" s="187">
        <v>0.0064999999999999997</v>
      </c>
      <c r="R265" s="187">
        <f>Q265*H265</f>
        <v>0.025999999999999999</v>
      </c>
      <c r="S265" s="187">
        <v>0</v>
      </c>
      <c r="T265" s="188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9" t="s">
        <v>154</v>
      </c>
      <c r="AT265" s="189" t="s">
        <v>304</v>
      </c>
      <c r="AU265" s="189" t="s">
        <v>82</v>
      </c>
      <c r="AY265" s="18" t="s">
        <v>117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8" t="s">
        <v>80</v>
      </c>
      <c r="BK265" s="190">
        <f>ROUND(I265*H265,2)</f>
        <v>0</v>
      </c>
      <c r="BL265" s="18" t="s">
        <v>137</v>
      </c>
      <c r="BM265" s="189" t="s">
        <v>743</v>
      </c>
    </row>
    <row r="266" s="2" customFormat="1">
      <c r="A266" s="37"/>
      <c r="B266" s="38"/>
      <c r="C266" s="37"/>
      <c r="D266" s="191" t="s">
        <v>127</v>
      </c>
      <c r="E266" s="37"/>
      <c r="F266" s="192" t="s">
        <v>742</v>
      </c>
      <c r="G266" s="37"/>
      <c r="H266" s="37"/>
      <c r="I266" s="117"/>
      <c r="J266" s="37"/>
      <c r="K266" s="37"/>
      <c r="L266" s="38"/>
      <c r="M266" s="193"/>
      <c r="N266" s="194"/>
      <c r="O266" s="71"/>
      <c r="P266" s="71"/>
      <c r="Q266" s="71"/>
      <c r="R266" s="71"/>
      <c r="S266" s="71"/>
      <c r="T266" s="72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127</v>
      </c>
      <c r="AU266" s="18" t="s">
        <v>82</v>
      </c>
    </row>
    <row r="267" s="2" customFormat="1" ht="14.4" customHeight="1">
      <c r="A267" s="37"/>
      <c r="B267" s="177"/>
      <c r="C267" s="215" t="s">
        <v>744</v>
      </c>
      <c r="D267" s="215" t="s">
        <v>304</v>
      </c>
      <c r="E267" s="216" t="s">
        <v>745</v>
      </c>
      <c r="F267" s="217" t="s">
        <v>746</v>
      </c>
      <c r="G267" s="218" t="s">
        <v>201</v>
      </c>
      <c r="H267" s="219">
        <v>4</v>
      </c>
      <c r="I267" s="220"/>
      <c r="J267" s="221">
        <f>ROUND(I267*H267,2)</f>
        <v>0</v>
      </c>
      <c r="K267" s="217" t="s">
        <v>124</v>
      </c>
      <c r="L267" s="222"/>
      <c r="M267" s="223" t="s">
        <v>3</v>
      </c>
      <c r="N267" s="224" t="s">
        <v>43</v>
      </c>
      <c r="O267" s="71"/>
      <c r="P267" s="187">
        <f>O267*H267</f>
        <v>0</v>
      </c>
      <c r="Q267" s="187">
        <v>0.00014999999999999999</v>
      </c>
      <c r="R267" s="187">
        <f>Q267*H267</f>
        <v>0.00059999999999999995</v>
      </c>
      <c r="S267" s="187">
        <v>0</v>
      </c>
      <c r="T267" s="188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9" t="s">
        <v>154</v>
      </c>
      <c r="AT267" s="189" t="s">
        <v>304</v>
      </c>
      <c r="AU267" s="189" t="s">
        <v>82</v>
      </c>
      <c r="AY267" s="18" t="s">
        <v>117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8" t="s">
        <v>80</v>
      </c>
      <c r="BK267" s="190">
        <f>ROUND(I267*H267,2)</f>
        <v>0</v>
      </c>
      <c r="BL267" s="18" t="s">
        <v>137</v>
      </c>
      <c r="BM267" s="189" t="s">
        <v>747</v>
      </c>
    </row>
    <row r="268" s="2" customFormat="1">
      <c r="A268" s="37"/>
      <c r="B268" s="38"/>
      <c r="C268" s="37"/>
      <c r="D268" s="191" t="s">
        <v>127</v>
      </c>
      <c r="E268" s="37"/>
      <c r="F268" s="192" t="s">
        <v>746</v>
      </c>
      <c r="G268" s="37"/>
      <c r="H268" s="37"/>
      <c r="I268" s="117"/>
      <c r="J268" s="37"/>
      <c r="K268" s="37"/>
      <c r="L268" s="38"/>
      <c r="M268" s="193"/>
      <c r="N268" s="194"/>
      <c r="O268" s="71"/>
      <c r="P268" s="71"/>
      <c r="Q268" s="71"/>
      <c r="R268" s="71"/>
      <c r="S268" s="71"/>
      <c r="T268" s="72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127</v>
      </c>
      <c r="AU268" s="18" t="s">
        <v>82</v>
      </c>
    </row>
    <row r="269" s="2" customFormat="1" ht="14.4" customHeight="1">
      <c r="A269" s="37"/>
      <c r="B269" s="177"/>
      <c r="C269" s="178" t="s">
        <v>748</v>
      </c>
      <c r="D269" s="178" t="s">
        <v>120</v>
      </c>
      <c r="E269" s="179" t="s">
        <v>749</v>
      </c>
      <c r="F269" s="180" t="s">
        <v>750</v>
      </c>
      <c r="G269" s="181" t="s">
        <v>210</v>
      </c>
      <c r="H269" s="182">
        <v>485</v>
      </c>
      <c r="I269" s="183"/>
      <c r="J269" s="184">
        <f>ROUND(I269*H269,2)</f>
        <v>0</v>
      </c>
      <c r="K269" s="180" t="s">
        <v>124</v>
      </c>
      <c r="L269" s="38"/>
      <c r="M269" s="185" t="s">
        <v>3</v>
      </c>
      <c r="N269" s="186" t="s">
        <v>43</v>
      </c>
      <c r="O269" s="71"/>
      <c r="P269" s="187">
        <f>O269*H269</f>
        <v>0</v>
      </c>
      <c r="Q269" s="187">
        <v>0.00019000000000000001</v>
      </c>
      <c r="R269" s="187">
        <f>Q269*H269</f>
        <v>0.09215000000000001</v>
      </c>
      <c r="S269" s="187">
        <v>0</v>
      </c>
      <c r="T269" s="188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9" t="s">
        <v>137</v>
      </c>
      <c r="AT269" s="189" t="s">
        <v>120</v>
      </c>
      <c r="AU269" s="189" t="s">
        <v>82</v>
      </c>
      <c r="AY269" s="18" t="s">
        <v>117</v>
      </c>
      <c r="BE269" s="190">
        <f>IF(N269="základní",J269,0)</f>
        <v>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8" t="s">
        <v>80</v>
      </c>
      <c r="BK269" s="190">
        <f>ROUND(I269*H269,2)</f>
        <v>0</v>
      </c>
      <c r="BL269" s="18" t="s">
        <v>137</v>
      </c>
      <c r="BM269" s="189" t="s">
        <v>751</v>
      </c>
    </row>
    <row r="270" s="2" customFormat="1">
      <c r="A270" s="37"/>
      <c r="B270" s="38"/>
      <c r="C270" s="37"/>
      <c r="D270" s="191" t="s">
        <v>127</v>
      </c>
      <c r="E270" s="37"/>
      <c r="F270" s="192" t="s">
        <v>752</v>
      </c>
      <c r="G270" s="37"/>
      <c r="H270" s="37"/>
      <c r="I270" s="117"/>
      <c r="J270" s="37"/>
      <c r="K270" s="37"/>
      <c r="L270" s="38"/>
      <c r="M270" s="193"/>
      <c r="N270" s="194"/>
      <c r="O270" s="71"/>
      <c r="P270" s="71"/>
      <c r="Q270" s="71"/>
      <c r="R270" s="71"/>
      <c r="S270" s="71"/>
      <c r="T270" s="72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8" t="s">
        <v>127</v>
      </c>
      <c r="AU270" s="18" t="s">
        <v>82</v>
      </c>
    </row>
    <row r="271" s="13" customFormat="1">
      <c r="A271" s="13"/>
      <c r="B271" s="199"/>
      <c r="C271" s="13"/>
      <c r="D271" s="191" t="s">
        <v>177</v>
      </c>
      <c r="E271" s="200" t="s">
        <v>3</v>
      </c>
      <c r="F271" s="201" t="s">
        <v>753</v>
      </c>
      <c r="G271" s="13"/>
      <c r="H271" s="202">
        <v>485</v>
      </c>
      <c r="I271" s="203"/>
      <c r="J271" s="13"/>
      <c r="K271" s="13"/>
      <c r="L271" s="199"/>
      <c r="M271" s="204"/>
      <c r="N271" s="205"/>
      <c r="O271" s="205"/>
      <c r="P271" s="205"/>
      <c r="Q271" s="205"/>
      <c r="R271" s="205"/>
      <c r="S271" s="205"/>
      <c r="T271" s="20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00" t="s">
        <v>177</v>
      </c>
      <c r="AU271" s="200" t="s">
        <v>82</v>
      </c>
      <c r="AV271" s="13" t="s">
        <v>82</v>
      </c>
      <c r="AW271" s="13" t="s">
        <v>33</v>
      </c>
      <c r="AX271" s="13" t="s">
        <v>80</v>
      </c>
      <c r="AY271" s="200" t="s">
        <v>117</v>
      </c>
    </row>
    <row r="272" s="2" customFormat="1" ht="19.8" customHeight="1">
      <c r="A272" s="37"/>
      <c r="B272" s="177"/>
      <c r="C272" s="178" t="s">
        <v>754</v>
      </c>
      <c r="D272" s="178" t="s">
        <v>120</v>
      </c>
      <c r="E272" s="179" t="s">
        <v>483</v>
      </c>
      <c r="F272" s="180" t="s">
        <v>484</v>
      </c>
      <c r="G272" s="181" t="s">
        <v>210</v>
      </c>
      <c r="H272" s="182">
        <v>485</v>
      </c>
      <c r="I272" s="183"/>
      <c r="J272" s="184">
        <f>ROUND(I272*H272,2)</f>
        <v>0</v>
      </c>
      <c r="K272" s="180" t="s">
        <v>124</v>
      </c>
      <c r="L272" s="38"/>
      <c r="M272" s="185" t="s">
        <v>3</v>
      </c>
      <c r="N272" s="186" t="s">
        <v>43</v>
      </c>
      <c r="O272" s="71"/>
      <c r="P272" s="187">
        <f>O272*H272</f>
        <v>0</v>
      </c>
      <c r="Q272" s="187">
        <v>0.00012999999999999999</v>
      </c>
      <c r="R272" s="187">
        <f>Q272*H272</f>
        <v>0.063049999999999995</v>
      </c>
      <c r="S272" s="187">
        <v>0</v>
      </c>
      <c r="T272" s="188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9" t="s">
        <v>137</v>
      </c>
      <c r="AT272" s="189" t="s">
        <v>120</v>
      </c>
      <c r="AU272" s="189" t="s">
        <v>82</v>
      </c>
      <c r="AY272" s="18" t="s">
        <v>117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8" t="s">
        <v>80</v>
      </c>
      <c r="BK272" s="190">
        <f>ROUND(I272*H272,2)</f>
        <v>0</v>
      </c>
      <c r="BL272" s="18" t="s">
        <v>137</v>
      </c>
      <c r="BM272" s="189" t="s">
        <v>755</v>
      </c>
    </row>
    <row r="273" s="2" customFormat="1">
      <c r="A273" s="37"/>
      <c r="B273" s="38"/>
      <c r="C273" s="37"/>
      <c r="D273" s="191" t="s">
        <v>127</v>
      </c>
      <c r="E273" s="37"/>
      <c r="F273" s="192" t="s">
        <v>486</v>
      </c>
      <c r="G273" s="37"/>
      <c r="H273" s="37"/>
      <c r="I273" s="117"/>
      <c r="J273" s="37"/>
      <c r="K273" s="37"/>
      <c r="L273" s="38"/>
      <c r="M273" s="193"/>
      <c r="N273" s="194"/>
      <c r="O273" s="71"/>
      <c r="P273" s="71"/>
      <c r="Q273" s="71"/>
      <c r="R273" s="71"/>
      <c r="S273" s="71"/>
      <c r="T273" s="72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8" t="s">
        <v>127</v>
      </c>
      <c r="AU273" s="18" t="s">
        <v>82</v>
      </c>
    </row>
    <row r="274" s="13" customFormat="1">
      <c r="A274" s="13"/>
      <c r="B274" s="199"/>
      <c r="C274" s="13"/>
      <c r="D274" s="191" t="s">
        <v>177</v>
      </c>
      <c r="E274" s="200" t="s">
        <v>3</v>
      </c>
      <c r="F274" s="201" t="s">
        <v>753</v>
      </c>
      <c r="G274" s="13"/>
      <c r="H274" s="202">
        <v>485</v>
      </c>
      <c r="I274" s="203"/>
      <c r="J274" s="13"/>
      <c r="K274" s="13"/>
      <c r="L274" s="199"/>
      <c r="M274" s="204"/>
      <c r="N274" s="205"/>
      <c r="O274" s="205"/>
      <c r="P274" s="205"/>
      <c r="Q274" s="205"/>
      <c r="R274" s="205"/>
      <c r="S274" s="205"/>
      <c r="T274" s="20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00" t="s">
        <v>177</v>
      </c>
      <c r="AU274" s="200" t="s">
        <v>82</v>
      </c>
      <c r="AV274" s="13" t="s">
        <v>82</v>
      </c>
      <c r="AW274" s="13" t="s">
        <v>33</v>
      </c>
      <c r="AX274" s="13" t="s">
        <v>80</v>
      </c>
      <c r="AY274" s="200" t="s">
        <v>117</v>
      </c>
    </row>
    <row r="275" s="12" customFormat="1" ht="22.8" customHeight="1">
      <c r="A275" s="12"/>
      <c r="B275" s="164"/>
      <c r="C275" s="12"/>
      <c r="D275" s="165" t="s">
        <v>71</v>
      </c>
      <c r="E275" s="175" t="s">
        <v>214</v>
      </c>
      <c r="F275" s="175" t="s">
        <v>487</v>
      </c>
      <c r="G275" s="12"/>
      <c r="H275" s="12"/>
      <c r="I275" s="167"/>
      <c r="J275" s="176">
        <f>BK275</f>
        <v>0</v>
      </c>
      <c r="K275" s="12"/>
      <c r="L275" s="164"/>
      <c r="M275" s="169"/>
      <c r="N275" s="170"/>
      <c r="O275" s="170"/>
      <c r="P275" s="171">
        <f>SUM(P276:P279)</f>
        <v>0</v>
      </c>
      <c r="Q275" s="170"/>
      <c r="R275" s="171">
        <f>SUM(R276:R279)</f>
        <v>0.062219999999999998</v>
      </c>
      <c r="S275" s="170"/>
      <c r="T275" s="172">
        <f>SUM(T276:T279)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65" t="s">
        <v>80</v>
      </c>
      <c r="AT275" s="173" t="s">
        <v>71</v>
      </c>
      <c r="AU275" s="173" t="s">
        <v>80</v>
      </c>
      <c r="AY275" s="165" t="s">
        <v>117</v>
      </c>
      <c r="BK275" s="174">
        <f>SUM(BK276:BK279)</f>
        <v>0</v>
      </c>
    </row>
    <row r="276" s="2" customFormat="1" ht="30" customHeight="1">
      <c r="A276" s="37"/>
      <c r="B276" s="177"/>
      <c r="C276" s="178" t="s">
        <v>756</v>
      </c>
      <c r="D276" s="178" t="s">
        <v>120</v>
      </c>
      <c r="E276" s="179" t="s">
        <v>489</v>
      </c>
      <c r="F276" s="180" t="s">
        <v>490</v>
      </c>
      <c r="G276" s="181" t="s">
        <v>210</v>
      </c>
      <c r="H276" s="182">
        <v>102</v>
      </c>
      <c r="I276" s="183"/>
      <c r="J276" s="184">
        <f>ROUND(I276*H276,2)</f>
        <v>0</v>
      </c>
      <c r="K276" s="180" t="s">
        <v>124</v>
      </c>
      <c r="L276" s="38"/>
      <c r="M276" s="185" t="s">
        <v>3</v>
      </c>
      <c r="N276" s="186" t="s">
        <v>43</v>
      </c>
      <c r="O276" s="71"/>
      <c r="P276" s="187">
        <f>O276*H276</f>
        <v>0</v>
      </c>
      <c r="Q276" s="187">
        <v>0.00060999999999999997</v>
      </c>
      <c r="R276" s="187">
        <f>Q276*H276</f>
        <v>0.062219999999999998</v>
      </c>
      <c r="S276" s="187">
        <v>0</v>
      </c>
      <c r="T276" s="188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9" t="s">
        <v>137</v>
      </c>
      <c r="AT276" s="189" t="s">
        <v>120</v>
      </c>
      <c r="AU276" s="189" t="s">
        <v>82</v>
      </c>
      <c r="AY276" s="18" t="s">
        <v>117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18" t="s">
        <v>80</v>
      </c>
      <c r="BK276" s="190">
        <f>ROUND(I276*H276,2)</f>
        <v>0</v>
      </c>
      <c r="BL276" s="18" t="s">
        <v>137</v>
      </c>
      <c r="BM276" s="189" t="s">
        <v>757</v>
      </c>
    </row>
    <row r="277" s="2" customFormat="1">
      <c r="A277" s="37"/>
      <c r="B277" s="38"/>
      <c r="C277" s="37"/>
      <c r="D277" s="191" t="s">
        <v>127</v>
      </c>
      <c r="E277" s="37"/>
      <c r="F277" s="192" t="s">
        <v>492</v>
      </c>
      <c r="G277" s="37"/>
      <c r="H277" s="37"/>
      <c r="I277" s="117"/>
      <c r="J277" s="37"/>
      <c r="K277" s="37"/>
      <c r="L277" s="38"/>
      <c r="M277" s="193"/>
      <c r="N277" s="194"/>
      <c r="O277" s="71"/>
      <c r="P277" s="71"/>
      <c r="Q277" s="71"/>
      <c r="R277" s="71"/>
      <c r="S277" s="71"/>
      <c r="T277" s="72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127</v>
      </c>
      <c r="AU277" s="18" t="s">
        <v>82</v>
      </c>
    </row>
    <row r="278" s="2" customFormat="1" ht="19.8" customHeight="1">
      <c r="A278" s="37"/>
      <c r="B278" s="177"/>
      <c r="C278" s="178" t="s">
        <v>758</v>
      </c>
      <c r="D278" s="178" t="s">
        <v>120</v>
      </c>
      <c r="E278" s="179" t="s">
        <v>494</v>
      </c>
      <c r="F278" s="180" t="s">
        <v>495</v>
      </c>
      <c r="G278" s="181" t="s">
        <v>210</v>
      </c>
      <c r="H278" s="182">
        <v>102</v>
      </c>
      <c r="I278" s="183"/>
      <c r="J278" s="184">
        <f>ROUND(I278*H278,2)</f>
        <v>0</v>
      </c>
      <c r="K278" s="180" t="s">
        <v>124</v>
      </c>
      <c r="L278" s="38"/>
      <c r="M278" s="185" t="s">
        <v>3</v>
      </c>
      <c r="N278" s="186" t="s">
        <v>43</v>
      </c>
      <c r="O278" s="71"/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9" t="s">
        <v>137</v>
      </c>
      <c r="AT278" s="189" t="s">
        <v>120</v>
      </c>
      <c r="AU278" s="189" t="s">
        <v>82</v>
      </c>
      <c r="AY278" s="18" t="s">
        <v>117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8" t="s">
        <v>80</v>
      </c>
      <c r="BK278" s="190">
        <f>ROUND(I278*H278,2)</f>
        <v>0</v>
      </c>
      <c r="BL278" s="18" t="s">
        <v>137</v>
      </c>
      <c r="BM278" s="189" t="s">
        <v>759</v>
      </c>
    </row>
    <row r="279" s="2" customFormat="1">
      <c r="A279" s="37"/>
      <c r="B279" s="38"/>
      <c r="C279" s="37"/>
      <c r="D279" s="191" t="s">
        <v>127</v>
      </c>
      <c r="E279" s="37"/>
      <c r="F279" s="192" t="s">
        <v>497</v>
      </c>
      <c r="G279" s="37"/>
      <c r="H279" s="37"/>
      <c r="I279" s="117"/>
      <c r="J279" s="37"/>
      <c r="K279" s="37"/>
      <c r="L279" s="38"/>
      <c r="M279" s="193"/>
      <c r="N279" s="194"/>
      <c r="O279" s="71"/>
      <c r="P279" s="71"/>
      <c r="Q279" s="71"/>
      <c r="R279" s="71"/>
      <c r="S279" s="71"/>
      <c r="T279" s="72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8" t="s">
        <v>127</v>
      </c>
      <c r="AU279" s="18" t="s">
        <v>82</v>
      </c>
    </row>
    <row r="280" s="12" customFormat="1" ht="22.8" customHeight="1">
      <c r="A280" s="12"/>
      <c r="B280" s="164"/>
      <c r="C280" s="12"/>
      <c r="D280" s="165" t="s">
        <v>71</v>
      </c>
      <c r="E280" s="175" t="s">
        <v>503</v>
      </c>
      <c r="F280" s="175" t="s">
        <v>504</v>
      </c>
      <c r="G280" s="12"/>
      <c r="H280" s="12"/>
      <c r="I280" s="167"/>
      <c r="J280" s="176">
        <f>BK280</f>
        <v>0</v>
      </c>
      <c r="K280" s="12"/>
      <c r="L280" s="164"/>
      <c r="M280" s="169"/>
      <c r="N280" s="170"/>
      <c r="O280" s="170"/>
      <c r="P280" s="171">
        <f>SUM(P281:P293)</f>
        <v>0</v>
      </c>
      <c r="Q280" s="170"/>
      <c r="R280" s="171">
        <f>SUM(R281:R293)</f>
        <v>0</v>
      </c>
      <c r="S280" s="170"/>
      <c r="T280" s="172">
        <f>SUM(T281:T293)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65" t="s">
        <v>80</v>
      </c>
      <c r="AT280" s="173" t="s">
        <v>71</v>
      </c>
      <c r="AU280" s="173" t="s">
        <v>80</v>
      </c>
      <c r="AY280" s="165" t="s">
        <v>117</v>
      </c>
      <c r="BK280" s="174">
        <f>SUM(BK281:BK293)</f>
        <v>0</v>
      </c>
    </row>
    <row r="281" s="2" customFormat="1" ht="19.8" customHeight="1">
      <c r="A281" s="37"/>
      <c r="B281" s="177"/>
      <c r="C281" s="178" t="s">
        <v>760</v>
      </c>
      <c r="D281" s="178" t="s">
        <v>120</v>
      </c>
      <c r="E281" s="179" t="s">
        <v>506</v>
      </c>
      <c r="F281" s="180" t="s">
        <v>507</v>
      </c>
      <c r="G281" s="181" t="s">
        <v>280</v>
      </c>
      <c r="H281" s="182">
        <v>136.94999999999999</v>
      </c>
      <c r="I281" s="183"/>
      <c r="J281" s="184">
        <f>ROUND(I281*H281,2)</f>
        <v>0</v>
      </c>
      <c r="K281" s="180" t="s">
        <v>124</v>
      </c>
      <c r="L281" s="38"/>
      <c r="M281" s="185" t="s">
        <v>3</v>
      </c>
      <c r="N281" s="186" t="s">
        <v>43</v>
      </c>
      <c r="O281" s="71"/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9" t="s">
        <v>137</v>
      </c>
      <c r="AT281" s="189" t="s">
        <v>120</v>
      </c>
      <c r="AU281" s="189" t="s">
        <v>82</v>
      </c>
      <c r="AY281" s="18" t="s">
        <v>117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8" t="s">
        <v>80</v>
      </c>
      <c r="BK281" s="190">
        <f>ROUND(I281*H281,2)</f>
        <v>0</v>
      </c>
      <c r="BL281" s="18" t="s">
        <v>137</v>
      </c>
      <c r="BM281" s="189" t="s">
        <v>761</v>
      </c>
    </row>
    <row r="282" s="2" customFormat="1">
      <c r="A282" s="37"/>
      <c r="B282" s="38"/>
      <c r="C282" s="37"/>
      <c r="D282" s="191" t="s">
        <v>127</v>
      </c>
      <c r="E282" s="37"/>
      <c r="F282" s="192" t="s">
        <v>509</v>
      </c>
      <c r="G282" s="37"/>
      <c r="H282" s="37"/>
      <c r="I282" s="117"/>
      <c r="J282" s="37"/>
      <c r="K282" s="37"/>
      <c r="L282" s="38"/>
      <c r="M282" s="193"/>
      <c r="N282" s="194"/>
      <c r="O282" s="71"/>
      <c r="P282" s="71"/>
      <c r="Q282" s="71"/>
      <c r="R282" s="71"/>
      <c r="S282" s="71"/>
      <c r="T282" s="72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8" t="s">
        <v>127</v>
      </c>
      <c r="AU282" s="18" t="s">
        <v>82</v>
      </c>
    </row>
    <row r="283" s="2" customFormat="1" ht="19.8" customHeight="1">
      <c r="A283" s="37"/>
      <c r="B283" s="177"/>
      <c r="C283" s="178" t="s">
        <v>762</v>
      </c>
      <c r="D283" s="178" t="s">
        <v>120</v>
      </c>
      <c r="E283" s="179" t="s">
        <v>511</v>
      </c>
      <c r="F283" s="180" t="s">
        <v>512</v>
      </c>
      <c r="G283" s="181" t="s">
        <v>280</v>
      </c>
      <c r="H283" s="182">
        <v>1369.5</v>
      </c>
      <c r="I283" s="183"/>
      <c r="J283" s="184">
        <f>ROUND(I283*H283,2)</f>
        <v>0</v>
      </c>
      <c r="K283" s="180" t="s">
        <v>124</v>
      </c>
      <c r="L283" s="38"/>
      <c r="M283" s="185" t="s">
        <v>3</v>
      </c>
      <c r="N283" s="186" t="s">
        <v>43</v>
      </c>
      <c r="O283" s="71"/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8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9" t="s">
        <v>137</v>
      </c>
      <c r="AT283" s="189" t="s">
        <v>120</v>
      </c>
      <c r="AU283" s="189" t="s">
        <v>82</v>
      </c>
      <c r="AY283" s="18" t="s">
        <v>117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8" t="s">
        <v>80</v>
      </c>
      <c r="BK283" s="190">
        <f>ROUND(I283*H283,2)</f>
        <v>0</v>
      </c>
      <c r="BL283" s="18" t="s">
        <v>137</v>
      </c>
      <c r="BM283" s="189" t="s">
        <v>763</v>
      </c>
    </row>
    <row r="284" s="2" customFormat="1">
      <c r="A284" s="37"/>
      <c r="B284" s="38"/>
      <c r="C284" s="37"/>
      <c r="D284" s="191" t="s">
        <v>127</v>
      </c>
      <c r="E284" s="37"/>
      <c r="F284" s="192" t="s">
        <v>514</v>
      </c>
      <c r="G284" s="37"/>
      <c r="H284" s="37"/>
      <c r="I284" s="117"/>
      <c r="J284" s="37"/>
      <c r="K284" s="37"/>
      <c r="L284" s="38"/>
      <c r="M284" s="193"/>
      <c r="N284" s="194"/>
      <c r="O284" s="71"/>
      <c r="P284" s="71"/>
      <c r="Q284" s="71"/>
      <c r="R284" s="71"/>
      <c r="S284" s="71"/>
      <c r="T284" s="72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8" t="s">
        <v>127</v>
      </c>
      <c r="AU284" s="18" t="s">
        <v>82</v>
      </c>
    </row>
    <row r="285" s="13" customFormat="1">
      <c r="A285" s="13"/>
      <c r="B285" s="199"/>
      <c r="C285" s="13"/>
      <c r="D285" s="191" t="s">
        <v>177</v>
      </c>
      <c r="E285" s="13"/>
      <c r="F285" s="201" t="s">
        <v>764</v>
      </c>
      <c r="G285" s="13"/>
      <c r="H285" s="202">
        <v>1369.5</v>
      </c>
      <c r="I285" s="203"/>
      <c r="J285" s="13"/>
      <c r="K285" s="13"/>
      <c r="L285" s="199"/>
      <c r="M285" s="204"/>
      <c r="N285" s="205"/>
      <c r="O285" s="205"/>
      <c r="P285" s="205"/>
      <c r="Q285" s="205"/>
      <c r="R285" s="205"/>
      <c r="S285" s="205"/>
      <c r="T285" s="20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00" t="s">
        <v>177</v>
      </c>
      <c r="AU285" s="200" t="s">
        <v>82</v>
      </c>
      <c r="AV285" s="13" t="s">
        <v>82</v>
      </c>
      <c r="AW285" s="13" t="s">
        <v>4</v>
      </c>
      <c r="AX285" s="13" t="s">
        <v>80</v>
      </c>
      <c r="AY285" s="200" t="s">
        <v>117</v>
      </c>
    </row>
    <row r="286" s="2" customFormat="1" ht="19.8" customHeight="1">
      <c r="A286" s="37"/>
      <c r="B286" s="177"/>
      <c r="C286" s="178" t="s">
        <v>765</v>
      </c>
      <c r="D286" s="178" t="s">
        <v>120</v>
      </c>
      <c r="E286" s="179" t="s">
        <v>517</v>
      </c>
      <c r="F286" s="180" t="s">
        <v>518</v>
      </c>
      <c r="G286" s="181" t="s">
        <v>280</v>
      </c>
      <c r="H286" s="182">
        <v>136.94999999999999</v>
      </c>
      <c r="I286" s="183"/>
      <c r="J286" s="184">
        <f>ROUND(I286*H286,2)</f>
        <v>0</v>
      </c>
      <c r="K286" s="180" t="s">
        <v>124</v>
      </c>
      <c r="L286" s="38"/>
      <c r="M286" s="185" t="s">
        <v>3</v>
      </c>
      <c r="N286" s="186" t="s">
        <v>43</v>
      </c>
      <c r="O286" s="71"/>
      <c r="P286" s="187">
        <f>O286*H286</f>
        <v>0</v>
      </c>
      <c r="Q286" s="187">
        <v>0</v>
      </c>
      <c r="R286" s="187">
        <f>Q286*H286</f>
        <v>0</v>
      </c>
      <c r="S286" s="187">
        <v>0</v>
      </c>
      <c r="T286" s="188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9" t="s">
        <v>137</v>
      </c>
      <c r="AT286" s="189" t="s">
        <v>120</v>
      </c>
      <c r="AU286" s="189" t="s">
        <v>82</v>
      </c>
      <c r="AY286" s="18" t="s">
        <v>117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8" t="s">
        <v>80</v>
      </c>
      <c r="BK286" s="190">
        <f>ROUND(I286*H286,2)</f>
        <v>0</v>
      </c>
      <c r="BL286" s="18" t="s">
        <v>137</v>
      </c>
      <c r="BM286" s="189" t="s">
        <v>766</v>
      </c>
    </row>
    <row r="287" s="2" customFormat="1">
      <c r="A287" s="37"/>
      <c r="B287" s="38"/>
      <c r="C287" s="37"/>
      <c r="D287" s="191" t="s">
        <v>127</v>
      </c>
      <c r="E287" s="37"/>
      <c r="F287" s="192" t="s">
        <v>520</v>
      </c>
      <c r="G287" s="37"/>
      <c r="H287" s="37"/>
      <c r="I287" s="117"/>
      <c r="J287" s="37"/>
      <c r="K287" s="37"/>
      <c r="L287" s="38"/>
      <c r="M287" s="193"/>
      <c r="N287" s="194"/>
      <c r="O287" s="71"/>
      <c r="P287" s="71"/>
      <c r="Q287" s="71"/>
      <c r="R287" s="71"/>
      <c r="S287" s="71"/>
      <c r="T287" s="72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8" t="s">
        <v>127</v>
      </c>
      <c r="AU287" s="18" t="s">
        <v>82</v>
      </c>
    </row>
    <row r="288" s="2" customFormat="1" ht="40.2" customHeight="1">
      <c r="A288" s="37"/>
      <c r="B288" s="177"/>
      <c r="C288" s="178" t="s">
        <v>767</v>
      </c>
      <c r="D288" s="178" t="s">
        <v>120</v>
      </c>
      <c r="E288" s="179" t="s">
        <v>527</v>
      </c>
      <c r="F288" s="180" t="s">
        <v>282</v>
      </c>
      <c r="G288" s="181" t="s">
        <v>280</v>
      </c>
      <c r="H288" s="182">
        <v>76.269999999999996</v>
      </c>
      <c r="I288" s="183"/>
      <c r="J288" s="184">
        <f>ROUND(I288*H288,2)</f>
        <v>0</v>
      </c>
      <c r="K288" s="180" t="s">
        <v>124</v>
      </c>
      <c r="L288" s="38"/>
      <c r="M288" s="185" t="s">
        <v>3</v>
      </c>
      <c r="N288" s="186" t="s">
        <v>43</v>
      </c>
      <c r="O288" s="71"/>
      <c r="P288" s="187">
        <f>O288*H288</f>
        <v>0</v>
      </c>
      <c r="Q288" s="187">
        <v>0</v>
      </c>
      <c r="R288" s="187">
        <f>Q288*H288</f>
        <v>0</v>
      </c>
      <c r="S288" s="187">
        <v>0</v>
      </c>
      <c r="T288" s="188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9" t="s">
        <v>137</v>
      </c>
      <c r="AT288" s="189" t="s">
        <v>120</v>
      </c>
      <c r="AU288" s="189" t="s">
        <v>82</v>
      </c>
      <c r="AY288" s="18" t="s">
        <v>117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18" t="s">
        <v>80</v>
      </c>
      <c r="BK288" s="190">
        <f>ROUND(I288*H288,2)</f>
        <v>0</v>
      </c>
      <c r="BL288" s="18" t="s">
        <v>137</v>
      </c>
      <c r="BM288" s="189" t="s">
        <v>768</v>
      </c>
    </row>
    <row r="289" s="2" customFormat="1">
      <c r="A289" s="37"/>
      <c r="B289" s="38"/>
      <c r="C289" s="37"/>
      <c r="D289" s="191" t="s">
        <v>127</v>
      </c>
      <c r="E289" s="37"/>
      <c r="F289" s="192" t="s">
        <v>282</v>
      </c>
      <c r="G289" s="37"/>
      <c r="H289" s="37"/>
      <c r="I289" s="117"/>
      <c r="J289" s="37"/>
      <c r="K289" s="37"/>
      <c r="L289" s="38"/>
      <c r="M289" s="193"/>
      <c r="N289" s="194"/>
      <c r="O289" s="71"/>
      <c r="P289" s="71"/>
      <c r="Q289" s="71"/>
      <c r="R289" s="71"/>
      <c r="S289" s="71"/>
      <c r="T289" s="72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8" t="s">
        <v>127</v>
      </c>
      <c r="AU289" s="18" t="s">
        <v>82</v>
      </c>
    </row>
    <row r="290" s="13" customFormat="1">
      <c r="A290" s="13"/>
      <c r="B290" s="199"/>
      <c r="C290" s="13"/>
      <c r="D290" s="191" t="s">
        <v>177</v>
      </c>
      <c r="E290" s="200" t="s">
        <v>3</v>
      </c>
      <c r="F290" s="201" t="s">
        <v>769</v>
      </c>
      <c r="G290" s="13"/>
      <c r="H290" s="202">
        <v>76.269999999999996</v>
      </c>
      <c r="I290" s="203"/>
      <c r="J290" s="13"/>
      <c r="K290" s="13"/>
      <c r="L290" s="199"/>
      <c r="M290" s="204"/>
      <c r="N290" s="205"/>
      <c r="O290" s="205"/>
      <c r="P290" s="205"/>
      <c r="Q290" s="205"/>
      <c r="R290" s="205"/>
      <c r="S290" s="205"/>
      <c r="T290" s="20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00" t="s">
        <v>177</v>
      </c>
      <c r="AU290" s="200" t="s">
        <v>82</v>
      </c>
      <c r="AV290" s="13" t="s">
        <v>82</v>
      </c>
      <c r="AW290" s="13" t="s">
        <v>33</v>
      </c>
      <c r="AX290" s="13" t="s">
        <v>80</v>
      </c>
      <c r="AY290" s="200" t="s">
        <v>117</v>
      </c>
    </row>
    <row r="291" s="2" customFormat="1" ht="40.2" customHeight="1">
      <c r="A291" s="37"/>
      <c r="B291" s="177"/>
      <c r="C291" s="178" t="s">
        <v>770</v>
      </c>
      <c r="D291" s="178" t="s">
        <v>120</v>
      </c>
      <c r="E291" s="179" t="s">
        <v>531</v>
      </c>
      <c r="F291" s="180" t="s">
        <v>532</v>
      </c>
      <c r="G291" s="181" t="s">
        <v>280</v>
      </c>
      <c r="H291" s="182">
        <v>60.68</v>
      </c>
      <c r="I291" s="183"/>
      <c r="J291" s="184">
        <f>ROUND(I291*H291,2)</f>
        <v>0</v>
      </c>
      <c r="K291" s="180" t="s">
        <v>124</v>
      </c>
      <c r="L291" s="38"/>
      <c r="M291" s="185" t="s">
        <v>3</v>
      </c>
      <c r="N291" s="186" t="s">
        <v>43</v>
      </c>
      <c r="O291" s="71"/>
      <c r="P291" s="187">
        <f>O291*H291</f>
        <v>0</v>
      </c>
      <c r="Q291" s="187">
        <v>0</v>
      </c>
      <c r="R291" s="187">
        <f>Q291*H291</f>
        <v>0</v>
      </c>
      <c r="S291" s="187">
        <v>0</v>
      </c>
      <c r="T291" s="188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9" t="s">
        <v>137</v>
      </c>
      <c r="AT291" s="189" t="s">
        <v>120</v>
      </c>
      <c r="AU291" s="189" t="s">
        <v>82</v>
      </c>
      <c r="AY291" s="18" t="s">
        <v>117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8" t="s">
        <v>80</v>
      </c>
      <c r="BK291" s="190">
        <f>ROUND(I291*H291,2)</f>
        <v>0</v>
      </c>
      <c r="BL291" s="18" t="s">
        <v>137</v>
      </c>
      <c r="BM291" s="189" t="s">
        <v>771</v>
      </c>
    </row>
    <row r="292" s="2" customFormat="1">
      <c r="A292" s="37"/>
      <c r="B292" s="38"/>
      <c r="C292" s="37"/>
      <c r="D292" s="191" t="s">
        <v>127</v>
      </c>
      <c r="E292" s="37"/>
      <c r="F292" s="192" t="s">
        <v>532</v>
      </c>
      <c r="G292" s="37"/>
      <c r="H292" s="37"/>
      <c r="I292" s="117"/>
      <c r="J292" s="37"/>
      <c r="K292" s="37"/>
      <c r="L292" s="38"/>
      <c r="M292" s="193"/>
      <c r="N292" s="194"/>
      <c r="O292" s="71"/>
      <c r="P292" s="71"/>
      <c r="Q292" s="71"/>
      <c r="R292" s="71"/>
      <c r="S292" s="71"/>
      <c r="T292" s="72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8" t="s">
        <v>127</v>
      </c>
      <c r="AU292" s="18" t="s">
        <v>82</v>
      </c>
    </row>
    <row r="293" s="13" customFormat="1">
      <c r="A293" s="13"/>
      <c r="B293" s="199"/>
      <c r="C293" s="13"/>
      <c r="D293" s="191" t="s">
        <v>177</v>
      </c>
      <c r="E293" s="200" t="s">
        <v>3</v>
      </c>
      <c r="F293" s="201" t="s">
        <v>772</v>
      </c>
      <c r="G293" s="13"/>
      <c r="H293" s="202">
        <v>60.68</v>
      </c>
      <c r="I293" s="203"/>
      <c r="J293" s="13"/>
      <c r="K293" s="13"/>
      <c r="L293" s="199"/>
      <c r="M293" s="204"/>
      <c r="N293" s="205"/>
      <c r="O293" s="205"/>
      <c r="P293" s="205"/>
      <c r="Q293" s="205"/>
      <c r="R293" s="205"/>
      <c r="S293" s="205"/>
      <c r="T293" s="20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00" t="s">
        <v>177</v>
      </c>
      <c r="AU293" s="200" t="s">
        <v>82</v>
      </c>
      <c r="AV293" s="13" t="s">
        <v>82</v>
      </c>
      <c r="AW293" s="13" t="s">
        <v>33</v>
      </c>
      <c r="AX293" s="13" t="s">
        <v>80</v>
      </c>
      <c r="AY293" s="200" t="s">
        <v>117</v>
      </c>
    </row>
    <row r="294" s="12" customFormat="1" ht="22.8" customHeight="1">
      <c r="A294" s="12"/>
      <c r="B294" s="164"/>
      <c r="C294" s="12"/>
      <c r="D294" s="165" t="s">
        <v>71</v>
      </c>
      <c r="E294" s="175" t="s">
        <v>536</v>
      </c>
      <c r="F294" s="175" t="s">
        <v>537</v>
      </c>
      <c r="G294" s="12"/>
      <c r="H294" s="12"/>
      <c r="I294" s="167"/>
      <c r="J294" s="176">
        <f>BK294</f>
        <v>0</v>
      </c>
      <c r="K294" s="12"/>
      <c r="L294" s="164"/>
      <c r="M294" s="169"/>
      <c r="N294" s="170"/>
      <c r="O294" s="170"/>
      <c r="P294" s="171">
        <f>SUM(P295:P296)</f>
        <v>0</v>
      </c>
      <c r="Q294" s="170"/>
      <c r="R294" s="171">
        <f>SUM(R295:R296)</f>
        <v>0</v>
      </c>
      <c r="S294" s="170"/>
      <c r="T294" s="172">
        <f>SUM(T295:T296)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65" t="s">
        <v>80</v>
      </c>
      <c r="AT294" s="173" t="s">
        <v>71</v>
      </c>
      <c r="AU294" s="173" t="s">
        <v>80</v>
      </c>
      <c r="AY294" s="165" t="s">
        <v>117</v>
      </c>
      <c r="BK294" s="174">
        <f>SUM(BK295:BK296)</f>
        <v>0</v>
      </c>
    </row>
    <row r="295" s="2" customFormat="1" ht="19.8" customHeight="1">
      <c r="A295" s="37"/>
      <c r="B295" s="177"/>
      <c r="C295" s="178" t="s">
        <v>773</v>
      </c>
      <c r="D295" s="178" t="s">
        <v>120</v>
      </c>
      <c r="E295" s="179" t="s">
        <v>539</v>
      </c>
      <c r="F295" s="180" t="s">
        <v>540</v>
      </c>
      <c r="G295" s="181" t="s">
        <v>280</v>
      </c>
      <c r="H295" s="182">
        <v>5.6790000000000003</v>
      </c>
      <c r="I295" s="183"/>
      <c r="J295" s="184">
        <f>ROUND(I295*H295,2)</f>
        <v>0</v>
      </c>
      <c r="K295" s="180" t="s">
        <v>124</v>
      </c>
      <c r="L295" s="38"/>
      <c r="M295" s="185" t="s">
        <v>3</v>
      </c>
      <c r="N295" s="186" t="s">
        <v>43</v>
      </c>
      <c r="O295" s="71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9" t="s">
        <v>137</v>
      </c>
      <c r="AT295" s="189" t="s">
        <v>120</v>
      </c>
      <c r="AU295" s="189" t="s">
        <v>82</v>
      </c>
      <c r="AY295" s="18" t="s">
        <v>117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8" t="s">
        <v>80</v>
      </c>
      <c r="BK295" s="190">
        <f>ROUND(I295*H295,2)</f>
        <v>0</v>
      </c>
      <c r="BL295" s="18" t="s">
        <v>137</v>
      </c>
      <c r="BM295" s="189" t="s">
        <v>774</v>
      </c>
    </row>
    <row r="296" s="2" customFormat="1">
      <c r="A296" s="37"/>
      <c r="B296" s="38"/>
      <c r="C296" s="37"/>
      <c r="D296" s="191" t="s">
        <v>127</v>
      </c>
      <c r="E296" s="37"/>
      <c r="F296" s="192" t="s">
        <v>542</v>
      </c>
      <c r="G296" s="37"/>
      <c r="H296" s="37"/>
      <c r="I296" s="117"/>
      <c r="J296" s="37"/>
      <c r="K296" s="37"/>
      <c r="L296" s="38"/>
      <c r="M296" s="195"/>
      <c r="N296" s="196"/>
      <c r="O296" s="197"/>
      <c r="P296" s="197"/>
      <c r="Q296" s="197"/>
      <c r="R296" s="197"/>
      <c r="S296" s="197"/>
      <c r="T296" s="198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8" t="s">
        <v>127</v>
      </c>
      <c r="AU296" s="18" t="s">
        <v>82</v>
      </c>
    </row>
    <row r="297" s="2" customFormat="1" ht="6.96" customHeight="1">
      <c r="A297" s="37"/>
      <c r="B297" s="54"/>
      <c r="C297" s="55"/>
      <c r="D297" s="55"/>
      <c r="E297" s="55"/>
      <c r="F297" s="55"/>
      <c r="G297" s="55"/>
      <c r="H297" s="55"/>
      <c r="I297" s="137"/>
      <c r="J297" s="55"/>
      <c r="K297" s="55"/>
      <c r="L297" s="38"/>
      <c r="M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</row>
  </sheetData>
  <autoFilter ref="C86:K29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25" customWidth="1"/>
    <col min="2" max="2" width="1.710938" style="225" customWidth="1"/>
    <col min="3" max="4" width="5.003906" style="225" customWidth="1"/>
    <col min="5" max="5" width="11.71094" style="225" customWidth="1"/>
    <col min="6" max="6" width="9.140625" style="225" customWidth="1"/>
    <col min="7" max="7" width="5.003906" style="225" customWidth="1"/>
    <col min="8" max="8" width="77.85156" style="225" customWidth="1"/>
    <col min="9" max="10" width="20.00391" style="225" customWidth="1"/>
    <col min="11" max="11" width="1.710938" style="225" customWidth="1"/>
  </cols>
  <sheetData>
    <row r="1" s="1" customFormat="1" ht="37.5" customHeight="1"/>
    <row r="2" s="1" customFormat="1" ht="7.5" customHeight="1">
      <c r="B2" s="226"/>
      <c r="C2" s="227"/>
      <c r="D2" s="227"/>
      <c r="E2" s="227"/>
      <c r="F2" s="227"/>
      <c r="G2" s="227"/>
      <c r="H2" s="227"/>
      <c r="I2" s="227"/>
      <c r="J2" s="227"/>
      <c r="K2" s="228"/>
    </row>
    <row r="3" s="15" customFormat="1" ht="45" customHeight="1">
      <c r="B3" s="229"/>
      <c r="C3" s="230" t="s">
        <v>775</v>
      </c>
      <c r="D3" s="230"/>
      <c r="E3" s="230"/>
      <c r="F3" s="230"/>
      <c r="G3" s="230"/>
      <c r="H3" s="230"/>
      <c r="I3" s="230"/>
      <c r="J3" s="230"/>
      <c r="K3" s="231"/>
    </row>
    <row r="4" s="1" customFormat="1" ht="25.5" customHeight="1">
      <c r="B4" s="232"/>
      <c r="C4" s="233" t="s">
        <v>776</v>
      </c>
      <c r="D4" s="233"/>
      <c r="E4" s="233"/>
      <c r="F4" s="233"/>
      <c r="G4" s="233"/>
      <c r="H4" s="233"/>
      <c r="I4" s="233"/>
      <c r="J4" s="233"/>
      <c r="K4" s="234"/>
    </row>
    <row r="5" s="1" customFormat="1" ht="5.25" customHeight="1">
      <c r="B5" s="232"/>
      <c r="C5" s="235"/>
      <c r="D5" s="235"/>
      <c r="E5" s="235"/>
      <c r="F5" s="235"/>
      <c r="G5" s="235"/>
      <c r="H5" s="235"/>
      <c r="I5" s="235"/>
      <c r="J5" s="235"/>
      <c r="K5" s="234"/>
    </row>
    <row r="6" s="1" customFormat="1" ht="15" customHeight="1">
      <c r="B6" s="232"/>
      <c r="C6" s="236" t="s">
        <v>777</v>
      </c>
      <c r="D6" s="236"/>
      <c r="E6" s="236"/>
      <c r="F6" s="236"/>
      <c r="G6" s="236"/>
      <c r="H6" s="236"/>
      <c r="I6" s="236"/>
      <c r="J6" s="236"/>
      <c r="K6" s="234"/>
    </row>
    <row r="7" s="1" customFormat="1" ht="15" customHeight="1">
      <c r="B7" s="237"/>
      <c r="C7" s="236" t="s">
        <v>778</v>
      </c>
      <c r="D7" s="236"/>
      <c r="E7" s="236"/>
      <c r="F7" s="236"/>
      <c r="G7" s="236"/>
      <c r="H7" s="236"/>
      <c r="I7" s="236"/>
      <c r="J7" s="236"/>
      <c r="K7" s="234"/>
    </row>
    <row r="8" s="1" customFormat="1" ht="12.75" customHeight="1">
      <c r="B8" s="237"/>
      <c r="C8" s="236"/>
      <c r="D8" s="236"/>
      <c r="E8" s="236"/>
      <c r="F8" s="236"/>
      <c r="G8" s="236"/>
      <c r="H8" s="236"/>
      <c r="I8" s="236"/>
      <c r="J8" s="236"/>
      <c r="K8" s="234"/>
    </row>
    <row r="9" s="1" customFormat="1" ht="15" customHeight="1">
      <c r="B9" s="237"/>
      <c r="C9" s="236" t="s">
        <v>779</v>
      </c>
      <c r="D9" s="236"/>
      <c r="E9" s="236"/>
      <c r="F9" s="236"/>
      <c r="G9" s="236"/>
      <c r="H9" s="236"/>
      <c r="I9" s="236"/>
      <c r="J9" s="236"/>
      <c r="K9" s="234"/>
    </row>
    <row r="10" s="1" customFormat="1" ht="15" customHeight="1">
      <c r="B10" s="237"/>
      <c r="C10" s="236"/>
      <c r="D10" s="236" t="s">
        <v>780</v>
      </c>
      <c r="E10" s="236"/>
      <c r="F10" s="236"/>
      <c r="G10" s="236"/>
      <c r="H10" s="236"/>
      <c r="I10" s="236"/>
      <c r="J10" s="236"/>
      <c r="K10" s="234"/>
    </row>
    <row r="11" s="1" customFormat="1" ht="15" customHeight="1">
      <c r="B11" s="237"/>
      <c r="C11" s="238"/>
      <c r="D11" s="236" t="s">
        <v>781</v>
      </c>
      <c r="E11" s="236"/>
      <c r="F11" s="236"/>
      <c r="G11" s="236"/>
      <c r="H11" s="236"/>
      <c r="I11" s="236"/>
      <c r="J11" s="236"/>
      <c r="K11" s="234"/>
    </row>
    <row r="12" s="1" customFormat="1" ht="15" customHeight="1">
      <c r="B12" s="237"/>
      <c r="C12" s="238"/>
      <c r="D12" s="236"/>
      <c r="E12" s="236"/>
      <c r="F12" s="236"/>
      <c r="G12" s="236"/>
      <c r="H12" s="236"/>
      <c r="I12" s="236"/>
      <c r="J12" s="236"/>
      <c r="K12" s="234"/>
    </row>
    <row r="13" s="1" customFormat="1" ht="15" customHeight="1">
      <c r="B13" s="237"/>
      <c r="C13" s="238"/>
      <c r="D13" s="239" t="s">
        <v>782</v>
      </c>
      <c r="E13" s="236"/>
      <c r="F13" s="236"/>
      <c r="G13" s="236"/>
      <c r="H13" s="236"/>
      <c r="I13" s="236"/>
      <c r="J13" s="236"/>
      <c r="K13" s="234"/>
    </row>
    <row r="14" s="1" customFormat="1" ht="12.75" customHeight="1">
      <c r="B14" s="237"/>
      <c r="C14" s="238"/>
      <c r="D14" s="238"/>
      <c r="E14" s="238"/>
      <c r="F14" s="238"/>
      <c r="G14" s="238"/>
      <c r="H14" s="238"/>
      <c r="I14" s="238"/>
      <c r="J14" s="238"/>
      <c r="K14" s="234"/>
    </row>
    <row r="15" s="1" customFormat="1" ht="15" customHeight="1">
      <c r="B15" s="237"/>
      <c r="C15" s="238"/>
      <c r="D15" s="236" t="s">
        <v>783</v>
      </c>
      <c r="E15" s="236"/>
      <c r="F15" s="236"/>
      <c r="G15" s="236"/>
      <c r="H15" s="236"/>
      <c r="I15" s="236"/>
      <c r="J15" s="236"/>
      <c r="K15" s="234"/>
    </row>
    <row r="16" s="1" customFormat="1" ht="15" customHeight="1">
      <c r="B16" s="237"/>
      <c r="C16" s="238"/>
      <c r="D16" s="236" t="s">
        <v>784</v>
      </c>
      <c r="E16" s="236"/>
      <c r="F16" s="236"/>
      <c r="G16" s="236"/>
      <c r="H16" s="236"/>
      <c r="I16" s="236"/>
      <c r="J16" s="236"/>
      <c r="K16" s="234"/>
    </row>
    <row r="17" s="1" customFormat="1" ht="15" customHeight="1">
      <c r="B17" s="237"/>
      <c r="C17" s="238"/>
      <c r="D17" s="236" t="s">
        <v>785</v>
      </c>
      <c r="E17" s="236"/>
      <c r="F17" s="236"/>
      <c r="G17" s="236"/>
      <c r="H17" s="236"/>
      <c r="I17" s="236"/>
      <c r="J17" s="236"/>
      <c r="K17" s="234"/>
    </row>
    <row r="18" s="1" customFormat="1" ht="15" customHeight="1">
      <c r="B18" s="237"/>
      <c r="C18" s="238"/>
      <c r="D18" s="238"/>
      <c r="E18" s="240" t="s">
        <v>85</v>
      </c>
      <c r="F18" s="236" t="s">
        <v>786</v>
      </c>
      <c r="G18" s="236"/>
      <c r="H18" s="236"/>
      <c r="I18" s="236"/>
      <c r="J18" s="236"/>
      <c r="K18" s="234"/>
    </row>
    <row r="19" s="1" customFormat="1" ht="15" customHeight="1">
      <c r="B19" s="237"/>
      <c r="C19" s="238"/>
      <c r="D19" s="238"/>
      <c r="E19" s="240" t="s">
        <v>787</v>
      </c>
      <c r="F19" s="236" t="s">
        <v>788</v>
      </c>
      <c r="G19" s="236"/>
      <c r="H19" s="236"/>
      <c r="I19" s="236"/>
      <c r="J19" s="236"/>
      <c r="K19" s="234"/>
    </row>
    <row r="20" s="1" customFormat="1" ht="15" customHeight="1">
      <c r="B20" s="237"/>
      <c r="C20" s="238"/>
      <c r="D20" s="238"/>
      <c r="E20" s="240" t="s">
        <v>789</v>
      </c>
      <c r="F20" s="236" t="s">
        <v>790</v>
      </c>
      <c r="G20" s="236"/>
      <c r="H20" s="236"/>
      <c r="I20" s="236"/>
      <c r="J20" s="236"/>
      <c r="K20" s="234"/>
    </row>
    <row r="21" s="1" customFormat="1" ht="15" customHeight="1">
      <c r="B21" s="237"/>
      <c r="C21" s="238"/>
      <c r="D21" s="238"/>
      <c r="E21" s="240" t="s">
        <v>79</v>
      </c>
      <c r="F21" s="236" t="s">
        <v>791</v>
      </c>
      <c r="G21" s="236"/>
      <c r="H21" s="236"/>
      <c r="I21" s="236"/>
      <c r="J21" s="236"/>
      <c r="K21" s="234"/>
    </row>
    <row r="22" s="1" customFormat="1" ht="15" customHeight="1">
      <c r="B22" s="237"/>
      <c r="C22" s="238"/>
      <c r="D22" s="238"/>
      <c r="E22" s="240" t="s">
        <v>792</v>
      </c>
      <c r="F22" s="236" t="s">
        <v>793</v>
      </c>
      <c r="G22" s="236"/>
      <c r="H22" s="236"/>
      <c r="I22" s="236"/>
      <c r="J22" s="236"/>
      <c r="K22" s="234"/>
    </row>
    <row r="23" s="1" customFormat="1" ht="15" customHeight="1">
      <c r="B23" s="237"/>
      <c r="C23" s="238"/>
      <c r="D23" s="238"/>
      <c r="E23" s="240" t="s">
        <v>794</v>
      </c>
      <c r="F23" s="236" t="s">
        <v>795</v>
      </c>
      <c r="G23" s="236"/>
      <c r="H23" s="236"/>
      <c r="I23" s="236"/>
      <c r="J23" s="236"/>
      <c r="K23" s="234"/>
    </row>
    <row r="24" s="1" customFormat="1" ht="12.75" customHeight="1">
      <c r="B24" s="237"/>
      <c r="C24" s="238"/>
      <c r="D24" s="238"/>
      <c r="E24" s="238"/>
      <c r="F24" s="238"/>
      <c r="G24" s="238"/>
      <c r="H24" s="238"/>
      <c r="I24" s="238"/>
      <c r="J24" s="238"/>
      <c r="K24" s="234"/>
    </row>
    <row r="25" s="1" customFormat="1" ht="15" customHeight="1">
      <c r="B25" s="237"/>
      <c r="C25" s="236" t="s">
        <v>796</v>
      </c>
      <c r="D25" s="236"/>
      <c r="E25" s="236"/>
      <c r="F25" s="236"/>
      <c r="G25" s="236"/>
      <c r="H25" s="236"/>
      <c r="I25" s="236"/>
      <c r="J25" s="236"/>
      <c r="K25" s="234"/>
    </row>
    <row r="26" s="1" customFormat="1" ht="15" customHeight="1">
      <c r="B26" s="237"/>
      <c r="C26" s="236" t="s">
        <v>797</v>
      </c>
      <c r="D26" s="236"/>
      <c r="E26" s="236"/>
      <c r="F26" s="236"/>
      <c r="G26" s="236"/>
      <c r="H26" s="236"/>
      <c r="I26" s="236"/>
      <c r="J26" s="236"/>
      <c r="K26" s="234"/>
    </row>
    <row r="27" s="1" customFormat="1" ht="15" customHeight="1">
      <c r="B27" s="237"/>
      <c r="C27" s="236"/>
      <c r="D27" s="236" t="s">
        <v>798</v>
      </c>
      <c r="E27" s="236"/>
      <c r="F27" s="236"/>
      <c r="G27" s="236"/>
      <c r="H27" s="236"/>
      <c r="I27" s="236"/>
      <c r="J27" s="236"/>
      <c r="K27" s="234"/>
    </row>
    <row r="28" s="1" customFormat="1" ht="15" customHeight="1">
      <c r="B28" s="237"/>
      <c r="C28" s="238"/>
      <c r="D28" s="236" t="s">
        <v>799</v>
      </c>
      <c r="E28" s="236"/>
      <c r="F28" s="236"/>
      <c r="G28" s="236"/>
      <c r="H28" s="236"/>
      <c r="I28" s="236"/>
      <c r="J28" s="236"/>
      <c r="K28" s="234"/>
    </row>
    <row r="29" s="1" customFormat="1" ht="12.75" customHeight="1">
      <c r="B29" s="237"/>
      <c r="C29" s="238"/>
      <c r="D29" s="238"/>
      <c r="E29" s="238"/>
      <c r="F29" s="238"/>
      <c r="G29" s="238"/>
      <c r="H29" s="238"/>
      <c r="I29" s="238"/>
      <c r="J29" s="238"/>
      <c r="K29" s="234"/>
    </row>
    <row r="30" s="1" customFormat="1" ht="15" customHeight="1">
      <c r="B30" s="237"/>
      <c r="C30" s="238"/>
      <c r="D30" s="236" t="s">
        <v>800</v>
      </c>
      <c r="E30" s="236"/>
      <c r="F30" s="236"/>
      <c r="G30" s="236"/>
      <c r="H30" s="236"/>
      <c r="I30" s="236"/>
      <c r="J30" s="236"/>
      <c r="K30" s="234"/>
    </row>
    <row r="31" s="1" customFormat="1" ht="15" customHeight="1">
      <c r="B31" s="237"/>
      <c r="C31" s="238"/>
      <c r="D31" s="236" t="s">
        <v>801</v>
      </c>
      <c r="E31" s="236"/>
      <c r="F31" s="236"/>
      <c r="G31" s="236"/>
      <c r="H31" s="236"/>
      <c r="I31" s="236"/>
      <c r="J31" s="236"/>
      <c r="K31" s="234"/>
    </row>
    <row r="32" s="1" customFormat="1" ht="12.75" customHeight="1">
      <c r="B32" s="237"/>
      <c r="C32" s="238"/>
      <c r="D32" s="238"/>
      <c r="E32" s="238"/>
      <c r="F32" s="238"/>
      <c r="G32" s="238"/>
      <c r="H32" s="238"/>
      <c r="I32" s="238"/>
      <c r="J32" s="238"/>
      <c r="K32" s="234"/>
    </row>
    <row r="33" s="1" customFormat="1" ht="15" customHeight="1">
      <c r="B33" s="237"/>
      <c r="C33" s="238"/>
      <c r="D33" s="236" t="s">
        <v>802</v>
      </c>
      <c r="E33" s="236"/>
      <c r="F33" s="236"/>
      <c r="G33" s="236"/>
      <c r="H33" s="236"/>
      <c r="I33" s="236"/>
      <c r="J33" s="236"/>
      <c r="K33" s="234"/>
    </row>
    <row r="34" s="1" customFormat="1" ht="15" customHeight="1">
      <c r="B34" s="237"/>
      <c r="C34" s="238"/>
      <c r="D34" s="236" t="s">
        <v>803</v>
      </c>
      <c r="E34" s="236"/>
      <c r="F34" s="236"/>
      <c r="G34" s="236"/>
      <c r="H34" s="236"/>
      <c r="I34" s="236"/>
      <c r="J34" s="236"/>
      <c r="K34" s="234"/>
    </row>
    <row r="35" s="1" customFormat="1" ht="15" customHeight="1">
      <c r="B35" s="237"/>
      <c r="C35" s="238"/>
      <c r="D35" s="236" t="s">
        <v>804</v>
      </c>
      <c r="E35" s="236"/>
      <c r="F35" s="236"/>
      <c r="G35" s="236"/>
      <c r="H35" s="236"/>
      <c r="I35" s="236"/>
      <c r="J35" s="236"/>
      <c r="K35" s="234"/>
    </row>
    <row r="36" s="1" customFormat="1" ht="15" customHeight="1">
      <c r="B36" s="237"/>
      <c r="C36" s="238"/>
      <c r="D36" s="236"/>
      <c r="E36" s="239" t="s">
        <v>102</v>
      </c>
      <c r="F36" s="236"/>
      <c r="G36" s="236" t="s">
        <v>805</v>
      </c>
      <c r="H36" s="236"/>
      <c r="I36" s="236"/>
      <c r="J36" s="236"/>
      <c r="K36" s="234"/>
    </row>
    <row r="37" s="1" customFormat="1" ht="30.75" customHeight="1">
      <c r="B37" s="237"/>
      <c r="C37" s="238"/>
      <c r="D37" s="236"/>
      <c r="E37" s="239" t="s">
        <v>806</v>
      </c>
      <c r="F37" s="236"/>
      <c r="G37" s="236" t="s">
        <v>807</v>
      </c>
      <c r="H37" s="236"/>
      <c r="I37" s="236"/>
      <c r="J37" s="236"/>
      <c r="K37" s="234"/>
    </row>
    <row r="38" s="1" customFormat="1" ht="15" customHeight="1">
      <c r="B38" s="237"/>
      <c r="C38" s="238"/>
      <c r="D38" s="236"/>
      <c r="E38" s="239" t="s">
        <v>53</v>
      </c>
      <c r="F38" s="236"/>
      <c r="G38" s="236" t="s">
        <v>808</v>
      </c>
      <c r="H38" s="236"/>
      <c r="I38" s="236"/>
      <c r="J38" s="236"/>
      <c r="K38" s="234"/>
    </row>
    <row r="39" s="1" customFormat="1" ht="15" customHeight="1">
      <c r="B39" s="237"/>
      <c r="C39" s="238"/>
      <c r="D39" s="236"/>
      <c r="E39" s="239" t="s">
        <v>54</v>
      </c>
      <c r="F39" s="236"/>
      <c r="G39" s="236" t="s">
        <v>809</v>
      </c>
      <c r="H39" s="236"/>
      <c r="I39" s="236"/>
      <c r="J39" s="236"/>
      <c r="K39" s="234"/>
    </row>
    <row r="40" s="1" customFormat="1" ht="15" customHeight="1">
      <c r="B40" s="237"/>
      <c r="C40" s="238"/>
      <c r="D40" s="236"/>
      <c r="E40" s="239" t="s">
        <v>103</v>
      </c>
      <c r="F40" s="236"/>
      <c r="G40" s="236" t="s">
        <v>810</v>
      </c>
      <c r="H40" s="236"/>
      <c r="I40" s="236"/>
      <c r="J40" s="236"/>
      <c r="K40" s="234"/>
    </row>
    <row r="41" s="1" customFormat="1" ht="15" customHeight="1">
      <c r="B41" s="237"/>
      <c r="C41" s="238"/>
      <c r="D41" s="236"/>
      <c r="E41" s="239" t="s">
        <v>104</v>
      </c>
      <c r="F41" s="236"/>
      <c r="G41" s="236" t="s">
        <v>811</v>
      </c>
      <c r="H41" s="236"/>
      <c r="I41" s="236"/>
      <c r="J41" s="236"/>
      <c r="K41" s="234"/>
    </row>
    <row r="42" s="1" customFormat="1" ht="15" customHeight="1">
      <c r="B42" s="237"/>
      <c r="C42" s="238"/>
      <c r="D42" s="236"/>
      <c r="E42" s="239" t="s">
        <v>812</v>
      </c>
      <c r="F42" s="236"/>
      <c r="G42" s="236" t="s">
        <v>813</v>
      </c>
      <c r="H42" s="236"/>
      <c r="I42" s="236"/>
      <c r="J42" s="236"/>
      <c r="K42" s="234"/>
    </row>
    <row r="43" s="1" customFormat="1" ht="15" customHeight="1">
      <c r="B43" s="237"/>
      <c r="C43" s="238"/>
      <c r="D43" s="236"/>
      <c r="E43" s="239"/>
      <c r="F43" s="236"/>
      <c r="G43" s="236" t="s">
        <v>814</v>
      </c>
      <c r="H43" s="236"/>
      <c r="I43" s="236"/>
      <c r="J43" s="236"/>
      <c r="K43" s="234"/>
    </row>
    <row r="44" s="1" customFormat="1" ht="15" customHeight="1">
      <c r="B44" s="237"/>
      <c r="C44" s="238"/>
      <c r="D44" s="236"/>
      <c r="E44" s="239" t="s">
        <v>815</v>
      </c>
      <c r="F44" s="236"/>
      <c r="G44" s="236" t="s">
        <v>816</v>
      </c>
      <c r="H44" s="236"/>
      <c r="I44" s="236"/>
      <c r="J44" s="236"/>
      <c r="K44" s="234"/>
    </row>
    <row r="45" s="1" customFormat="1" ht="15" customHeight="1">
      <c r="B45" s="237"/>
      <c r="C45" s="238"/>
      <c r="D45" s="236"/>
      <c r="E45" s="239" t="s">
        <v>106</v>
      </c>
      <c r="F45" s="236"/>
      <c r="G45" s="236" t="s">
        <v>817</v>
      </c>
      <c r="H45" s="236"/>
      <c r="I45" s="236"/>
      <c r="J45" s="236"/>
      <c r="K45" s="234"/>
    </row>
    <row r="46" s="1" customFormat="1" ht="12.75" customHeight="1">
      <c r="B46" s="237"/>
      <c r="C46" s="238"/>
      <c r="D46" s="236"/>
      <c r="E46" s="236"/>
      <c r="F46" s="236"/>
      <c r="G46" s="236"/>
      <c r="H46" s="236"/>
      <c r="I46" s="236"/>
      <c r="J46" s="236"/>
      <c r="K46" s="234"/>
    </row>
    <row r="47" s="1" customFormat="1" ht="15" customHeight="1">
      <c r="B47" s="237"/>
      <c r="C47" s="238"/>
      <c r="D47" s="236" t="s">
        <v>818</v>
      </c>
      <c r="E47" s="236"/>
      <c r="F47" s="236"/>
      <c r="G47" s="236"/>
      <c r="H47" s="236"/>
      <c r="I47" s="236"/>
      <c r="J47" s="236"/>
      <c r="K47" s="234"/>
    </row>
    <row r="48" s="1" customFormat="1" ht="15" customHeight="1">
      <c r="B48" s="237"/>
      <c r="C48" s="238"/>
      <c r="D48" s="238"/>
      <c r="E48" s="236" t="s">
        <v>819</v>
      </c>
      <c r="F48" s="236"/>
      <c r="G48" s="236"/>
      <c r="H48" s="236"/>
      <c r="I48" s="236"/>
      <c r="J48" s="236"/>
      <c r="K48" s="234"/>
    </row>
    <row r="49" s="1" customFormat="1" ht="15" customHeight="1">
      <c r="B49" s="237"/>
      <c r="C49" s="238"/>
      <c r="D49" s="238"/>
      <c r="E49" s="236" t="s">
        <v>820</v>
      </c>
      <c r="F49" s="236"/>
      <c r="G49" s="236"/>
      <c r="H49" s="236"/>
      <c r="I49" s="236"/>
      <c r="J49" s="236"/>
      <c r="K49" s="234"/>
    </row>
    <row r="50" s="1" customFormat="1" ht="15" customHeight="1">
      <c r="B50" s="237"/>
      <c r="C50" s="238"/>
      <c r="D50" s="238"/>
      <c r="E50" s="236" t="s">
        <v>821</v>
      </c>
      <c r="F50" s="236"/>
      <c r="G50" s="236"/>
      <c r="H50" s="236"/>
      <c r="I50" s="236"/>
      <c r="J50" s="236"/>
      <c r="K50" s="234"/>
    </row>
    <row r="51" s="1" customFormat="1" ht="15" customHeight="1">
      <c r="B51" s="237"/>
      <c r="C51" s="238"/>
      <c r="D51" s="236" t="s">
        <v>822</v>
      </c>
      <c r="E51" s="236"/>
      <c r="F51" s="236"/>
      <c r="G51" s="236"/>
      <c r="H51" s="236"/>
      <c r="I51" s="236"/>
      <c r="J51" s="236"/>
      <c r="K51" s="234"/>
    </row>
    <row r="52" s="1" customFormat="1" ht="25.5" customHeight="1">
      <c r="B52" s="232"/>
      <c r="C52" s="233" t="s">
        <v>823</v>
      </c>
      <c r="D52" s="233"/>
      <c r="E52" s="233"/>
      <c r="F52" s="233"/>
      <c r="G52" s="233"/>
      <c r="H52" s="233"/>
      <c r="I52" s="233"/>
      <c r="J52" s="233"/>
      <c r="K52" s="234"/>
    </row>
    <row r="53" s="1" customFormat="1" ht="5.25" customHeight="1">
      <c r="B53" s="232"/>
      <c r="C53" s="235"/>
      <c r="D53" s="235"/>
      <c r="E53" s="235"/>
      <c r="F53" s="235"/>
      <c r="G53" s="235"/>
      <c r="H53" s="235"/>
      <c r="I53" s="235"/>
      <c r="J53" s="235"/>
      <c r="K53" s="234"/>
    </row>
    <row r="54" s="1" customFormat="1" ht="15" customHeight="1">
      <c r="B54" s="232"/>
      <c r="C54" s="236" t="s">
        <v>824</v>
      </c>
      <c r="D54" s="236"/>
      <c r="E54" s="236"/>
      <c r="F54" s="236"/>
      <c r="G54" s="236"/>
      <c r="H54" s="236"/>
      <c r="I54" s="236"/>
      <c r="J54" s="236"/>
      <c r="K54" s="234"/>
    </row>
    <row r="55" s="1" customFormat="1" ht="15" customHeight="1">
      <c r="B55" s="232"/>
      <c r="C55" s="236" t="s">
        <v>825</v>
      </c>
      <c r="D55" s="236"/>
      <c r="E55" s="236"/>
      <c r="F55" s="236"/>
      <c r="G55" s="236"/>
      <c r="H55" s="236"/>
      <c r="I55" s="236"/>
      <c r="J55" s="236"/>
      <c r="K55" s="234"/>
    </row>
    <row r="56" s="1" customFormat="1" ht="12.75" customHeight="1">
      <c r="B56" s="232"/>
      <c r="C56" s="236"/>
      <c r="D56" s="236"/>
      <c r="E56" s="236"/>
      <c r="F56" s="236"/>
      <c r="G56" s="236"/>
      <c r="H56" s="236"/>
      <c r="I56" s="236"/>
      <c r="J56" s="236"/>
      <c r="K56" s="234"/>
    </row>
    <row r="57" s="1" customFormat="1" ht="15" customHeight="1">
      <c r="B57" s="232"/>
      <c r="C57" s="236" t="s">
        <v>826</v>
      </c>
      <c r="D57" s="236"/>
      <c r="E57" s="236"/>
      <c r="F57" s="236"/>
      <c r="G57" s="236"/>
      <c r="H57" s="236"/>
      <c r="I57" s="236"/>
      <c r="J57" s="236"/>
      <c r="K57" s="234"/>
    </row>
    <row r="58" s="1" customFormat="1" ht="15" customHeight="1">
      <c r="B58" s="232"/>
      <c r="C58" s="238"/>
      <c r="D58" s="236" t="s">
        <v>827</v>
      </c>
      <c r="E58" s="236"/>
      <c r="F58" s="236"/>
      <c r="G58" s="236"/>
      <c r="H58" s="236"/>
      <c r="I58" s="236"/>
      <c r="J58" s="236"/>
      <c r="K58" s="234"/>
    </row>
    <row r="59" s="1" customFormat="1" ht="15" customHeight="1">
      <c r="B59" s="232"/>
      <c r="C59" s="238"/>
      <c r="D59" s="236" t="s">
        <v>828</v>
      </c>
      <c r="E59" s="236"/>
      <c r="F59" s="236"/>
      <c r="G59" s="236"/>
      <c r="H59" s="236"/>
      <c r="I59" s="236"/>
      <c r="J59" s="236"/>
      <c r="K59" s="234"/>
    </row>
    <row r="60" s="1" customFormat="1" ht="15" customHeight="1">
      <c r="B60" s="232"/>
      <c r="C60" s="238"/>
      <c r="D60" s="236" t="s">
        <v>829</v>
      </c>
      <c r="E60" s="236"/>
      <c r="F60" s="236"/>
      <c r="G60" s="236"/>
      <c r="H60" s="236"/>
      <c r="I60" s="236"/>
      <c r="J60" s="236"/>
      <c r="K60" s="234"/>
    </row>
    <row r="61" s="1" customFormat="1" ht="15" customHeight="1">
      <c r="B61" s="232"/>
      <c r="C61" s="238"/>
      <c r="D61" s="236" t="s">
        <v>830</v>
      </c>
      <c r="E61" s="236"/>
      <c r="F61" s="236"/>
      <c r="G61" s="236"/>
      <c r="H61" s="236"/>
      <c r="I61" s="236"/>
      <c r="J61" s="236"/>
      <c r="K61" s="234"/>
    </row>
    <row r="62" s="1" customFormat="1" ht="15" customHeight="1">
      <c r="B62" s="232"/>
      <c r="C62" s="238"/>
      <c r="D62" s="241" t="s">
        <v>831</v>
      </c>
      <c r="E62" s="241"/>
      <c r="F62" s="241"/>
      <c r="G62" s="241"/>
      <c r="H62" s="241"/>
      <c r="I62" s="241"/>
      <c r="J62" s="241"/>
      <c r="K62" s="234"/>
    </row>
    <row r="63" s="1" customFormat="1" ht="15" customHeight="1">
      <c r="B63" s="232"/>
      <c r="C63" s="238"/>
      <c r="D63" s="236" t="s">
        <v>832</v>
      </c>
      <c r="E63" s="236"/>
      <c r="F63" s="236"/>
      <c r="G63" s="236"/>
      <c r="H63" s="236"/>
      <c r="I63" s="236"/>
      <c r="J63" s="236"/>
      <c r="K63" s="234"/>
    </row>
    <row r="64" s="1" customFormat="1" ht="12.75" customHeight="1">
      <c r="B64" s="232"/>
      <c r="C64" s="238"/>
      <c r="D64" s="238"/>
      <c r="E64" s="242"/>
      <c r="F64" s="238"/>
      <c r="G64" s="238"/>
      <c r="H64" s="238"/>
      <c r="I64" s="238"/>
      <c r="J64" s="238"/>
      <c r="K64" s="234"/>
    </row>
    <row r="65" s="1" customFormat="1" ht="15" customHeight="1">
      <c r="B65" s="232"/>
      <c r="C65" s="238"/>
      <c r="D65" s="236" t="s">
        <v>833</v>
      </c>
      <c r="E65" s="236"/>
      <c r="F65" s="236"/>
      <c r="G65" s="236"/>
      <c r="H65" s="236"/>
      <c r="I65" s="236"/>
      <c r="J65" s="236"/>
      <c r="K65" s="234"/>
    </row>
    <row r="66" s="1" customFormat="1" ht="15" customHeight="1">
      <c r="B66" s="232"/>
      <c r="C66" s="238"/>
      <c r="D66" s="241" t="s">
        <v>834</v>
      </c>
      <c r="E66" s="241"/>
      <c r="F66" s="241"/>
      <c r="G66" s="241"/>
      <c r="H66" s="241"/>
      <c r="I66" s="241"/>
      <c r="J66" s="241"/>
      <c r="K66" s="234"/>
    </row>
    <row r="67" s="1" customFormat="1" ht="15" customHeight="1">
      <c r="B67" s="232"/>
      <c r="C67" s="238"/>
      <c r="D67" s="236" t="s">
        <v>835</v>
      </c>
      <c r="E67" s="236"/>
      <c r="F67" s="236"/>
      <c r="G67" s="236"/>
      <c r="H67" s="236"/>
      <c r="I67" s="236"/>
      <c r="J67" s="236"/>
      <c r="K67" s="234"/>
    </row>
    <row r="68" s="1" customFormat="1" ht="15" customHeight="1">
      <c r="B68" s="232"/>
      <c r="C68" s="238"/>
      <c r="D68" s="236" t="s">
        <v>836</v>
      </c>
      <c r="E68" s="236"/>
      <c r="F68" s="236"/>
      <c r="G68" s="236"/>
      <c r="H68" s="236"/>
      <c r="I68" s="236"/>
      <c r="J68" s="236"/>
      <c r="K68" s="234"/>
    </row>
    <row r="69" s="1" customFormat="1" ht="15" customHeight="1">
      <c r="B69" s="232"/>
      <c r="C69" s="238"/>
      <c r="D69" s="236" t="s">
        <v>837</v>
      </c>
      <c r="E69" s="236"/>
      <c r="F69" s="236"/>
      <c r="G69" s="236"/>
      <c r="H69" s="236"/>
      <c r="I69" s="236"/>
      <c r="J69" s="236"/>
      <c r="K69" s="234"/>
    </row>
    <row r="70" s="1" customFormat="1" ht="15" customHeight="1">
      <c r="B70" s="232"/>
      <c r="C70" s="238"/>
      <c r="D70" s="236" t="s">
        <v>838</v>
      </c>
      <c r="E70" s="236"/>
      <c r="F70" s="236"/>
      <c r="G70" s="236"/>
      <c r="H70" s="236"/>
      <c r="I70" s="236"/>
      <c r="J70" s="236"/>
      <c r="K70" s="234"/>
    </row>
    <row r="71" s="1" customFormat="1" ht="12.75" customHeight="1">
      <c r="B71" s="243"/>
      <c r="C71" s="244"/>
      <c r="D71" s="244"/>
      <c r="E71" s="244"/>
      <c r="F71" s="244"/>
      <c r="G71" s="244"/>
      <c r="H71" s="244"/>
      <c r="I71" s="244"/>
      <c r="J71" s="244"/>
      <c r="K71" s="245"/>
    </row>
    <row r="72" s="1" customFormat="1" ht="18.75" customHeight="1">
      <c r="B72" s="246"/>
      <c r="C72" s="246"/>
      <c r="D72" s="246"/>
      <c r="E72" s="246"/>
      <c r="F72" s="246"/>
      <c r="G72" s="246"/>
      <c r="H72" s="246"/>
      <c r="I72" s="246"/>
      <c r="J72" s="246"/>
      <c r="K72" s="247"/>
    </row>
    <row r="73" s="1" customFormat="1" ht="18.75" customHeight="1">
      <c r="B73" s="247"/>
      <c r="C73" s="247"/>
      <c r="D73" s="247"/>
      <c r="E73" s="247"/>
      <c r="F73" s="247"/>
      <c r="G73" s="247"/>
      <c r="H73" s="247"/>
      <c r="I73" s="247"/>
      <c r="J73" s="247"/>
      <c r="K73" s="247"/>
    </row>
    <row r="74" s="1" customFormat="1" ht="7.5" customHeight="1">
      <c r="B74" s="248"/>
      <c r="C74" s="249"/>
      <c r="D74" s="249"/>
      <c r="E74" s="249"/>
      <c r="F74" s="249"/>
      <c r="G74" s="249"/>
      <c r="H74" s="249"/>
      <c r="I74" s="249"/>
      <c r="J74" s="249"/>
      <c r="K74" s="250"/>
    </row>
    <row r="75" s="1" customFormat="1" ht="45" customHeight="1">
      <c r="B75" s="251"/>
      <c r="C75" s="252" t="s">
        <v>839</v>
      </c>
      <c r="D75" s="252"/>
      <c r="E75" s="252"/>
      <c r="F75" s="252"/>
      <c r="G75" s="252"/>
      <c r="H75" s="252"/>
      <c r="I75" s="252"/>
      <c r="J75" s="252"/>
      <c r="K75" s="253"/>
    </row>
    <row r="76" s="1" customFormat="1" ht="17.25" customHeight="1">
      <c r="B76" s="251"/>
      <c r="C76" s="254" t="s">
        <v>840</v>
      </c>
      <c r="D76" s="254"/>
      <c r="E76" s="254"/>
      <c r="F76" s="254" t="s">
        <v>841</v>
      </c>
      <c r="G76" s="255"/>
      <c r="H76" s="254" t="s">
        <v>54</v>
      </c>
      <c r="I76" s="254" t="s">
        <v>57</v>
      </c>
      <c r="J76" s="254" t="s">
        <v>842</v>
      </c>
      <c r="K76" s="253"/>
    </row>
    <row r="77" s="1" customFormat="1" ht="17.25" customHeight="1">
      <c r="B77" s="251"/>
      <c r="C77" s="256" t="s">
        <v>843</v>
      </c>
      <c r="D77" s="256"/>
      <c r="E77" s="256"/>
      <c r="F77" s="257" t="s">
        <v>844</v>
      </c>
      <c r="G77" s="258"/>
      <c r="H77" s="256"/>
      <c r="I77" s="256"/>
      <c r="J77" s="256" t="s">
        <v>845</v>
      </c>
      <c r="K77" s="253"/>
    </row>
    <row r="78" s="1" customFormat="1" ht="5.25" customHeight="1">
      <c r="B78" s="251"/>
      <c r="C78" s="259"/>
      <c r="D78" s="259"/>
      <c r="E78" s="259"/>
      <c r="F78" s="259"/>
      <c r="G78" s="260"/>
      <c r="H78" s="259"/>
      <c r="I78" s="259"/>
      <c r="J78" s="259"/>
      <c r="K78" s="253"/>
    </row>
    <row r="79" s="1" customFormat="1" ht="15" customHeight="1">
      <c r="B79" s="251"/>
      <c r="C79" s="239" t="s">
        <v>53</v>
      </c>
      <c r="D79" s="259"/>
      <c r="E79" s="259"/>
      <c r="F79" s="261" t="s">
        <v>846</v>
      </c>
      <c r="G79" s="260"/>
      <c r="H79" s="239" t="s">
        <v>847</v>
      </c>
      <c r="I79" s="239" t="s">
        <v>848</v>
      </c>
      <c r="J79" s="239">
        <v>20</v>
      </c>
      <c r="K79" s="253"/>
    </row>
    <row r="80" s="1" customFormat="1" ht="15" customHeight="1">
      <c r="B80" s="251"/>
      <c r="C80" s="239" t="s">
        <v>849</v>
      </c>
      <c r="D80" s="239"/>
      <c r="E80" s="239"/>
      <c r="F80" s="261" t="s">
        <v>846</v>
      </c>
      <c r="G80" s="260"/>
      <c r="H80" s="239" t="s">
        <v>850</v>
      </c>
      <c r="I80" s="239" t="s">
        <v>848</v>
      </c>
      <c r="J80" s="239">
        <v>120</v>
      </c>
      <c r="K80" s="253"/>
    </row>
    <row r="81" s="1" customFormat="1" ht="15" customHeight="1">
      <c r="B81" s="262"/>
      <c r="C81" s="239" t="s">
        <v>851</v>
      </c>
      <c r="D81" s="239"/>
      <c r="E81" s="239"/>
      <c r="F81" s="261" t="s">
        <v>852</v>
      </c>
      <c r="G81" s="260"/>
      <c r="H81" s="239" t="s">
        <v>853</v>
      </c>
      <c r="I81" s="239" t="s">
        <v>848</v>
      </c>
      <c r="J81" s="239">
        <v>50</v>
      </c>
      <c r="K81" s="253"/>
    </row>
    <row r="82" s="1" customFormat="1" ht="15" customHeight="1">
      <c r="B82" s="262"/>
      <c r="C82" s="239" t="s">
        <v>854</v>
      </c>
      <c r="D82" s="239"/>
      <c r="E82" s="239"/>
      <c r="F82" s="261" t="s">
        <v>846</v>
      </c>
      <c r="G82" s="260"/>
      <c r="H82" s="239" t="s">
        <v>855</v>
      </c>
      <c r="I82" s="239" t="s">
        <v>856</v>
      </c>
      <c r="J82" s="239"/>
      <c r="K82" s="253"/>
    </row>
    <row r="83" s="1" customFormat="1" ht="15" customHeight="1">
      <c r="B83" s="262"/>
      <c r="C83" s="263" t="s">
        <v>857</v>
      </c>
      <c r="D83" s="263"/>
      <c r="E83" s="263"/>
      <c r="F83" s="264" t="s">
        <v>852</v>
      </c>
      <c r="G83" s="263"/>
      <c r="H83" s="263" t="s">
        <v>858</v>
      </c>
      <c r="I83" s="263" t="s">
        <v>848</v>
      </c>
      <c r="J83" s="263">
        <v>15</v>
      </c>
      <c r="K83" s="253"/>
    </row>
    <row r="84" s="1" customFormat="1" ht="15" customHeight="1">
      <c r="B84" s="262"/>
      <c r="C84" s="263" t="s">
        <v>859</v>
      </c>
      <c r="D84" s="263"/>
      <c r="E84" s="263"/>
      <c r="F84" s="264" t="s">
        <v>852</v>
      </c>
      <c r="G84" s="263"/>
      <c r="H84" s="263" t="s">
        <v>860</v>
      </c>
      <c r="I84" s="263" t="s">
        <v>848</v>
      </c>
      <c r="J84" s="263">
        <v>15</v>
      </c>
      <c r="K84" s="253"/>
    </row>
    <row r="85" s="1" customFormat="1" ht="15" customHeight="1">
      <c r="B85" s="262"/>
      <c r="C85" s="263" t="s">
        <v>861</v>
      </c>
      <c r="D85" s="263"/>
      <c r="E85" s="263"/>
      <c r="F85" s="264" t="s">
        <v>852</v>
      </c>
      <c r="G85" s="263"/>
      <c r="H85" s="263" t="s">
        <v>862</v>
      </c>
      <c r="I85" s="263" t="s">
        <v>848</v>
      </c>
      <c r="J85" s="263">
        <v>20</v>
      </c>
      <c r="K85" s="253"/>
    </row>
    <row r="86" s="1" customFormat="1" ht="15" customHeight="1">
      <c r="B86" s="262"/>
      <c r="C86" s="263" t="s">
        <v>863</v>
      </c>
      <c r="D86" s="263"/>
      <c r="E86" s="263"/>
      <c r="F86" s="264" t="s">
        <v>852</v>
      </c>
      <c r="G86" s="263"/>
      <c r="H86" s="263" t="s">
        <v>864</v>
      </c>
      <c r="I86" s="263" t="s">
        <v>848</v>
      </c>
      <c r="J86" s="263">
        <v>20</v>
      </c>
      <c r="K86" s="253"/>
    </row>
    <row r="87" s="1" customFormat="1" ht="15" customHeight="1">
      <c r="B87" s="262"/>
      <c r="C87" s="239" t="s">
        <v>865</v>
      </c>
      <c r="D87" s="239"/>
      <c r="E87" s="239"/>
      <c r="F87" s="261" t="s">
        <v>852</v>
      </c>
      <c r="G87" s="260"/>
      <c r="H87" s="239" t="s">
        <v>866</v>
      </c>
      <c r="I87" s="239" t="s">
        <v>848</v>
      </c>
      <c r="J87" s="239">
        <v>50</v>
      </c>
      <c r="K87" s="253"/>
    </row>
    <row r="88" s="1" customFormat="1" ht="15" customHeight="1">
      <c r="B88" s="262"/>
      <c r="C88" s="239" t="s">
        <v>867</v>
      </c>
      <c r="D88" s="239"/>
      <c r="E88" s="239"/>
      <c r="F88" s="261" t="s">
        <v>852</v>
      </c>
      <c r="G88" s="260"/>
      <c r="H88" s="239" t="s">
        <v>868</v>
      </c>
      <c r="I88" s="239" t="s">
        <v>848</v>
      </c>
      <c r="J88" s="239">
        <v>20</v>
      </c>
      <c r="K88" s="253"/>
    </row>
    <row r="89" s="1" customFormat="1" ht="15" customHeight="1">
      <c r="B89" s="262"/>
      <c r="C89" s="239" t="s">
        <v>869</v>
      </c>
      <c r="D89" s="239"/>
      <c r="E89" s="239"/>
      <c r="F89" s="261" t="s">
        <v>852</v>
      </c>
      <c r="G89" s="260"/>
      <c r="H89" s="239" t="s">
        <v>870</v>
      </c>
      <c r="I89" s="239" t="s">
        <v>848</v>
      </c>
      <c r="J89" s="239">
        <v>20</v>
      </c>
      <c r="K89" s="253"/>
    </row>
    <row r="90" s="1" customFormat="1" ht="15" customHeight="1">
      <c r="B90" s="262"/>
      <c r="C90" s="239" t="s">
        <v>871</v>
      </c>
      <c r="D90" s="239"/>
      <c r="E90" s="239"/>
      <c r="F90" s="261" t="s">
        <v>852</v>
      </c>
      <c r="G90" s="260"/>
      <c r="H90" s="239" t="s">
        <v>872</v>
      </c>
      <c r="I90" s="239" t="s">
        <v>848</v>
      </c>
      <c r="J90" s="239">
        <v>50</v>
      </c>
      <c r="K90" s="253"/>
    </row>
    <row r="91" s="1" customFormat="1" ht="15" customHeight="1">
      <c r="B91" s="262"/>
      <c r="C91" s="239" t="s">
        <v>873</v>
      </c>
      <c r="D91" s="239"/>
      <c r="E91" s="239"/>
      <c r="F91" s="261" t="s">
        <v>852</v>
      </c>
      <c r="G91" s="260"/>
      <c r="H91" s="239" t="s">
        <v>873</v>
      </c>
      <c r="I91" s="239" t="s">
        <v>848</v>
      </c>
      <c r="J91" s="239">
        <v>50</v>
      </c>
      <c r="K91" s="253"/>
    </row>
    <row r="92" s="1" customFormat="1" ht="15" customHeight="1">
      <c r="B92" s="262"/>
      <c r="C92" s="239" t="s">
        <v>874</v>
      </c>
      <c r="D92" s="239"/>
      <c r="E92" s="239"/>
      <c r="F92" s="261" t="s">
        <v>852</v>
      </c>
      <c r="G92" s="260"/>
      <c r="H92" s="239" t="s">
        <v>875</v>
      </c>
      <c r="I92" s="239" t="s">
        <v>848</v>
      </c>
      <c r="J92" s="239">
        <v>255</v>
      </c>
      <c r="K92" s="253"/>
    </row>
    <row r="93" s="1" customFormat="1" ht="15" customHeight="1">
      <c r="B93" s="262"/>
      <c r="C93" s="239" t="s">
        <v>876</v>
      </c>
      <c r="D93" s="239"/>
      <c r="E93" s="239"/>
      <c r="F93" s="261" t="s">
        <v>846</v>
      </c>
      <c r="G93" s="260"/>
      <c r="H93" s="239" t="s">
        <v>877</v>
      </c>
      <c r="I93" s="239" t="s">
        <v>878</v>
      </c>
      <c r="J93" s="239"/>
      <c r="K93" s="253"/>
    </row>
    <row r="94" s="1" customFormat="1" ht="15" customHeight="1">
      <c r="B94" s="262"/>
      <c r="C94" s="239" t="s">
        <v>879</v>
      </c>
      <c r="D94" s="239"/>
      <c r="E94" s="239"/>
      <c r="F94" s="261" t="s">
        <v>846</v>
      </c>
      <c r="G94" s="260"/>
      <c r="H94" s="239" t="s">
        <v>880</v>
      </c>
      <c r="I94" s="239" t="s">
        <v>881</v>
      </c>
      <c r="J94" s="239"/>
      <c r="K94" s="253"/>
    </row>
    <row r="95" s="1" customFormat="1" ht="15" customHeight="1">
      <c r="B95" s="262"/>
      <c r="C95" s="239" t="s">
        <v>882</v>
      </c>
      <c r="D95" s="239"/>
      <c r="E95" s="239"/>
      <c r="F95" s="261" t="s">
        <v>846</v>
      </c>
      <c r="G95" s="260"/>
      <c r="H95" s="239" t="s">
        <v>882</v>
      </c>
      <c r="I95" s="239" t="s">
        <v>881</v>
      </c>
      <c r="J95" s="239"/>
      <c r="K95" s="253"/>
    </row>
    <row r="96" s="1" customFormat="1" ht="15" customHeight="1">
      <c r="B96" s="262"/>
      <c r="C96" s="239" t="s">
        <v>38</v>
      </c>
      <c r="D96" s="239"/>
      <c r="E96" s="239"/>
      <c r="F96" s="261" t="s">
        <v>846</v>
      </c>
      <c r="G96" s="260"/>
      <c r="H96" s="239" t="s">
        <v>883</v>
      </c>
      <c r="I96" s="239" t="s">
        <v>881</v>
      </c>
      <c r="J96" s="239"/>
      <c r="K96" s="253"/>
    </row>
    <row r="97" s="1" customFormat="1" ht="15" customHeight="1">
      <c r="B97" s="262"/>
      <c r="C97" s="239" t="s">
        <v>48</v>
      </c>
      <c r="D97" s="239"/>
      <c r="E97" s="239"/>
      <c r="F97" s="261" t="s">
        <v>846</v>
      </c>
      <c r="G97" s="260"/>
      <c r="H97" s="239" t="s">
        <v>884</v>
      </c>
      <c r="I97" s="239" t="s">
        <v>881</v>
      </c>
      <c r="J97" s="239"/>
      <c r="K97" s="253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7"/>
      <c r="C100" s="247"/>
      <c r="D100" s="247"/>
      <c r="E100" s="247"/>
      <c r="F100" s="247"/>
      <c r="G100" s="247"/>
      <c r="H100" s="247"/>
      <c r="I100" s="247"/>
      <c r="J100" s="247"/>
      <c r="K100" s="247"/>
    </row>
    <row r="101" s="1" customFormat="1" ht="7.5" customHeight="1">
      <c r="B101" s="248"/>
      <c r="C101" s="249"/>
      <c r="D101" s="249"/>
      <c r="E101" s="249"/>
      <c r="F101" s="249"/>
      <c r="G101" s="249"/>
      <c r="H101" s="249"/>
      <c r="I101" s="249"/>
      <c r="J101" s="249"/>
      <c r="K101" s="250"/>
    </row>
    <row r="102" s="1" customFormat="1" ht="45" customHeight="1">
      <c r="B102" s="251"/>
      <c r="C102" s="252" t="s">
        <v>885</v>
      </c>
      <c r="D102" s="252"/>
      <c r="E102" s="252"/>
      <c r="F102" s="252"/>
      <c r="G102" s="252"/>
      <c r="H102" s="252"/>
      <c r="I102" s="252"/>
      <c r="J102" s="252"/>
      <c r="K102" s="253"/>
    </row>
    <row r="103" s="1" customFormat="1" ht="17.25" customHeight="1">
      <c r="B103" s="251"/>
      <c r="C103" s="254" t="s">
        <v>840</v>
      </c>
      <c r="D103" s="254"/>
      <c r="E103" s="254"/>
      <c r="F103" s="254" t="s">
        <v>841</v>
      </c>
      <c r="G103" s="255"/>
      <c r="H103" s="254" t="s">
        <v>54</v>
      </c>
      <c r="I103" s="254" t="s">
        <v>57</v>
      </c>
      <c r="J103" s="254" t="s">
        <v>842</v>
      </c>
      <c r="K103" s="253"/>
    </row>
    <row r="104" s="1" customFormat="1" ht="17.25" customHeight="1">
      <c r="B104" s="251"/>
      <c r="C104" s="256" t="s">
        <v>843</v>
      </c>
      <c r="D104" s="256"/>
      <c r="E104" s="256"/>
      <c r="F104" s="257" t="s">
        <v>844</v>
      </c>
      <c r="G104" s="258"/>
      <c r="H104" s="256"/>
      <c r="I104" s="256"/>
      <c r="J104" s="256" t="s">
        <v>845</v>
      </c>
      <c r="K104" s="253"/>
    </row>
    <row r="105" s="1" customFormat="1" ht="5.25" customHeight="1">
      <c r="B105" s="251"/>
      <c r="C105" s="254"/>
      <c r="D105" s="254"/>
      <c r="E105" s="254"/>
      <c r="F105" s="254"/>
      <c r="G105" s="270"/>
      <c r="H105" s="254"/>
      <c r="I105" s="254"/>
      <c r="J105" s="254"/>
      <c r="K105" s="253"/>
    </row>
    <row r="106" s="1" customFormat="1" ht="15" customHeight="1">
      <c r="B106" s="251"/>
      <c r="C106" s="239" t="s">
        <v>53</v>
      </c>
      <c r="D106" s="259"/>
      <c r="E106" s="259"/>
      <c r="F106" s="261" t="s">
        <v>846</v>
      </c>
      <c r="G106" s="270"/>
      <c r="H106" s="239" t="s">
        <v>886</v>
      </c>
      <c r="I106" s="239" t="s">
        <v>848</v>
      </c>
      <c r="J106" s="239">
        <v>20</v>
      </c>
      <c r="K106" s="253"/>
    </row>
    <row r="107" s="1" customFormat="1" ht="15" customHeight="1">
      <c r="B107" s="251"/>
      <c r="C107" s="239" t="s">
        <v>849</v>
      </c>
      <c r="D107" s="239"/>
      <c r="E107" s="239"/>
      <c r="F107" s="261" t="s">
        <v>846</v>
      </c>
      <c r="G107" s="239"/>
      <c r="H107" s="239" t="s">
        <v>886</v>
      </c>
      <c r="I107" s="239" t="s">
        <v>848</v>
      </c>
      <c r="J107" s="239">
        <v>120</v>
      </c>
      <c r="K107" s="253"/>
    </row>
    <row r="108" s="1" customFormat="1" ht="15" customHeight="1">
      <c r="B108" s="262"/>
      <c r="C108" s="239" t="s">
        <v>851</v>
      </c>
      <c r="D108" s="239"/>
      <c r="E108" s="239"/>
      <c r="F108" s="261" t="s">
        <v>852</v>
      </c>
      <c r="G108" s="239"/>
      <c r="H108" s="239" t="s">
        <v>886</v>
      </c>
      <c r="I108" s="239" t="s">
        <v>848</v>
      </c>
      <c r="J108" s="239">
        <v>50</v>
      </c>
      <c r="K108" s="253"/>
    </row>
    <row r="109" s="1" customFormat="1" ht="15" customHeight="1">
      <c r="B109" s="262"/>
      <c r="C109" s="239" t="s">
        <v>854</v>
      </c>
      <c r="D109" s="239"/>
      <c r="E109" s="239"/>
      <c r="F109" s="261" t="s">
        <v>846</v>
      </c>
      <c r="G109" s="239"/>
      <c r="H109" s="239" t="s">
        <v>886</v>
      </c>
      <c r="I109" s="239" t="s">
        <v>856</v>
      </c>
      <c r="J109" s="239"/>
      <c r="K109" s="253"/>
    </row>
    <row r="110" s="1" customFormat="1" ht="15" customHeight="1">
      <c r="B110" s="262"/>
      <c r="C110" s="239" t="s">
        <v>865</v>
      </c>
      <c r="D110" s="239"/>
      <c r="E110" s="239"/>
      <c r="F110" s="261" t="s">
        <v>852</v>
      </c>
      <c r="G110" s="239"/>
      <c r="H110" s="239" t="s">
        <v>886</v>
      </c>
      <c r="I110" s="239" t="s">
        <v>848</v>
      </c>
      <c r="J110" s="239">
        <v>50</v>
      </c>
      <c r="K110" s="253"/>
    </row>
    <row r="111" s="1" customFormat="1" ht="15" customHeight="1">
      <c r="B111" s="262"/>
      <c r="C111" s="239" t="s">
        <v>873</v>
      </c>
      <c r="D111" s="239"/>
      <c r="E111" s="239"/>
      <c r="F111" s="261" t="s">
        <v>852</v>
      </c>
      <c r="G111" s="239"/>
      <c r="H111" s="239" t="s">
        <v>886</v>
      </c>
      <c r="I111" s="239" t="s">
        <v>848</v>
      </c>
      <c r="J111" s="239">
        <v>50</v>
      </c>
      <c r="K111" s="253"/>
    </row>
    <row r="112" s="1" customFormat="1" ht="15" customHeight="1">
      <c r="B112" s="262"/>
      <c r="C112" s="239" t="s">
        <v>871</v>
      </c>
      <c r="D112" s="239"/>
      <c r="E112" s="239"/>
      <c r="F112" s="261" t="s">
        <v>852</v>
      </c>
      <c r="G112" s="239"/>
      <c r="H112" s="239" t="s">
        <v>886</v>
      </c>
      <c r="I112" s="239" t="s">
        <v>848</v>
      </c>
      <c r="J112" s="239">
        <v>50</v>
      </c>
      <c r="K112" s="253"/>
    </row>
    <row r="113" s="1" customFormat="1" ht="15" customHeight="1">
      <c r="B113" s="262"/>
      <c r="C113" s="239" t="s">
        <v>53</v>
      </c>
      <c r="D113" s="239"/>
      <c r="E113" s="239"/>
      <c r="F113" s="261" t="s">
        <v>846</v>
      </c>
      <c r="G113" s="239"/>
      <c r="H113" s="239" t="s">
        <v>887</v>
      </c>
      <c r="I113" s="239" t="s">
        <v>848</v>
      </c>
      <c r="J113" s="239">
        <v>20</v>
      </c>
      <c r="K113" s="253"/>
    </row>
    <row r="114" s="1" customFormat="1" ht="15" customHeight="1">
      <c r="B114" s="262"/>
      <c r="C114" s="239" t="s">
        <v>888</v>
      </c>
      <c r="D114" s="239"/>
      <c r="E114" s="239"/>
      <c r="F114" s="261" t="s">
        <v>846</v>
      </c>
      <c r="G114" s="239"/>
      <c r="H114" s="239" t="s">
        <v>889</v>
      </c>
      <c r="I114" s="239" t="s">
        <v>848</v>
      </c>
      <c r="J114" s="239">
        <v>120</v>
      </c>
      <c r="K114" s="253"/>
    </row>
    <row r="115" s="1" customFormat="1" ht="15" customHeight="1">
      <c r="B115" s="262"/>
      <c r="C115" s="239" t="s">
        <v>38</v>
      </c>
      <c r="D115" s="239"/>
      <c r="E115" s="239"/>
      <c r="F115" s="261" t="s">
        <v>846</v>
      </c>
      <c r="G115" s="239"/>
      <c r="H115" s="239" t="s">
        <v>890</v>
      </c>
      <c r="I115" s="239" t="s">
        <v>881</v>
      </c>
      <c r="J115" s="239"/>
      <c r="K115" s="253"/>
    </row>
    <row r="116" s="1" customFormat="1" ht="15" customHeight="1">
      <c r="B116" s="262"/>
      <c r="C116" s="239" t="s">
        <v>48</v>
      </c>
      <c r="D116" s="239"/>
      <c r="E116" s="239"/>
      <c r="F116" s="261" t="s">
        <v>846</v>
      </c>
      <c r="G116" s="239"/>
      <c r="H116" s="239" t="s">
        <v>891</v>
      </c>
      <c r="I116" s="239" t="s">
        <v>881</v>
      </c>
      <c r="J116" s="239"/>
      <c r="K116" s="253"/>
    </row>
    <row r="117" s="1" customFormat="1" ht="15" customHeight="1">
      <c r="B117" s="262"/>
      <c r="C117" s="239" t="s">
        <v>57</v>
      </c>
      <c r="D117" s="239"/>
      <c r="E117" s="239"/>
      <c r="F117" s="261" t="s">
        <v>846</v>
      </c>
      <c r="G117" s="239"/>
      <c r="H117" s="239" t="s">
        <v>892</v>
      </c>
      <c r="I117" s="239" t="s">
        <v>893</v>
      </c>
      <c r="J117" s="239"/>
      <c r="K117" s="253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36"/>
      <c r="D119" s="236"/>
      <c r="E119" s="236"/>
      <c r="F119" s="273"/>
      <c r="G119" s="236"/>
      <c r="H119" s="236"/>
      <c r="I119" s="236"/>
      <c r="J119" s="236"/>
      <c r="K119" s="272"/>
    </row>
    <row r="120" s="1" customFormat="1" ht="18.75" customHeight="1">
      <c r="B120" s="247"/>
      <c r="C120" s="247"/>
      <c r="D120" s="247"/>
      <c r="E120" s="247"/>
      <c r="F120" s="247"/>
      <c r="G120" s="247"/>
      <c r="H120" s="247"/>
      <c r="I120" s="247"/>
      <c r="J120" s="247"/>
      <c r="K120" s="247"/>
    </row>
    <row r="12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="1" customFormat="1" ht="45" customHeight="1">
      <c r="B122" s="277"/>
      <c r="C122" s="230" t="s">
        <v>894</v>
      </c>
      <c r="D122" s="230"/>
      <c r="E122" s="230"/>
      <c r="F122" s="230"/>
      <c r="G122" s="230"/>
      <c r="H122" s="230"/>
      <c r="I122" s="230"/>
      <c r="J122" s="230"/>
      <c r="K122" s="278"/>
    </row>
    <row r="123" s="1" customFormat="1" ht="17.25" customHeight="1">
      <c r="B123" s="279"/>
      <c r="C123" s="254" t="s">
        <v>840</v>
      </c>
      <c r="D123" s="254"/>
      <c r="E123" s="254"/>
      <c r="F123" s="254" t="s">
        <v>841</v>
      </c>
      <c r="G123" s="255"/>
      <c r="H123" s="254" t="s">
        <v>54</v>
      </c>
      <c r="I123" s="254" t="s">
        <v>57</v>
      </c>
      <c r="J123" s="254" t="s">
        <v>842</v>
      </c>
      <c r="K123" s="280"/>
    </row>
    <row r="124" s="1" customFormat="1" ht="17.25" customHeight="1">
      <c r="B124" s="279"/>
      <c r="C124" s="256" t="s">
        <v>843</v>
      </c>
      <c r="D124" s="256"/>
      <c r="E124" s="256"/>
      <c r="F124" s="257" t="s">
        <v>844</v>
      </c>
      <c r="G124" s="258"/>
      <c r="H124" s="256"/>
      <c r="I124" s="256"/>
      <c r="J124" s="256" t="s">
        <v>845</v>
      </c>
      <c r="K124" s="280"/>
    </row>
    <row r="125" s="1" customFormat="1" ht="5.25" customHeight="1">
      <c r="B125" s="281"/>
      <c r="C125" s="259"/>
      <c r="D125" s="259"/>
      <c r="E125" s="259"/>
      <c r="F125" s="259"/>
      <c r="G125" s="239"/>
      <c r="H125" s="259"/>
      <c r="I125" s="259"/>
      <c r="J125" s="259"/>
      <c r="K125" s="282"/>
    </row>
    <row r="126" s="1" customFormat="1" ht="15" customHeight="1">
      <c r="B126" s="281"/>
      <c r="C126" s="239" t="s">
        <v>849</v>
      </c>
      <c r="D126" s="259"/>
      <c r="E126" s="259"/>
      <c r="F126" s="261" t="s">
        <v>846</v>
      </c>
      <c r="G126" s="239"/>
      <c r="H126" s="239" t="s">
        <v>886</v>
      </c>
      <c r="I126" s="239" t="s">
        <v>848</v>
      </c>
      <c r="J126" s="239">
        <v>120</v>
      </c>
      <c r="K126" s="283"/>
    </row>
    <row r="127" s="1" customFormat="1" ht="15" customHeight="1">
      <c r="B127" s="281"/>
      <c r="C127" s="239" t="s">
        <v>895</v>
      </c>
      <c r="D127" s="239"/>
      <c r="E127" s="239"/>
      <c r="F127" s="261" t="s">
        <v>846</v>
      </c>
      <c r="G127" s="239"/>
      <c r="H127" s="239" t="s">
        <v>896</v>
      </c>
      <c r="I127" s="239" t="s">
        <v>848</v>
      </c>
      <c r="J127" s="239" t="s">
        <v>897</v>
      </c>
      <c r="K127" s="283"/>
    </row>
    <row r="128" s="1" customFormat="1" ht="15" customHeight="1">
      <c r="B128" s="281"/>
      <c r="C128" s="239" t="s">
        <v>794</v>
      </c>
      <c r="D128" s="239"/>
      <c r="E128" s="239"/>
      <c r="F128" s="261" t="s">
        <v>846</v>
      </c>
      <c r="G128" s="239"/>
      <c r="H128" s="239" t="s">
        <v>898</v>
      </c>
      <c r="I128" s="239" t="s">
        <v>848</v>
      </c>
      <c r="J128" s="239" t="s">
        <v>897</v>
      </c>
      <c r="K128" s="283"/>
    </row>
    <row r="129" s="1" customFormat="1" ht="15" customHeight="1">
      <c r="B129" s="281"/>
      <c r="C129" s="239" t="s">
        <v>857</v>
      </c>
      <c r="D129" s="239"/>
      <c r="E129" s="239"/>
      <c r="F129" s="261" t="s">
        <v>852</v>
      </c>
      <c r="G129" s="239"/>
      <c r="H129" s="239" t="s">
        <v>858</v>
      </c>
      <c r="I129" s="239" t="s">
        <v>848</v>
      </c>
      <c r="J129" s="239">
        <v>15</v>
      </c>
      <c r="K129" s="283"/>
    </row>
    <row r="130" s="1" customFormat="1" ht="15" customHeight="1">
      <c r="B130" s="281"/>
      <c r="C130" s="263" t="s">
        <v>859</v>
      </c>
      <c r="D130" s="263"/>
      <c r="E130" s="263"/>
      <c r="F130" s="264" t="s">
        <v>852</v>
      </c>
      <c r="G130" s="263"/>
      <c r="H130" s="263" t="s">
        <v>860</v>
      </c>
      <c r="I130" s="263" t="s">
        <v>848</v>
      </c>
      <c r="J130" s="263">
        <v>15</v>
      </c>
      <c r="K130" s="283"/>
    </row>
    <row r="131" s="1" customFormat="1" ht="15" customHeight="1">
      <c r="B131" s="281"/>
      <c r="C131" s="263" t="s">
        <v>861</v>
      </c>
      <c r="D131" s="263"/>
      <c r="E131" s="263"/>
      <c r="F131" s="264" t="s">
        <v>852</v>
      </c>
      <c r="G131" s="263"/>
      <c r="H131" s="263" t="s">
        <v>862</v>
      </c>
      <c r="I131" s="263" t="s">
        <v>848</v>
      </c>
      <c r="J131" s="263">
        <v>20</v>
      </c>
      <c r="K131" s="283"/>
    </row>
    <row r="132" s="1" customFormat="1" ht="15" customHeight="1">
      <c r="B132" s="281"/>
      <c r="C132" s="263" t="s">
        <v>863</v>
      </c>
      <c r="D132" s="263"/>
      <c r="E132" s="263"/>
      <c r="F132" s="264" t="s">
        <v>852</v>
      </c>
      <c r="G132" s="263"/>
      <c r="H132" s="263" t="s">
        <v>864</v>
      </c>
      <c r="I132" s="263" t="s">
        <v>848</v>
      </c>
      <c r="J132" s="263">
        <v>20</v>
      </c>
      <c r="K132" s="283"/>
    </row>
    <row r="133" s="1" customFormat="1" ht="15" customHeight="1">
      <c r="B133" s="281"/>
      <c r="C133" s="239" t="s">
        <v>851</v>
      </c>
      <c r="D133" s="239"/>
      <c r="E133" s="239"/>
      <c r="F133" s="261" t="s">
        <v>852</v>
      </c>
      <c r="G133" s="239"/>
      <c r="H133" s="239" t="s">
        <v>886</v>
      </c>
      <c r="I133" s="239" t="s">
        <v>848</v>
      </c>
      <c r="J133" s="239">
        <v>50</v>
      </c>
      <c r="K133" s="283"/>
    </row>
    <row r="134" s="1" customFormat="1" ht="15" customHeight="1">
      <c r="B134" s="281"/>
      <c r="C134" s="239" t="s">
        <v>865</v>
      </c>
      <c r="D134" s="239"/>
      <c r="E134" s="239"/>
      <c r="F134" s="261" t="s">
        <v>852</v>
      </c>
      <c r="G134" s="239"/>
      <c r="H134" s="239" t="s">
        <v>886</v>
      </c>
      <c r="I134" s="239" t="s">
        <v>848</v>
      </c>
      <c r="J134" s="239">
        <v>50</v>
      </c>
      <c r="K134" s="283"/>
    </row>
    <row r="135" s="1" customFormat="1" ht="15" customHeight="1">
      <c r="B135" s="281"/>
      <c r="C135" s="239" t="s">
        <v>871</v>
      </c>
      <c r="D135" s="239"/>
      <c r="E135" s="239"/>
      <c r="F135" s="261" t="s">
        <v>852</v>
      </c>
      <c r="G135" s="239"/>
      <c r="H135" s="239" t="s">
        <v>886</v>
      </c>
      <c r="I135" s="239" t="s">
        <v>848</v>
      </c>
      <c r="J135" s="239">
        <v>50</v>
      </c>
      <c r="K135" s="283"/>
    </row>
    <row r="136" s="1" customFormat="1" ht="15" customHeight="1">
      <c r="B136" s="281"/>
      <c r="C136" s="239" t="s">
        <v>873</v>
      </c>
      <c r="D136" s="239"/>
      <c r="E136" s="239"/>
      <c r="F136" s="261" t="s">
        <v>852</v>
      </c>
      <c r="G136" s="239"/>
      <c r="H136" s="239" t="s">
        <v>886</v>
      </c>
      <c r="I136" s="239" t="s">
        <v>848</v>
      </c>
      <c r="J136" s="239">
        <v>50</v>
      </c>
      <c r="K136" s="283"/>
    </row>
    <row r="137" s="1" customFormat="1" ht="15" customHeight="1">
      <c r="B137" s="281"/>
      <c r="C137" s="239" t="s">
        <v>874</v>
      </c>
      <c r="D137" s="239"/>
      <c r="E137" s="239"/>
      <c r="F137" s="261" t="s">
        <v>852</v>
      </c>
      <c r="G137" s="239"/>
      <c r="H137" s="239" t="s">
        <v>899</v>
      </c>
      <c r="I137" s="239" t="s">
        <v>848</v>
      </c>
      <c r="J137" s="239">
        <v>255</v>
      </c>
      <c r="K137" s="283"/>
    </row>
    <row r="138" s="1" customFormat="1" ht="15" customHeight="1">
      <c r="B138" s="281"/>
      <c r="C138" s="239" t="s">
        <v>876</v>
      </c>
      <c r="D138" s="239"/>
      <c r="E138" s="239"/>
      <c r="F138" s="261" t="s">
        <v>846</v>
      </c>
      <c r="G138" s="239"/>
      <c r="H138" s="239" t="s">
        <v>900</v>
      </c>
      <c r="I138" s="239" t="s">
        <v>878</v>
      </c>
      <c r="J138" s="239"/>
      <c r="K138" s="283"/>
    </row>
    <row r="139" s="1" customFormat="1" ht="15" customHeight="1">
      <c r="B139" s="281"/>
      <c r="C139" s="239" t="s">
        <v>879</v>
      </c>
      <c r="D139" s="239"/>
      <c r="E139" s="239"/>
      <c r="F139" s="261" t="s">
        <v>846</v>
      </c>
      <c r="G139" s="239"/>
      <c r="H139" s="239" t="s">
        <v>901</v>
      </c>
      <c r="I139" s="239" t="s">
        <v>881</v>
      </c>
      <c r="J139" s="239"/>
      <c r="K139" s="283"/>
    </row>
    <row r="140" s="1" customFormat="1" ht="15" customHeight="1">
      <c r="B140" s="281"/>
      <c r="C140" s="239" t="s">
        <v>882</v>
      </c>
      <c r="D140" s="239"/>
      <c r="E140" s="239"/>
      <c r="F140" s="261" t="s">
        <v>846</v>
      </c>
      <c r="G140" s="239"/>
      <c r="H140" s="239" t="s">
        <v>882</v>
      </c>
      <c r="I140" s="239" t="s">
        <v>881</v>
      </c>
      <c r="J140" s="239"/>
      <c r="K140" s="283"/>
    </row>
    <row r="141" s="1" customFormat="1" ht="15" customHeight="1">
      <c r="B141" s="281"/>
      <c r="C141" s="239" t="s">
        <v>38</v>
      </c>
      <c r="D141" s="239"/>
      <c r="E141" s="239"/>
      <c r="F141" s="261" t="s">
        <v>846</v>
      </c>
      <c r="G141" s="239"/>
      <c r="H141" s="239" t="s">
        <v>902</v>
      </c>
      <c r="I141" s="239" t="s">
        <v>881</v>
      </c>
      <c r="J141" s="239"/>
      <c r="K141" s="283"/>
    </row>
    <row r="142" s="1" customFormat="1" ht="15" customHeight="1">
      <c r="B142" s="281"/>
      <c r="C142" s="239" t="s">
        <v>903</v>
      </c>
      <c r="D142" s="239"/>
      <c r="E142" s="239"/>
      <c r="F142" s="261" t="s">
        <v>846</v>
      </c>
      <c r="G142" s="239"/>
      <c r="H142" s="239" t="s">
        <v>904</v>
      </c>
      <c r="I142" s="239" t="s">
        <v>881</v>
      </c>
      <c r="J142" s="239"/>
      <c r="K142" s="283"/>
    </row>
    <row r="143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="1" customFormat="1" ht="18.75" customHeight="1">
      <c r="B144" s="236"/>
      <c r="C144" s="236"/>
      <c r="D144" s="236"/>
      <c r="E144" s="236"/>
      <c r="F144" s="273"/>
      <c r="G144" s="236"/>
      <c r="H144" s="236"/>
      <c r="I144" s="236"/>
      <c r="J144" s="236"/>
      <c r="K144" s="236"/>
    </row>
    <row r="145" s="1" customFormat="1" ht="18.75" customHeight="1">
      <c r="B145" s="247"/>
      <c r="C145" s="247"/>
      <c r="D145" s="247"/>
      <c r="E145" s="247"/>
      <c r="F145" s="247"/>
      <c r="G145" s="247"/>
      <c r="H145" s="247"/>
      <c r="I145" s="247"/>
      <c r="J145" s="247"/>
      <c r="K145" s="247"/>
    </row>
    <row r="146" s="1" customFormat="1" ht="7.5" customHeight="1">
      <c r="B146" s="248"/>
      <c r="C146" s="249"/>
      <c r="D146" s="249"/>
      <c r="E146" s="249"/>
      <c r="F146" s="249"/>
      <c r="G146" s="249"/>
      <c r="H146" s="249"/>
      <c r="I146" s="249"/>
      <c r="J146" s="249"/>
      <c r="K146" s="250"/>
    </row>
    <row r="147" s="1" customFormat="1" ht="45" customHeight="1">
      <c r="B147" s="251"/>
      <c r="C147" s="252" t="s">
        <v>905</v>
      </c>
      <c r="D147" s="252"/>
      <c r="E147" s="252"/>
      <c r="F147" s="252"/>
      <c r="G147" s="252"/>
      <c r="H147" s="252"/>
      <c r="I147" s="252"/>
      <c r="J147" s="252"/>
      <c r="K147" s="253"/>
    </row>
    <row r="148" s="1" customFormat="1" ht="17.25" customHeight="1">
      <c r="B148" s="251"/>
      <c r="C148" s="254" t="s">
        <v>840</v>
      </c>
      <c r="D148" s="254"/>
      <c r="E148" s="254"/>
      <c r="F148" s="254" t="s">
        <v>841</v>
      </c>
      <c r="G148" s="255"/>
      <c r="H148" s="254" t="s">
        <v>54</v>
      </c>
      <c r="I148" s="254" t="s">
        <v>57</v>
      </c>
      <c r="J148" s="254" t="s">
        <v>842</v>
      </c>
      <c r="K148" s="253"/>
    </row>
    <row r="149" s="1" customFormat="1" ht="17.25" customHeight="1">
      <c r="B149" s="251"/>
      <c r="C149" s="256" t="s">
        <v>843</v>
      </c>
      <c r="D149" s="256"/>
      <c r="E149" s="256"/>
      <c r="F149" s="257" t="s">
        <v>844</v>
      </c>
      <c r="G149" s="258"/>
      <c r="H149" s="256"/>
      <c r="I149" s="256"/>
      <c r="J149" s="256" t="s">
        <v>845</v>
      </c>
      <c r="K149" s="253"/>
    </row>
    <row r="150" s="1" customFormat="1" ht="5.25" customHeight="1">
      <c r="B150" s="262"/>
      <c r="C150" s="259"/>
      <c r="D150" s="259"/>
      <c r="E150" s="259"/>
      <c r="F150" s="259"/>
      <c r="G150" s="260"/>
      <c r="H150" s="259"/>
      <c r="I150" s="259"/>
      <c r="J150" s="259"/>
      <c r="K150" s="283"/>
    </row>
    <row r="151" s="1" customFormat="1" ht="15" customHeight="1">
      <c r="B151" s="262"/>
      <c r="C151" s="287" t="s">
        <v>849</v>
      </c>
      <c r="D151" s="239"/>
      <c r="E151" s="239"/>
      <c r="F151" s="288" t="s">
        <v>846</v>
      </c>
      <c r="G151" s="239"/>
      <c r="H151" s="287" t="s">
        <v>886</v>
      </c>
      <c r="I151" s="287" t="s">
        <v>848</v>
      </c>
      <c r="J151" s="287">
        <v>120</v>
      </c>
      <c r="K151" s="283"/>
    </row>
    <row r="152" s="1" customFormat="1" ht="15" customHeight="1">
      <c r="B152" s="262"/>
      <c r="C152" s="287" t="s">
        <v>895</v>
      </c>
      <c r="D152" s="239"/>
      <c r="E152" s="239"/>
      <c r="F152" s="288" t="s">
        <v>846</v>
      </c>
      <c r="G152" s="239"/>
      <c r="H152" s="287" t="s">
        <v>906</v>
      </c>
      <c r="I152" s="287" t="s">
        <v>848</v>
      </c>
      <c r="J152" s="287" t="s">
        <v>897</v>
      </c>
      <c r="K152" s="283"/>
    </row>
    <row r="153" s="1" customFormat="1" ht="15" customHeight="1">
      <c r="B153" s="262"/>
      <c r="C153" s="287" t="s">
        <v>794</v>
      </c>
      <c r="D153" s="239"/>
      <c r="E153" s="239"/>
      <c r="F153" s="288" t="s">
        <v>846</v>
      </c>
      <c r="G153" s="239"/>
      <c r="H153" s="287" t="s">
        <v>907</v>
      </c>
      <c r="I153" s="287" t="s">
        <v>848</v>
      </c>
      <c r="J153" s="287" t="s">
        <v>897</v>
      </c>
      <c r="K153" s="283"/>
    </row>
    <row r="154" s="1" customFormat="1" ht="15" customHeight="1">
      <c r="B154" s="262"/>
      <c r="C154" s="287" t="s">
        <v>851</v>
      </c>
      <c r="D154" s="239"/>
      <c r="E154" s="239"/>
      <c r="F154" s="288" t="s">
        <v>852</v>
      </c>
      <c r="G154" s="239"/>
      <c r="H154" s="287" t="s">
        <v>886</v>
      </c>
      <c r="I154" s="287" t="s">
        <v>848</v>
      </c>
      <c r="J154" s="287">
        <v>50</v>
      </c>
      <c r="K154" s="283"/>
    </row>
    <row r="155" s="1" customFormat="1" ht="15" customHeight="1">
      <c r="B155" s="262"/>
      <c r="C155" s="287" t="s">
        <v>854</v>
      </c>
      <c r="D155" s="239"/>
      <c r="E155" s="239"/>
      <c r="F155" s="288" t="s">
        <v>846</v>
      </c>
      <c r="G155" s="239"/>
      <c r="H155" s="287" t="s">
        <v>886</v>
      </c>
      <c r="I155" s="287" t="s">
        <v>856</v>
      </c>
      <c r="J155" s="287"/>
      <c r="K155" s="283"/>
    </row>
    <row r="156" s="1" customFormat="1" ht="15" customHeight="1">
      <c r="B156" s="262"/>
      <c r="C156" s="287" t="s">
        <v>865</v>
      </c>
      <c r="D156" s="239"/>
      <c r="E156" s="239"/>
      <c r="F156" s="288" t="s">
        <v>852</v>
      </c>
      <c r="G156" s="239"/>
      <c r="H156" s="287" t="s">
        <v>886</v>
      </c>
      <c r="I156" s="287" t="s">
        <v>848</v>
      </c>
      <c r="J156" s="287">
        <v>50</v>
      </c>
      <c r="K156" s="283"/>
    </row>
    <row r="157" s="1" customFormat="1" ht="15" customHeight="1">
      <c r="B157" s="262"/>
      <c r="C157" s="287" t="s">
        <v>873</v>
      </c>
      <c r="D157" s="239"/>
      <c r="E157" s="239"/>
      <c r="F157" s="288" t="s">
        <v>852</v>
      </c>
      <c r="G157" s="239"/>
      <c r="H157" s="287" t="s">
        <v>886</v>
      </c>
      <c r="I157" s="287" t="s">
        <v>848</v>
      </c>
      <c r="J157" s="287">
        <v>50</v>
      </c>
      <c r="K157" s="283"/>
    </row>
    <row r="158" s="1" customFormat="1" ht="15" customHeight="1">
      <c r="B158" s="262"/>
      <c r="C158" s="287" t="s">
        <v>871</v>
      </c>
      <c r="D158" s="239"/>
      <c r="E158" s="239"/>
      <c r="F158" s="288" t="s">
        <v>852</v>
      </c>
      <c r="G158" s="239"/>
      <c r="H158" s="287" t="s">
        <v>886</v>
      </c>
      <c r="I158" s="287" t="s">
        <v>848</v>
      </c>
      <c r="J158" s="287">
        <v>50</v>
      </c>
      <c r="K158" s="283"/>
    </row>
    <row r="159" s="1" customFormat="1" ht="15" customHeight="1">
      <c r="B159" s="262"/>
      <c r="C159" s="287" t="s">
        <v>94</v>
      </c>
      <c r="D159" s="239"/>
      <c r="E159" s="239"/>
      <c r="F159" s="288" t="s">
        <v>846</v>
      </c>
      <c r="G159" s="239"/>
      <c r="H159" s="287" t="s">
        <v>908</v>
      </c>
      <c r="I159" s="287" t="s">
        <v>848</v>
      </c>
      <c r="J159" s="287" t="s">
        <v>909</v>
      </c>
      <c r="K159" s="283"/>
    </row>
    <row r="160" s="1" customFormat="1" ht="15" customHeight="1">
      <c r="B160" s="262"/>
      <c r="C160" s="287" t="s">
        <v>910</v>
      </c>
      <c r="D160" s="239"/>
      <c r="E160" s="239"/>
      <c r="F160" s="288" t="s">
        <v>846</v>
      </c>
      <c r="G160" s="239"/>
      <c r="H160" s="287" t="s">
        <v>911</v>
      </c>
      <c r="I160" s="287" t="s">
        <v>881</v>
      </c>
      <c r="J160" s="287"/>
      <c r="K160" s="283"/>
    </row>
    <row r="161" s="1" customFormat="1" ht="15" customHeight="1">
      <c r="B161" s="289"/>
      <c r="C161" s="271"/>
      <c r="D161" s="271"/>
      <c r="E161" s="271"/>
      <c r="F161" s="271"/>
      <c r="G161" s="271"/>
      <c r="H161" s="271"/>
      <c r="I161" s="271"/>
      <c r="J161" s="271"/>
      <c r="K161" s="290"/>
    </row>
    <row r="162" s="1" customFormat="1" ht="18.75" customHeight="1">
      <c r="B162" s="236"/>
      <c r="C162" s="239"/>
      <c r="D162" s="239"/>
      <c r="E162" s="239"/>
      <c r="F162" s="261"/>
      <c r="G162" s="239"/>
      <c r="H162" s="239"/>
      <c r="I162" s="239"/>
      <c r="J162" s="239"/>
      <c r="K162" s="236"/>
    </row>
    <row r="163" s="1" customFormat="1" ht="18.75" customHeight="1">
      <c r="B163" s="247"/>
      <c r="C163" s="247"/>
      <c r="D163" s="247"/>
      <c r="E163" s="247"/>
      <c r="F163" s="247"/>
      <c r="G163" s="247"/>
      <c r="H163" s="247"/>
      <c r="I163" s="247"/>
      <c r="J163" s="247"/>
      <c r="K163" s="247"/>
    </row>
    <row r="164" s="1" customFormat="1" ht="7.5" customHeight="1">
      <c r="B164" s="226"/>
      <c r="C164" s="227"/>
      <c r="D164" s="227"/>
      <c r="E164" s="227"/>
      <c r="F164" s="227"/>
      <c r="G164" s="227"/>
      <c r="H164" s="227"/>
      <c r="I164" s="227"/>
      <c r="J164" s="227"/>
      <c r="K164" s="228"/>
    </row>
    <row r="165" s="1" customFormat="1" ht="45" customHeight="1">
      <c r="B165" s="229"/>
      <c r="C165" s="230" t="s">
        <v>912</v>
      </c>
      <c r="D165" s="230"/>
      <c r="E165" s="230"/>
      <c r="F165" s="230"/>
      <c r="G165" s="230"/>
      <c r="H165" s="230"/>
      <c r="I165" s="230"/>
      <c r="J165" s="230"/>
      <c r="K165" s="231"/>
    </row>
    <row r="166" s="1" customFormat="1" ht="17.25" customHeight="1">
      <c r="B166" s="229"/>
      <c r="C166" s="254" t="s">
        <v>840</v>
      </c>
      <c r="D166" s="254"/>
      <c r="E166" s="254"/>
      <c r="F166" s="254" t="s">
        <v>841</v>
      </c>
      <c r="G166" s="291"/>
      <c r="H166" s="292" t="s">
        <v>54</v>
      </c>
      <c r="I166" s="292" t="s">
        <v>57</v>
      </c>
      <c r="J166" s="254" t="s">
        <v>842</v>
      </c>
      <c r="K166" s="231"/>
    </row>
    <row r="167" s="1" customFormat="1" ht="17.25" customHeight="1">
      <c r="B167" s="232"/>
      <c r="C167" s="256" t="s">
        <v>843</v>
      </c>
      <c r="D167" s="256"/>
      <c r="E167" s="256"/>
      <c r="F167" s="257" t="s">
        <v>844</v>
      </c>
      <c r="G167" s="293"/>
      <c r="H167" s="294"/>
      <c r="I167" s="294"/>
      <c r="J167" s="256" t="s">
        <v>845</v>
      </c>
      <c r="K167" s="234"/>
    </row>
    <row r="168" s="1" customFormat="1" ht="5.25" customHeight="1">
      <c r="B168" s="262"/>
      <c r="C168" s="259"/>
      <c r="D168" s="259"/>
      <c r="E168" s="259"/>
      <c r="F168" s="259"/>
      <c r="G168" s="260"/>
      <c r="H168" s="259"/>
      <c r="I168" s="259"/>
      <c r="J168" s="259"/>
      <c r="K168" s="283"/>
    </row>
    <row r="169" s="1" customFormat="1" ht="15" customHeight="1">
      <c r="B169" s="262"/>
      <c r="C169" s="239" t="s">
        <v>849</v>
      </c>
      <c r="D169" s="239"/>
      <c r="E169" s="239"/>
      <c r="F169" s="261" t="s">
        <v>846</v>
      </c>
      <c r="G169" s="239"/>
      <c r="H169" s="239" t="s">
        <v>886</v>
      </c>
      <c r="I169" s="239" t="s">
        <v>848</v>
      </c>
      <c r="J169" s="239">
        <v>120</v>
      </c>
      <c r="K169" s="283"/>
    </row>
    <row r="170" s="1" customFormat="1" ht="15" customHeight="1">
      <c r="B170" s="262"/>
      <c r="C170" s="239" t="s">
        <v>895</v>
      </c>
      <c r="D170" s="239"/>
      <c r="E170" s="239"/>
      <c r="F170" s="261" t="s">
        <v>846</v>
      </c>
      <c r="G170" s="239"/>
      <c r="H170" s="239" t="s">
        <v>896</v>
      </c>
      <c r="I170" s="239" t="s">
        <v>848</v>
      </c>
      <c r="J170" s="239" t="s">
        <v>897</v>
      </c>
      <c r="K170" s="283"/>
    </row>
    <row r="171" s="1" customFormat="1" ht="15" customHeight="1">
      <c r="B171" s="262"/>
      <c r="C171" s="239" t="s">
        <v>794</v>
      </c>
      <c r="D171" s="239"/>
      <c r="E171" s="239"/>
      <c r="F171" s="261" t="s">
        <v>846</v>
      </c>
      <c r="G171" s="239"/>
      <c r="H171" s="239" t="s">
        <v>913</v>
      </c>
      <c r="I171" s="239" t="s">
        <v>848</v>
      </c>
      <c r="J171" s="239" t="s">
        <v>897</v>
      </c>
      <c r="K171" s="283"/>
    </row>
    <row r="172" s="1" customFormat="1" ht="15" customHeight="1">
      <c r="B172" s="262"/>
      <c r="C172" s="239" t="s">
        <v>851</v>
      </c>
      <c r="D172" s="239"/>
      <c r="E172" s="239"/>
      <c r="F172" s="261" t="s">
        <v>852</v>
      </c>
      <c r="G172" s="239"/>
      <c r="H172" s="239" t="s">
        <v>913</v>
      </c>
      <c r="I172" s="239" t="s">
        <v>848</v>
      </c>
      <c r="J172" s="239">
        <v>50</v>
      </c>
      <c r="K172" s="283"/>
    </row>
    <row r="173" s="1" customFormat="1" ht="15" customHeight="1">
      <c r="B173" s="262"/>
      <c r="C173" s="239" t="s">
        <v>854</v>
      </c>
      <c r="D173" s="239"/>
      <c r="E173" s="239"/>
      <c r="F173" s="261" t="s">
        <v>846</v>
      </c>
      <c r="G173" s="239"/>
      <c r="H173" s="239" t="s">
        <v>913</v>
      </c>
      <c r="I173" s="239" t="s">
        <v>856</v>
      </c>
      <c r="J173" s="239"/>
      <c r="K173" s="283"/>
    </row>
    <row r="174" s="1" customFormat="1" ht="15" customHeight="1">
      <c r="B174" s="262"/>
      <c r="C174" s="239" t="s">
        <v>865</v>
      </c>
      <c r="D174" s="239"/>
      <c r="E174" s="239"/>
      <c r="F174" s="261" t="s">
        <v>852</v>
      </c>
      <c r="G174" s="239"/>
      <c r="H174" s="239" t="s">
        <v>913</v>
      </c>
      <c r="I174" s="239" t="s">
        <v>848</v>
      </c>
      <c r="J174" s="239">
        <v>50</v>
      </c>
      <c r="K174" s="283"/>
    </row>
    <row r="175" s="1" customFormat="1" ht="15" customHeight="1">
      <c r="B175" s="262"/>
      <c r="C175" s="239" t="s">
        <v>873</v>
      </c>
      <c r="D175" s="239"/>
      <c r="E175" s="239"/>
      <c r="F175" s="261" t="s">
        <v>852</v>
      </c>
      <c r="G175" s="239"/>
      <c r="H175" s="239" t="s">
        <v>913</v>
      </c>
      <c r="I175" s="239" t="s">
        <v>848</v>
      </c>
      <c r="J175" s="239">
        <v>50</v>
      </c>
      <c r="K175" s="283"/>
    </row>
    <row r="176" s="1" customFormat="1" ht="15" customHeight="1">
      <c r="B176" s="262"/>
      <c r="C176" s="239" t="s">
        <v>871</v>
      </c>
      <c r="D176" s="239"/>
      <c r="E176" s="239"/>
      <c r="F176" s="261" t="s">
        <v>852</v>
      </c>
      <c r="G176" s="239"/>
      <c r="H176" s="239" t="s">
        <v>913</v>
      </c>
      <c r="I176" s="239" t="s">
        <v>848</v>
      </c>
      <c r="J176" s="239">
        <v>50</v>
      </c>
      <c r="K176" s="283"/>
    </row>
    <row r="177" s="1" customFormat="1" ht="15" customHeight="1">
      <c r="B177" s="262"/>
      <c r="C177" s="239" t="s">
        <v>102</v>
      </c>
      <c r="D177" s="239"/>
      <c r="E177" s="239"/>
      <c r="F177" s="261" t="s">
        <v>846</v>
      </c>
      <c r="G177" s="239"/>
      <c r="H177" s="239" t="s">
        <v>914</v>
      </c>
      <c r="I177" s="239" t="s">
        <v>915</v>
      </c>
      <c r="J177" s="239"/>
      <c r="K177" s="283"/>
    </row>
    <row r="178" s="1" customFormat="1" ht="15" customHeight="1">
      <c r="B178" s="262"/>
      <c r="C178" s="239" t="s">
        <v>57</v>
      </c>
      <c r="D178" s="239"/>
      <c r="E178" s="239"/>
      <c r="F178" s="261" t="s">
        <v>846</v>
      </c>
      <c r="G178" s="239"/>
      <c r="H178" s="239" t="s">
        <v>916</v>
      </c>
      <c r="I178" s="239" t="s">
        <v>917</v>
      </c>
      <c r="J178" s="239">
        <v>1</v>
      </c>
      <c r="K178" s="283"/>
    </row>
    <row r="179" s="1" customFormat="1" ht="15" customHeight="1">
      <c r="B179" s="262"/>
      <c r="C179" s="239" t="s">
        <v>53</v>
      </c>
      <c r="D179" s="239"/>
      <c r="E179" s="239"/>
      <c r="F179" s="261" t="s">
        <v>846</v>
      </c>
      <c r="G179" s="239"/>
      <c r="H179" s="239" t="s">
        <v>918</v>
      </c>
      <c r="I179" s="239" t="s">
        <v>848</v>
      </c>
      <c r="J179" s="239">
        <v>20</v>
      </c>
      <c r="K179" s="283"/>
    </row>
    <row r="180" s="1" customFormat="1" ht="15" customHeight="1">
      <c r="B180" s="262"/>
      <c r="C180" s="239" t="s">
        <v>54</v>
      </c>
      <c r="D180" s="239"/>
      <c r="E180" s="239"/>
      <c r="F180" s="261" t="s">
        <v>846</v>
      </c>
      <c r="G180" s="239"/>
      <c r="H180" s="239" t="s">
        <v>919</v>
      </c>
      <c r="I180" s="239" t="s">
        <v>848</v>
      </c>
      <c r="J180" s="239">
        <v>255</v>
      </c>
      <c r="K180" s="283"/>
    </row>
    <row r="181" s="1" customFormat="1" ht="15" customHeight="1">
      <c r="B181" s="262"/>
      <c r="C181" s="239" t="s">
        <v>103</v>
      </c>
      <c r="D181" s="239"/>
      <c r="E181" s="239"/>
      <c r="F181" s="261" t="s">
        <v>846</v>
      </c>
      <c r="G181" s="239"/>
      <c r="H181" s="239" t="s">
        <v>810</v>
      </c>
      <c r="I181" s="239" t="s">
        <v>848</v>
      </c>
      <c r="J181" s="239">
        <v>10</v>
      </c>
      <c r="K181" s="283"/>
    </row>
    <row r="182" s="1" customFormat="1" ht="15" customHeight="1">
      <c r="B182" s="262"/>
      <c r="C182" s="239" t="s">
        <v>104</v>
      </c>
      <c r="D182" s="239"/>
      <c r="E182" s="239"/>
      <c r="F182" s="261" t="s">
        <v>846</v>
      </c>
      <c r="G182" s="239"/>
      <c r="H182" s="239" t="s">
        <v>920</v>
      </c>
      <c r="I182" s="239" t="s">
        <v>881</v>
      </c>
      <c r="J182" s="239"/>
      <c r="K182" s="283"/>
    </row>
    <row r="183" s="1" customFormat="1" ht="15" customHeight="1">
      <c r="B183" s="262"/>
      <c r="C183" s="239" t="s">
        <v>921</v>
      </c>
      <c r="D183" s="239"/>
      <c r="E183" s="239"/>
      <c r="F183" s="261" t="s">
        <v>846</v>
      </c>
      <c r="G183" s="239"/>
      <c r="H183" s="239" t="s">
        <v>922</v>
      </c>
      <c r="I183" s="239" t="s">
        <v>881</v>
      </c>
      <c r="J183" s="239"/>
      <c r="K183" s="283"/>
    </row>
    <row r="184" s="1" customFormat="1" ht="15" customHeight="1">
      <c r="B184" s="262"/>
      <c r="C184" s="239" t="s">
        <v>910</v>
      </c>
      <c r="D184" s="239"/>
      <c r="E184" s="239"/>
      <c r="F184" s="261" t="s">
        <v>846</v>
      </c>
      <c r="G184" s="239"/>
      <c r="H184" s="239" t="s">
        <v>923</v>
      </c>
      <c r="I184" s="239" t="s">
        <v>881</v>
      </c>
      <c r="J184" s="239"/>
      <c r="K184" s="283"/>
    </row>
    <row r="185" s="1" customFormat="1" ht="15" customHeight="1">
      <c r="B185" s="262"/>
      <c r="C185" s="239" t="s">
        <v>106</v>
      </c>
      <c r="D185" s="239"/>
      <c r="E185" s="239"/>
      <c r="F185" s="261" t="s">
        <v>852</v>
      </c>
      <c r="G185" s="239"/>
      <c r="H185" s="239" t="s">
        <v>924</v>
      </c>
      <c r="I185" s="239" t="s">
        <v>848</v>
      </c>
      <c r="J185" s="239">
        <v>50</v>
      </c>
      <c r="K185" s="283"/>
    </row>
    <row r="186" s="1" customFormat="1" ht="15" customHeight="1">
      <c r="B186" s="262"/>
      <c r="C186" s="239" t="s">
        <v>925</v>
      </c>
      <c r="D186" s="239"/>
      <c r="E186" s="239"/>
      <c r="F186" s="261" t="s">
        <v>852</v>
      </c>
      <c r="G186" s="239"/>
      <c r="H186" s="239" t="s">
        <v>926</v>
      </c>
      <c r="I186" s="239" t="s">
        <v>927</v>
      </c>
      <c r="J186" s="239"/>
      <c r="K186" s="283"/>
    </row>
    <row r="187" s="1" customFormat="1" ht="15" customHeight="1">
      <c r="B187" s="262"/>
      <c r="C187" s="239" t="s">
        <v>928</v>
      </c>
      <c r="D187" s="239"/>
      <c r="E187" s="239"/>
      <c r="F187" s="261" t="s">
        <v>852</v>
      </c>
      <c r="G187" s="239"/>
      <c r="H187" s="239" t="s">
        <v>929</v>
      </c>
      <c r="I187" s="239" t="s">
        <v>927</v>
      </c>
      <c r="J187" s="239"/>
      <c r="K187" s="283"/>
    </row>
    <row r="188" s="1" customFormat="1" ht="15" customHeight="1">
      <c r="B188" s="262"/>
      <c r="C188" s="239" t="s">
        <v>930</v>
      </c>
      <c r="D188" s="239"/>
      <c r="E188" s="239"/>
      <c r="F188" s="261" t="s">
        <v>852</v>
      </c>
      <c r="G188" s="239"/>
      <c r="H188" s="239" t="s">
        <v>931</v>
      </c>
      <c r="I188" s="239" t="s">
        <v>927</v>
      </c>
      <c r="J188" s="239"/>
      <c r="K188" s="283"/>
    </row>
    <row r="189" s="1" customFormat="1" ht="15" customHeight="1">
      <c r="B189" s="262"/>
      <c r="C189" s="295" t="s">
        <v>932</v>
      </c>
      <c r="D189" s="239"/>
      <c r="E189" s="239"/>
      <c r="F189" s="261" t="s">
        <v>852</v>
      </c>
      <c r="G189" s="239"/>
      <c r="H189" s="239" t="s">
        <v>933</v>
      </c>
      <c r="I189" s="239" t="s">
        <v>934</v>
      </c>
      <c r="J189" s="296" t="s">
        <v>935</v>
      </c>
      <c r="K189" s="283"/>
    </row>
    <row r="190" s="1" customFormat="1" ht="15" customHeight="1">
      <c r="B190" s="262"/>
      <c r="C190" s="246" t="s">
        <v>42</v>
      </c>
      <c r="D190" s="239"/>
      <c r="E190" s="239"/>
      <c r="F190" s="261" t="s">
        <v>846</v>
      </c>
      <c r="G190" s="239"/>
      <c r="H190" s="236" t="s">
        <v>936</v>
      </c>
      <c r="I190" s="239" t="s">
        <v>937</v>
      </c>
      <c r="J190" s="239"/>
      <c r="K190" s="283"/>
    </row>
    <row r="191" s="1" customFormat="1" ht="15" customHeight="1">
      <c r="B191" s="262"/>
      <c r="C191" s="246" t="s">
        <v>938</v>
      </c>
      <c r="D191" s="239"/>
      <c r="E191" s="239"/>
      <c r="F191" s="261" t="s">
        <v>846</v>
      </c>
      <c r="G191" s="239"/>
      <c r="H191" s="239" t="s">
        <v>939</v>
      </c>
      <c r="I191" s="239" t="s">
        <v>881</v>
      </c>
      <c r="J191" s="239"/>
      <c r="K191" s="283"/>
    </row>
    <row r="192" s="1" customFormat="1" ht="15" customHeight="1">
      <c r="B192" s="262"/>
      <c r="C192" s="246" t="s">
        <v>940</v>
      </c>
      <c r="D192" s="239"/>
      <c r="E192" s="239"/>
      <c r="F192" s="261" t="s">
        <v>846</v>
      </c>
      <c r="G192" s="239"/>
      <c r="H192" s="239" t="s">
        <v>941</v>
      </c>
      <c r="I192" s="239" t="s">
        <v>881</v>
      </c>
      <c r="J192" s="239"/>
      <c r="K192" s="283"/>
    </row>
    <row r="193" s="1" customFormat="1" ht="15" customHeight="1">
      <c r="B193" s="262"/>
      <c r="C193" s="246" t="s">
        <v>942</v>
      </c>
      <c r="D193" s="239"/>
      <c r="E193" s="239"/>
      <c r="F193" s="261" t="s">
        <v>852</v>
      </c>
      <c r="G193" s="239"/>
      <c r="H193" s="239" t="s">
        <v>943</v>
      </c>
      <c r="I193" s="239" t="s">
        <v>881</v>
      </c>
      <c r="J193" s="239"/>
      <c r="K193" s="283"/>
    </row>
    <row r="194" s="1" customFormat="1" ht="15" customHeight="1">
      <c r="B194" s="289"/>
      <c r="C194" s="297"/>
      <c r="D194" s="271"/>
      <c r="E194" s="271"/>
      <c r="F194" s="271"/>
      <c r="G194" s="271"/>
      <c r="H194" s="271"/>
      <c r="I194" s="271"/>
      <c r="J194" s="271"/>
      <c r="K194" s="290"/>
    </row>
    <row r="195" s="1" customFormat="1" ht="18.75" customHeight="1">
      <c r="B195" s="236"/>
      <c r="C195" s="239"/>
      <c r="D195" s="239"/>
      <c r="E195" s="239"/>
      <c r="F195" s="261"/>
      <c r="G195" s="239"/>
      <c r="H195" s="239"/>
      <c r="I195" s="239"/>
      <c r="J195" s="239"/>
      <c r="K195" s="236"/>
    </row>
    <row r="196" s="1" customFormat="1" ht="18.75" customHeight="1">
      <c r="B196" s="236"/>
      <c r="C196" s="239"/>
      <c r="D196" s="239"/>
      <c r="E196" s="239"/>
      <c r="F196" s="261"/>
      <c r="G196" s="239"/>
      <c r="H196" s="239"/>
      <c r="I196" s="239"/>
      <c r="J196" s="239"/>
      <c r="K196" s="236"/>
    </row>
    <row r="197" s="1" customFormat="1" ht="18.75" customHeight="1">
      <c r="B197" s="247"/>
      <c r="C197" s="247"/>
      <c r="D197" s="247"/>
      <c r="E197" s="247"/>
      <c r="F197" s="247"/>
      <c r="G197" s="247"/>
      <c r="H197" s="247"/>
      <c r="I197" s="247"/>
      <c r="J197" s="247"/>
      <c r="K197" s="247"/>
    </row>
    <row r="198" s="1" customFormat="1">
      <c r="B198" s="226"/>
      <c r="C198" s="227"/>
      <c r="D198" s="227"/>
      <c r="E198" s="227"/>
      <c r="F198" s="227"/>
      <c r="G198" s="227"/>
      <c r="H198" s="227"/>
      <c r="I198" s="227"/>
      <c r="J198" s="227"/>
      <c r="K198" s="228"/>
    </row>
    <row r="199" s="1" customFormat="1" ht="21">
      <c r="B199" s="229"/>
      <c r="C199" s="230" t="s">
        <v>944</v>
      </c>
      <c r="D199" s="230"/>
      <c r="E199" s="230"/>
      <c r="F199" s="230"/>
      <c r="G199" s="230"/>
      <c r="H199" s="230"/>
      <c r="I199" s="230"/>
      <c r="J199" s="230"/>
      <c r="K199" s="231"/>
    </row>
    <row r="200" s="1" customFormat="1" ht="25.5" customHeight="1">
      <c r="B200" s="229"/>
      <c r="C200" s="298" t="s">
        <v>945</v>
      </c>
      <c r="D200" s="298"/>
      <c r="E200" s="298"/>
      <c r="F200" s="298" t="s">
        <v>946</v>
      </c>
      <c r="G200" s="299"/>
      <c r="H200" s="298" t="s">
        <v>947</v>
      </c>
      <c r="I200" s="298"/>
      <c r="J200" s="298"/>
      <c r="K200" s="231"/>
    </row>
    <row r="201" s="1" customFormat="1" ht="5.25" customHeight="1">
      <c r="B201" s="262"/>
      <c r="C201" s="259"/>
      <c r="D201" s="259"/>
      <c r="E201" s="259"/>
      <c r="F201" s="259"/>
      <c r="G201" s="239"/>
      <c r="H201" s="259"/>
      <c r="I201" s="259"/>
      <c r="J201" s="259"/>
      <c r="K201" s="283"/>
    </row>
    <row r="202" s="1" customFormat="1" ht="15" customHeight="1">
      <c r="B202" s="262"/>
      <c r="C202" s="239" t="s">
        <v>937</v>
      </c>
      <c r="D202" s="239"/>
      <c r="E202" s="239"/>
      <c r="F202" s="261" t="s">
        <v>43</v>
      </c>
      <c r="G202" s="239"/>
      <c r="H202" s="239" t="s">
        <v>948</v>
      </c>
      <c r="I202" s="239"/>
      <c r="J202" s="239"/>
      <c r="K202" s="283"/>
    </row>
    <row r="203" s="1" customFormat="1" ht="15" customHeight="1">
      <c r="B203" s="262"/>
      <c r="C203" s="268"/>
      <c r="D203" s="239"/>
      <c r="E203" s="239"/>
      <c r="F203" s="261" t="s">
        <v>44</v>
      </c>
      <c r="G203" s="239"/>
      <c r="H203" s="239" t="s">
        <v>949</v>
      </c>
      <c r="I203" s="239"/>
      <c r="J203" s="239"/>
      <c r="K203" s="283"/>
    </row>
    <row r="204" s="1" customFormat="1" ht="15" customHeight="1">
      <c r="B204" s="262"/>
      <c r="C204" s="268"/>
      <c r="D204" s="239"/>
      <c r="E204" s="239"/>
      <c r="F204" s="261" t="s">
        <v>47</v>
      </c>
      <c r="G204" s="239"/>
      <c r="H204" s="239" t="s">
        <v>950</v>
      </c>
      <c r="I204" s="239"/>
      <c r="J204" s="239"/>
      <c r="K204" s="283"/>
    </row>
    <row r="205" s="1" customFormat="1" ht="15" customHeight="1">
      <c r="B205" s="262"/>
      <c r="C205" s="239"/>
      <c r="D205" s="239"/>
      <c r="E205" s="239"/>
      <c r="F205" s="261" t="s">
        <v>45</v>
      </c>
      <c r="G205" s="239"/>
      <c r="H205" s="239" t="s">
        <v>951</v>
      </c>
      <c r="I205" s="239"/>
      <c r="J205" s="239"/>
      <c r="K205" s="283"/>
    </row>
    <row r="206" s="1" customFormat="1" ht="15" customHeight="1">
      <c r="B206" s="262"/>
      <c r="C206" s="239"/>
      <c r="D206" s="239"/>
      <c r="E206" s="239"/>
      <c r="F206" s="261" t="s">
        <v>46</v>
      </c>
      <c r="G206" s="239"/>
      <c r="H206" s="239" t="s">
        <v>952</v>
      </c>
      <c r="I206" s="239"/>
      <c r="J206" s="239"/>
      <c r="K206" s="283"/>
    </row>
    <row r="207" s="1" customFormat="1" ht="15" customHeight="1">
      <c r="B207" s="262"/>
      <c r="C207" s="239"/>
      <c r="D207" s="239"/>
      <c r="E207" s="239"/>
      <c r="F207" s="261"/>
      <c r="G207" s="239"/>
      <c r="H207" s="239"/>
      <c r="I207" s="239"/>
      <c r="J207" s="239"/>
      <c r="K207" s="283"/>
    </row>
    <row r="208" s="1" customFormat="1" ht="15" customHeight="1">
      <c r="B208" s="262"/>
      <c r="C208" s="239" t="s">
        <v>893</v>
      </c>
      <c r="D208" s="239"/>
      <c r="E208" s="239"/>
      <c r="F208" s="261" t="s">
        <v>85</v>
      </c>
      <c r="G208" s="239"/>
      <c r="H208" s="239" t="s">
        <v>953</v>
      </c>
      <c r="I208" s="239"/>
      <c r="J208" s="239"/>
      <c r="K208" s="283"/>
    </row>
    <row r="209" s="1" customFormat="1" ht="15" customHeight="1">
      <c r="B209" s="262"/>
      <c r="C209" s="268"/>
      <c r="D209" s="239"/>
      <c r="E209" s="239"/>
      <c r="F209" s="261" t="s">
        <v>789</v>
      </c>
      <c r="G209" s="239"/>
      <c r="H209" s="239" t="s">
        <v>790</v>
      </c>
      <c r="I209" s="239"/>
      <c r="J209" s="239"/>
      <c r="K209" s="283"/>
    </row>
    <row r="210" s="1" customFormat="1" ht="15" customHeight="1">
      <c r="B210" s="262"/>
      <c r="C210" s="239"/>
      <c r="D210" s="239"/>
      <c r="E210" s="239"/>
      <c r="F210" s="261" t="s">
        <v>787</v>
      </c>
      <c r="G210" s="239"/>
      <c r="H210" s="239" t="s">
        <v>954</v>
      </c>
      <c r="I210" s="239"/>
      <c r="J210" s="239"/>
      <c r="K210" s="283"/>
    </row>
    <row r="211" s="1" customFormat="1" ht="15" customHeight="1">
      <c r="B211" s="300"/>
      <c r="C211" s="268"/>
      <c r="D211" s="268"/>
      <c r="E211" s="268"/>
      <c r="F211" s="261" t="s">
        <v>79</v>
      </c>
      <c r="G211" s="246"/>
      <c r="H211" s="287" t="s">
        <v>791</v>
      </c>
      <c r="I211" s="287"/>
      <c r="J211" s="287"/>
      <c r="K211" s="301"/>
    </row>
    <row r="212" s="1" customFormat="1" ht="15" customHeight="1">
      <c r="B212" s="300"/>
      <c r="C212" s="268"/>
      <c r="D212" s="268"/>
      <c r="E212" s="268"/>
      <c r="F212" s="261" t="s">
        <v>792</v>
      </c>
      <c r="G212" s="246"/>
      <c r="H212" s="287" t="s">
        <v>955</v>
      </c>
      <c r="I212" s="287"/>
      <c r="J212" s="287"/>
      <c r="K212" s="301"/>
    </row>
    <row r="213" s="1" customFormat="1" ht="15" customHeight="1">
      <c r="B213" s="300"/>
      <c r="C213" s="268"/>
      <c r="D213" s="268"/>
      <c r="E213" s="268"/>
      <c r="F213" s="302"/>
      <c r="G213" s="246"/>
      <c r="H213" s="303"/>
      <c r="I213" s="303"/>
      <c r="J213" s="303"/>
      <c r="K213" s="301"/>
    </row>
    <row r="214" s="1" customFormat="1" ht="15" customHeight="1">
      <c r="B214" s="300"/>
      <c r="C214" s="239" t="s">
        <v>917</v>
      </c>
      <c r="D214" s="268"/>
      <c r="E214" s="268"/>
      <c r="F214" s="261">
        <v>1</v>
      </c>
      <c r="G214" s="246"/>
      <c r="H214" s="287" t="s">
        <v>956</v>
      </c>
      <c r="I214" s="287"/>
      <c r="J214" s="287"/>
      <c r="K214" s="301"/>
    </row>
    <row r="215" s="1" customFormat="1" ht="15" customHeight="1">
      <c r="B215" s="300"/>
      <c r="C215" s="268"/>
      <c r="D215" s="268"/>
      <c r="E215" s="268"/>
      <c r="F215" s="261">
        <v>2</v>
      </c>
      <c r="G215" s="246"/>
      <c r="H215" s="287" t="s">
        <v>957</v>
      </c>
      <c r="I215" s="287"/>
      <c r="J215" s="287"/>
      <c r="K215" s="301"/>
    </row>
    <row r="216" s="1" customFormat="1" ht="15" customHeight="1">
      <c r="B216" s="300"/>
      <c r="C216" s="268"/>
      <c r="D216" s="268"/>
      <c r="E216" s="268"/>
      <c r="F216" s="261">
        <v>3</v>
      </c>
      <c r="G216" s="246"/>
      <c r="H216" s="287" t="s">
        <v>958</v>
      </c>
      <c r="I216" s="287"/>
      <c r="J216" s="287"/>
      <c r="K216" s="301"/>
    </row>
    <row r="217" s="1" customFormat="1" ht="15" customHeight="1">
      <c r="B217" s="300"/>
      <c r="C217" s="268"/>
      <c r="D217" s="268"/>
      <c r="E217" s="268"/>
      <c r="F217" s="261">
        <v>4</v>
      </c>
      <c r="G217" s="246"/>
      <c r="H217" s="287" t="s">
        <v>959</v>
      </c>
      <c r="I217" s="287"/>
      <c r="J217" s="287"/>
      <c r="K217" s="301"/>
    </row>
    <row r="218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Vasek-PC\Vasek</dc:creator>
  <cp:lastModifiedBy>Vasek-PC\Vasek</cp:lastModifiedBy>
  <dcterms:created xsi:type="dcterms:W3CDTF">2020-03-04T12:05:30Z</dcterms:created>
  <dcterms:modified xsi:type="dcterms:W3CDTF">2020-03-04T12:05:39Z</dcterms:modified>
</cp:coreProperties>
</file>