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PS 01.01 - Strojní techn..." sheetId="2" r:id="rId2"/>
    <sheet name="DPS 01.02 - Elektroinstal..." sheetId="3" r:id="rId3"/>
    <sheet name="PS 02_a - Potrubí" sheetId="4" r:id="rId4"/>
    <sheet name="PS 02_b - Stavební práce" sheetId="5" r:id="rId5"/>
    <sheet name="Pokyny pro vyplnění" sheetId="6" r:id="rId6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'DPS 01.01 - Strojní techn...'!$C$104:$K$453</definedName>
    <definedName name="_xlnm.Print_Area" localSheetId="1">'DPS 01.01 - Strojní techn...'!$C$4:$J$41,'DPS 01.01 - Strojní techn...'!$C$47:$J$84,'DPS 01.01 - Strojní techn...'!$C$90:$K$453</definedName>
    <definedName name="_xlnm.Print_Titles" localSheetId="1">'DPS 01.01 - Strojní techn...'!$104:$104</definedName>
    <definedName name="_xlnm._FilterDatabase" localSheetId="2" hidden="1">'DPS 01.02 - Elektroinstal...'!$C$92:$K$197</definedName>
    <definedName name="_xlnm.Print_Area" localSheetId="2">'DPS 01.02 - Elektroinstal...'!$C$4:$J$41,'DPS 01.02 - Elektroinstal...'!$C$47:$J$72,'DPS 01.02 - Elektroinstal...'!$C$78:$K$197</definedName>
    <definedName name="_xlnm.Print_Titles" localSheetId="2">'DPS 01.02 - Elektroinstal...'!$92:$92</definedName>
    <definedName name="_xlnm._FilterDatabase" localSheetId="3" hidden="1">'PS 02_a - Potrubí'!$C$96:$K$357</definedName>
    <definedName name="_xlnm.Print_Area" localSheetId="3">'PS 02_a - Potrubí'!$C$4:$J$41,'PS 02_a - Potrubí'!$C$47:$J$76,'PS 02_a - Potrubí'!$C$82:$K$357</definedName>
    <definedName name="_xlnm.Print_Titles" localSheetId="3">'PS 02_a - Potrubí'!$96:$96</definedName>
    <definedName name="_xlnm._FilterDatabase" localSheetId="4" hidden="1">'PS 02_b - Stavební práce'!$C$111:$K$401</definedName>
    <definedName name="_xlnm.Print_Area" localSheetId="4">'PS 02_b - Stavební práce'!$C$4:$J$41,'PS 02_b - Stavební práce'!$C$47:$J$91,'PS 02_b - Stavební práce'!$C$97:$K$401</definedName>
    <definedName name="_xlnm.Print_Titles" localSheetId="4">'PS 02_b - Stavební práce'!$111:$111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J39"/>
  <c r="J38"/>
  <c i="1" r="AY60"/>
  <c i="5" r="J37"/>
  <c i="1" r="AX60"/>
  <c i="5" r="BI400"/>
  <c r="BH400"/>
  <c r="BG400"/>
  <c r="BF400"/>
  <c r="T400"/>
  <c r="R400"/>
  <c r="P400"/>
  <c r="BI398"/>
  <c r="BH398"/>
  <c r="BG398"/>
  <c r="BF398"/>
  <c r="T398"/>
  <c r="R398"/>
  <c r="P398"/>
  <c r="BI393"/>
  <c r="BH393"/>
  <c r="BG393"/>
  <c r="BF393"/>
  <c r="T393"/>
  <c r="T392"/>
  <c r="R393"/>
  <c r="R392"/>
  <c r="P393"/>
  <c r="P392"/>
  <c r="BI388"/>
  <c r="BH388"/>
  <c r="BG388"/>
  <c r="BF388"/>
  <c r="T388"/>
  <c r="T387"/>
  <c r="R388"/>
  <c r="R387"/>
  <c r="P388"/>
  <c r="P387"/>
  <c r="BI385"/>
  <c r="BH385"/>
  <c r="BG385"/>
  <c r="BF385"/>
  <c r="T385"/>
  <c r="T384"/>
  <c r="R385"/>
  <c r="R384"/>
  <c r="P385"/>
  <c r="P384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2"/>
  <c r="BH362"/>
  <c r="BG362"/>
  <c r="BF362"/>
  <c r="T362"/>
  <c r="R362"/>
  <c r="P362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5"/>
  <c r="BH315"/>
  <c r="BG315"/>
  <c r="BF315"/>
  <c r="T315"/>
  <c r="R315"/>
  <c r="P315"/>
  <c r="BI310"/>
  <c r="BH310"/>
  <c r="BG310"/>
  <c r="BF310"/>
  <c r="T310"/>
  <c r="R310"/>
  <c r="P310"/>
  <c r="BI306"/>
  <c r="BH306"/>
  <c r="BG306"/>
  <c r="BF306"/>
  <c r="T306"/>
  <c r="R306"/>
  <c r="P306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4"/>
  <c r="BH274"/>
  <c r="BG274"/>
  <c r="BF274"/>
  <c r="T274"/>
  <c r="T273"/>
  <c r="T272"/>
  <c r="R274"/>
  <c r="R273"/>
  <c r="R272"/>
  <c r="P274"/>
  <c r="P273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1"/>
  <c r="BH201"/>
  <c r="BG201"/>
  <c r="BF201"/>
  <c r="T201"/>
  <c r="R201"/>
  <c r="P201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70"/>
  <c r="BH170"/>
  <c r="BG170"/>
  <c r="BF170"/>
  <c r="T170"/>
  <c r="R170"/>
  <c r="P170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T155"/>
  <c r="R156"/>
  <c r="R155"/>
  <c r="P156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J109"/>
  <c r="J108"/>
  <c r="F106"/>
  <c r="E104"/>
  <c r="J59"/>
  <c r="J58"/>
  <c r="F56"/>
  <c r="E54"/>
  <c r="J20"/>
  <c r="E20"/>
  <c r="F59"/>
  <c r="J19"/>
  <c r="J17"/>
  <c r="E17"/>
  <c r="F108"/>
  <c r="J16"/>
  <c r="J14"/>
  <c r="J106"/>
  <c r="E7"/>
  <c r="E100"/>
  <c i="4" r="J39"/>
  <c r="J38"/>
  <c i="1" r="AY59"/>
  <c i="4" r="J37"/>
  <c i="1" r="AX59"/>
  <c i="4"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J94"/>
  <c r="J93"/>
  <c r="F91"/>
  <c r="E89"/>
  <c r="J59"/>
  <c r="J58"/>
  <c r="F56"/>
  <c r="E54"/>
  <c r="J20"/>
  <c r="E20"/>
  <c r="F94"/>
  <c r="J19"/>
  <c r="J17"/>
  <c r="E17"/>
  <c r="F93"/>
  <c r="J16"/>
  <c r="J14"/>
  <c r="J56"/>
  <c r="E7"/>
  <c r="E85"/>
  <c i="3" r="J39"/>
  <c r="J38"/>
  <c i="1" r="AY57"/>
  <c i="3" r="J37"/>
  <c i="1" r="AX57"/>
  <c i="3"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90"/>
  <c r="J89"/>
  <c r="F87"/>
  <c r="E85"/>
  <c r="J59"/>
  <c r="J58"/>
  <c r="F56"/>
  <c r="E54"/>
  <c r="J20"/>
  <c r="E20"/>
  <c r="F90"/>
  <c r="J19"/>
  <c r="J17"/>
  <c r="E17"/>
  <c r="F89"/>
  <c r="J16"/>
  <c r="J14"/>
  <c r="J56"/>
  <c r="E7"/>
  <c r="E81"/>
  <c i="2" r="J39"/>
  <c r="J38"/>
  <c i="1" r="AY56"/>
  <c i="2" r="J37"/>
  <c i="1" r="AX56"/>
  <c i="2"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3"/>
  <c r="BH163"/>
  <c r="BG163"/>
  <c r="BF163"/>
  <c r="T163"/>
  <c r="T162"/>
  <c r="R163"/>
  <c r="R162"/>
  <c r="P163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T143"/>
  <c r="R144"/>
  <c r="R143"/>
  <c r="P144"/>
  <c r="P143"/>
  <c r="BI140"/>
  <c r="BH140"/>
  <c r="BG140"/>
  <c r="BF140"/>
  <c r="T140"/>
  <c r="T139"/>
  <c r="T138"/>
  <c r="R140"/>
  <c r="R139"/>
  <c r="R138"/>
  <c r="P140"/>
  <c r="P139"/>
  <c r="P138"/>
  <c r="BI130"/>
  <c r="BH130"/>
  <c r="BG130"/>
  <c r="BF130"/>
  <c r="T130"/>
  <c r="R130"/>
  <c r="P130"/>
  <c r="BI123"/>
  <c r="BH123"/>
  <c r="BG123"/>
  <c r="BF123"/>
  <c r="T123"/>
  <c r="R123"/>
  <c r="P123"/>
  <c r="BI116"/>
  <c r="BH116"/>
  <c r="BG116"/>
  <c r="BF116"/>
  <c r="T116"/>
  <c r="R116"/>
  <c r="P116"/>
  <c r="BI109"/>
  <c r="BH109"/>
  <c r="BG109"/>
  <c r="BF109"/>
  <c r="T109"/>
  <c r="R109"/>
  <c r="P109"/>
  <c r="J102"/>
  <c r="J101"/>
  <c r="F99"/>
  <c r="E97"/>
  <c r="J59"/>
  <c r="J58"/>
  <c r="F56"/>
  <c r="E54"/>
  <c r="J20"/>
  <c r="E20"/>
  <c r="F102"/>
  <c r="J19"/>
  <c r="J17"/>
  <c r="E17"/>
  <c r="F58"/>
  <c r="J16"/>
  <c r="J14"/>
  <c r="J99"/>
  <c r="E7"/>
  <c r="E50"/>
  <c i="1" r="L50"/>
  <c r="AM50"/>
  <c r="AM49"/>
  <c r="L49"/>
  <c r="AM47"/>
  <c r="L47"/>
  <c r="L45"/>
  <c r="L44"/>
  <c i="5" r="BK376"/>
  <c r="J355"/>
  <c r="J324"/>
  <c r="BK251"/>
  <c r="BK237"/>
  <c r="J226"/>
  <c r="J186"/>
  <c r="BK160"/>
  <c r="J140"/>
  <c r="BK127"/>
  <c i="4" r="BK345"/>
  <c r="BK331"/>
  <c r="BK318"/>
  <c r="J308"/>
  <c r="BK286"/>
  <c r="BK278"/>
  <c r="J270"/>
  <c r="J260"/>
  <c r="BK246"/>
  <c r="J238"/>
  <c r="BK228"/>
  <c r="J217"/>
  <c r="J196"/>
  <c r="BK184"/>
  <c r="BK175"/>
  <c r="BK162"/>
  <c r="J160"/>
  <c r="BK152"/>
  <c r="BK138"/>
  <c r="BK120"/>
  <c r="J100"/>
  <c i="3" r="J191"/>
  <c r="BK187"/>
  <c r="BK175"/>
  <c r="BK169"/>
  <c r="J157"/>
  <c r="BK147"/>
  <c r="J134"/>
  <c r="J121"/>
  <c r="BK115"/>
  <c r="BK100"/>
  <c r="BK96"/>
  <c i="2" r="BK437"/>
  <c r="BK422"/>
  <c r="J390"/>
  <c r="BK370"/>
  <c r="BK360"/>
  <c r="J348"/>
  <c r="J342"/>
  <c r="BK334"/>
  <c r="J326"/>
  <c r="BK307"/>
  <c r="J285"/>
  <c r="J277"/>
  <c r="J269"/>
  <c r="J254"/>
  <c r="BK248"/>
  <c r="BK234"/>
  <c r="BK215"/>
  <c r="J208"/>
  <c r="J180"/>
  <c r="J159"/>
  <c r="BK130"/>
  <c r="J109"/>
  <c i="5" r="BK400"/>
  <c r="J400"/>
  <c r="BK398"/>
  <c r="BK385"/>
  <c r="BK358"/>
  <c r="J327"/>
  <c r="J298"/>
  <c r="J274"/>
  <c r="J260"/>
  <c r="BK234"/>
  <c r="BK201"/>
  <c r="J160"/>
  <c r="BK123"/>
  <c i="4" r="J331"/>
  <c r="J322"/>
  <c r="BK300"/>
  <c r="J294"/>
  <c r="BK282"/>
  <c r="J266"/>
  <c r="BK260"/>
  <c r="BK254"/>
  <c r="J236"/>
  <c r="J228"/>
  <c r="J213"/>
  <c r="BK200"/>
  <c r="J194"/>
  <c r="BK178"/>
  <c r="BK158"/>
  <c r="BK144"/>
  <c r="BK133"/>
  <c r="J124"/>
  <c r="BK108"/>
  <c r="J104"/>
  <c i="3" r="BK191"/>
  <c r="J185"/>
  <c r="BK173"/>
  <c r="BK162"/>
  <c r="BK151"/>
  <c r="J138"/>
  <c r="J130"/>
  <c r="BK121"/>
  <c r="J96"/>
  <c i="5" r="J116"/>
  <c i="4" r="BK326"/>
  <c r="BK312"/>
  <c r="BK304"/>
  <c r="BK294"/>
  <c r="J280"/>
  <c r="J274"/>
  <c r="BK264"/>
  <c r="J256"/>
  <c r="BK240"/>
  <c r="BK219"/>
  <c r="BK206"/>
  <c r="J200"/>
  <c r="BK182"/>
  <c r="J162"/>
  <c r="BK146"/>
  <c r="J133"/>
  <c r="BK122"/>
  <c r="J112"/>
  <c r="BK106"/>
  <c i="3" r="BK160"/>
  <c r="J147"/>
  <c r="J140"/>
  <c r="BK125"/>
  <c r="J103"/>
  <c i="2" r="BK450"/>
  <c r="BK448"/>
  <c r="BK430"/>
  <c r="J418"/>
  <c r="BK405"/>
  <c r="J398"/>
  <c r="BK388"/>
  <c r="BK378"/>
  <c r="BK366"/>
  <c r="BK352"/>
  <c r="BK346"/>
  <c r="J338"/>
  <c r="BK324"/>
  <c r="BK281"/>
  <c r="BK269"/>
  <c r="J262"/>
  <c r="J248"/>
  <c r="BK231"/>
  <c r="BK225"/>
  <c r="BK210"/>
  <c r="J196"/>
  <c r="BK182"/>
  <c r="BK168"/>
  <c i="5" r="J385"/>
  <c r="J362"/>
  <c r="J331"/>
  <c r="J289"/>
  <c r="BK260"/>
  <c r="J241"/>
  <c r="J234"/>
  <c r="J222"/>
  <c r="BK210"/>
  <c r="BK189"/>
  <c r="BK174"/>
  <c r="BK151"/>
  <c r="J134"/>
  <c r="J119"/>
  <c i="4" r="BK354"/>
  <c r="J345"/>
  <c r="BK335"/>
  <c r="J333"/>
  <c r="BK322"/>
  <c r="J316"/>
  <c r="BK306"/>
  <c r="J300"/>
  <c r="J290"/>
  <c r="J278"/>
  <c r="BK242"/>
  <c r="BK222"/>
  <c r="J215"/>
  <c r="J198"/>
  <c r="J186"/>
  <c r="J175"/>
  <c r="J165"/>
  <c r="BK148"/>
  <c r="J138"/>
  <c r="BK124"/>
  <c r="BK114"/>
  <c r="J102"/>
  <c i="3" r="J183"/>
  <c r="BK177"/>
  <c r="J162"/>
  <c r="BK142"/>
  <c r="BK134"/>
  <c r="BK103"/>
  <c i="2" r="J446"/>
  <c r="J435"/>
  <c r="J424"/>
  <c r="BK412"/>
  <c r="J396"/>
  <c r="BK383"/>
  <c r="J366"/>
  <c r="BK358"/>
  <c r="J334"/>
  <c r="BK311"/>
  <c r="BK303"/>
  <c r="J297"/>
  <c r="BK289"/>
  <c r="J271"/>
  <c r="J256"/>
  <c r="J246"/>
  <c r="J240"/>
  <c r="BK227"/>
  <c r="BK221"/>
  <c r="BK212"/>
  <c r="J200"/>
  <c r="BK188"/>
  <c r="BK180"/>
  <c r="BK174"/>
  <c r="J168"/>
  <c r="J152"/>
  <c r="BK109"/>
  <c i="5" r="J393"/>
  <c r="BK350"/>
  <c r="J315"/>
  <c r="BK294"/>
  <c r="BK241"/>
  <c r="BK222"/>
  <c r="BK180"/>
  <c r="BK163"/>
  <c r="J151"/>
  <c r="BK131"/>
  <c r="BK116"/>
  <c i="4" r="J339"/>
  <c r="BK320"/>
  <c r="BK314"/>
  <c r="J288"/>
  <c r="J282"/>
  <c r="BK274"/>
  <c r="BK266"/>
  <c r="J250"/>
  <c r="J240"/>
  <c r="BK236"/>
  <c r="J226"/>
  <c r="BK213"/>
  <c r="BK194"/>
  <c r="J182"/>
  <c r="BK173"/>
  <c r="BK156"/>
  <c r="J150"/>
  <c r="J136"/>
  <c r="J114"/>
  <c i="3" r="J195"/>
  <c r="BK189"/>
  <c r="BK179"/>
  <c r="J173"/>
  <c r="BK167"/>
  <c r="J155"/>
  <c r="J144"/>
  <c r="J132"/>
  <c r="BK119"/>
  <c r="BK113"/>
  <c r="BK98"/>
  <c i="2" r="J441"/>
  <c r="BK433"/>
  <c r="BK416"/>
  <c r="J381"/>
  <c r="BK368"/>
  <c r="BK354"/>
  <c r="J346"/>
  <c r="BK340"/>
  <c r="J332"/>
  <c r="J320"/>
  <c r="BK297"/>
  <c r="J283"/>
  <c r="BK271"/>
  <c r="J260"/>
  <c r="BK246"/>
  <c r="J221"/>
  <c r="J210"/>
  <c r="J204"/>
  <c r="J188"/>
  <c r="J149"/>
  <c r="J140"/>
  <c r="BK116"/>
  <c i="1" r="AS55"/>
  <c i="5" r="J388"/>
  <c r="BK369"/>
  <c r="BK338"/>
  <c r="J321"/>
  <c r="BK282"/>
  <c r="BK268"/>
  <c r="J244"/>
  <c r="J210"/>
  <c r="J189"/>
  <c r="BK143"/>
  <c i="4" r="J341"/>
  <c r="BK324"/>
  <c r="BK308"/>
  <c r="J298"/>
  <c r="BK292"/>
  <c r="BK270"/>
  <c r="J262"/>
  <c r="BK258"/>
  <c r="J246"/>
  <c r="BK232"/>
  <c r="J222"/>
  <c r="J204"/>
  <c r="BK196"/>
  <c r="J188"/>
  <c r="J171"/>
  <c r="BK150"/>
  <c r="BK129"/>
  <c r="J118"/>
  <c r="BK102"/>
  <c i="3" r="BK193"/>
  <c r="J177"/>
  <c r="J165"/>
  <c r="BK153"/>
  <c r="BK136"/>
  <c r="J128"/>
  <c r="J117"/>
  <c i="2" r="BK446"/>
  <c r="BK441"/>
  <c r="BK424"/>
  <c r="J416"/>
  <c r="J412"/>
  <c r="J405"/>
  <c r="BK403"/>
  <c r="BK398"/>
  <c r="BK396"/>
  <c r="J394"/>
  <c r="BK385"/>
  <c r="J378"/>
  <c r="J370"/>
  <c r="J356"/>
  <c r="BK344"/>
  <c r="BK336"/>
  <c r="BK330"/>
  <c r="BK326"/>
  <c r="J322"/>
  <c r="BK318"/>
  <c r="BK313"/>
  <c r="BK309"/>
  <c r="J305"/>
  <c r="J301"/>
  <c r="BK295"/>
  <c r="BK291"/>
  <c r="J287"/>
  <c r="BK283"/>
  <c r="J275"/>
  <c r="BK258"/>
  <c r="BK254"/>
  <c r="J238"/>
  <c r="BK217"/>
  <c r="BK208"/>
  <c r="BK196"/>
  <c r="J186"/>
  <c r="J176"/>
  <c r="J170"/>
  <c r="J155"/>
  <c r="BK152"/>
  <c r="J130"/>
  <c r="J123"/>
  <c i="5" r="BK393"/>
  <c r="BK372"/>
  <c r="J369"/>
  <c r="BK362"/>
  <c r="BK344"/>
  <c r="J338"/>
  <c r="BK331"/>
  <c r="BK315"/>
  <c r="BK310"/>
  <c r="BK301"/>
  <c r="BK298"/>
  <c r="BK289"/>
  <c r="J285"/>
  <c r="BK274"/>
  <c r="BK256"/>
  <c r="BK254"/>
  <c r="BK248"/>
  <c r="BK213"/>
  <c r="BK170"/>
  <c r="J163"/>
  <c r="BK140"/>
  <c r="J131"/>
  <c r="J123"/>
  <c i="4" r="J350"/>
  <c r="J343"/>
  <c r="J314"/>
  <c r="J306"/>
  <c r="BK298"/>
  <c r="BK288"/>
  <c r="BK276"/>
  <c r="BK268"/>
  <c r="J258"/>
  <c r="BK250"/>
  <c r="J242"/>
  <c r="J230"/>
  <c r="J208"/>
  <c r="BK202"/>
  <c r="BK190"/>
  <c r="J184"/>
  <c r="J167"/>
  <c r="J158"/>
  <c r="J152"/>
  <c r="J142"/>
  <c r="BK131"/>
  <c r="BK118"/>
  <c r="J110"/>
  <c r="BK104"/>
  <c i="3" r="J151"/>
  <c r="J142"/>
  <c r="BK128"/>
  <c r="J113"/>
  <c i="2" r="BK452"/>
  <c r="J450"/>
  <c r="BK444"/>
  <c r="BK420"/>
  <c r="BK409"/>
  <c r="BK392"/>
  <c r="J385"/>
  <c r="BK381"/>
  <c r="BK374"/>
  <c r="J358"/>
  <c r="BK348"/>
  <c r="J340"/>
  <c r="J330"/>
  <c r="J313"/>
  <c r="BK277"/>
  <c r="J264"/>
  <c r="J258"/>
  <c r="J234"/>
  <c r="J227"/>
  <c r="BK219"/>
  <c r="BK200"/>
  <c r="J194"/>
  <c r="J184"/>
  <c r="J174"/>
  <c i="5" r="BK388"/>
  <c r="BK365"/>
  <c r="J341"/>
  <c r="J306"/>
  <c r="BK279"/>
  <c r="J256"/>
  <c r="BK244"/>
  <c r="BK226"/>
  <c r="J213"/>
  <c r="J201"/>
  <c r="BK186"/>
  <c r="J174"/>
  <c r="J147"/>
  <c r="J127"/>
  <c i="4" r="J356"/>
  <c r="J352"/>
  <c r="BK348"/>
  <c r="BK337"/>
  <c r="BK333"/>
  <c r="J326"/>
  <c r="J318"/>
  <c r="BK310"/>
  <c r="J304"/>
  <c r="BK296"/>
  <c r="BK280"/>
  <c r="J248"/>
  <c r="BK244"/>
  <c r="BK224"/>
  <c r="BK217"/>
  <c r="BK211"/>
  <c r="BK188"/>
  <c r="J178"/>
  <c r="BK171"/>
  <c r="BK160"/>
  <c r="BK142"/>
  <c r="BK136"/>
  <c r="J120"/>
  <c r="BK110"/>
  <c i="3" r="BK185"/>
  <c r="J179"/>
  <c r="BK171"/>
  <c r="J160"/>
  <c r="BK149"/>
  <c r="J136"/>
  <c r="J119"/>
  <c r="J109"/>
  <c r="J100"/>
  <c i="2" r="J439"/>
  <c r="J433"/>
  <c r="BK428"/>
  <c r="J420"/>
  <c r="J409"/>
  <c r="BK394"/>
  <c r="J374"/>
  <c r="J368"/>
  <c r="BK362"/>
  <c r="J354"/>
  <c r="J315"/>
  <c r="BK305"/>
  <c r="J299"/>
  <c r="J293"/>
  <c r="BK273"/>
  <c r="BK264"/>
  <c r="BK250"/>
  <c r="J242"/>
  <c r="J229"/>
  <c r="BK223"/>
  <c r="J217"/>
  <c r="J206"/>
  <c r="BK194"/>
  <c r="J190"/>
  <c r="BK186"/>
  <c r="BK176"/>
  <c r="BK170"/>
  <c r="BK155"/>
  <c r="BK144"/>
  <c i="5" r="BK380"/>
  <c r="J358"/>
  <c r="BK335"/>
  <c r="J301"/>
  <c r="J248"/>
  <c r="J230"/>
  <c r="BK194"/>
  <c r="J170"/>
  <c r="BK156"/>
  <c r="BK137"/>
  <c r="BK119"/>
  <c i="4" r="BK343"/>
  <c r="J337"/>
  <c r="BK316"/>
  <c r="BK290"/>
  <c r="BK284"/>
  <c r="J276"/>
  <c r="J268"/>
  <c r="J252"/>
  <c r="J244"/>
  <c r="J232"/>
  <c r="J224"/>
  <c r="BK208"/>
  <c r="J190"/>
  <c r="BK180"/>
  <c r="BK167"/>
  <c r="J154"/>
  <c r="J148"/>
  <c r="BK140"/>
  <c r="J122"/>
  <c r="BK112"/>
  <c i="3" r="J193"/>
  <c r="J181"/>
  <c r="J171"/>
  <c r="BK165"/>
  <c r="J149"/>
  <c r="BK138"/>
  <c r="J125"/>
  <c r="BK117"/>
  <c r="BK109"/>
  <c i="2" r="BK439"/>
  <c r="BK426"/>
  <c r="J403"/>
  <c r="BK376"/>
  <c r="J362"/>
  <c r="BK350"/>
  <c r="J344"/>
  <c r="J336"/>
  <c r="BK328"/>
  <c r="J318"/>
  <c r="J291"/>
  <c r="J279"/>
  <c r="BK275"/>
  <c r="BK262"/>
  <c r="J250"/>
  <c r="BK244"/>
  <c r="J212"/>
  <c r="BK206"/>
  <c r="BK198"/>
  <c r="J178"/>
  <c r="J144"/>
  <c r="BK123"/>
  <c i="1" r="AS58"/>
  <c i="5" r="J398"/>
  <c r="J372"/>
  <c r="J344"/>
  <c r="BK324"/>
  <c r="J310"/>
  <c r="J279"/>
  <c r="BK264"/>
  <c r="BK218"/>
  <c r="J194"/>
  <c r="BK147"/>
  <c i="4" r="J348"/>
  <c r="J329"/>
  <c r="J302"/>
  <c r="J296"/>
  <c r="J286"/>
  <c r="BK272"/>
  <c r="J264"/>
  <c r="BK256"/>
  <c r="BK238"/>
  <c r="BK230"/>
  <c r="BK215"/>
  <c r="J202"/>
  <c r="J192"/>
  <c r="J173"/>
  <c r="J146"/>
  <c r="J131"/>
  <c r="J126"/>
  <c r="J106"/>
  <c i="3" r="BK195"/>
  <c r="J189"/>
  <c r="BK183"/>
  <c r="J169"/>
  <c r="BK155"/>
  <c r="J153"/>
  <c r="BK140"/>
  <c r="BK132"/>
  <c r="BK123"/>
  <c r="BK106"/>
  <c i="2" r="J444"/>
  <c r="BK435"/>
  <c r="J422"/>
  <c r="J414"/>
  <c r="BK407"/>
  <c r="J400"/>
  <c r="J388"/>
  <c r="BK372"/>
  <c r="J360"/>
  <c r="J352"/>
  <c r="BK338"/>
  <c r="J328"/>
  <c r="J324"/>
  <c r="BK315"/>
  <c r="J311"/>
  <c r="J307"/>
  <c r="J303"/>
  <c r="BK299"/>
  <c r="BK293"/>
  <c r="J289"/>
  <c r="BK285"/>
  <c r="J281"/>
  <c r="J273"/>
  <c r="BK256"/>
  <c r="J252"/>
  <c r="BK240"/>
  <c r="J231"/>
  <c r="BK202"/>
  <c r="J192"/>
  <c r="BK184"/>
  <c r="J172"/>
  <c r="BK159"/>
  <c r="BK140"/>
  <c r="J116"/>
  <c i="5" r="J376"/>
  <c r="J365"/>
  <c r="J350"/>
  <c r="BK341"/>
  <c r="J335"/>
  <c r="BK327"/>
  <c r="BK306"/>
  <c r="J294"/>
  <c r="J282"/>
  <c r="J268"/>
  <c r="J251"/>
  <c r="BK230"/>
  <c r="J207"/>
  <c r="J143"/>
  <c r="BK134"/>
  <c i="4" r="BK352"/>
  <c r="BK341"/>
  <c r="J320"/>
  <c r="J310"/>
  <c r="J292"/>
  <c r="J272"/>
  <c r="BK262"/>
  <c r="J254"/>
  <c r="BK248"/>
  <c r="J211"/>
  <c r="BK204"/>
  <c r="BK198"/>
  <c r="BK186"/>
  <c r="BK169"/>
  <c r="BK165"/>
  <c r="J156"/>
  <c r="J144"/>
  <c r="J140"/>
  <c r="J129"/>
  <c r="J116"/>
  <c r="J108"/>
  <c r="BK100"/>
  <c i="3" r="BK144"/>
  <c r="BK130"/>
  <c r="J123"/>
  <c r="J106"/>
  <c i="2" r="J452"/>
  <c r="J448"/>
  <c r="J428"/>
  <c r="BK414"/>
  <c r="BK400"/>
  <c r="BK390"/>
  <c r="J383"/>
  <c r="J376"/>
  <c r="BK364"/>
  <c r="J350"/>
  <c r="BK342"/>
  <c r="BK332"/>
  <c r="BK322"/>
  <c r="BK279"/>
  <c r="J266"/>
  <c r="BK260"/>
  <c r="BK242"/>
  <c r="BK229"/>
  <c r="J223"/>
  <c r="BK204"/>
  <c r="J198"/>
  <c r="BK190"/>
  <c r="J163"/>
  <c i="5" r="J380"/>
  <c r="BK355"/>
  <c r="BK321"/>
  <c r="BK285"/>
  <c r="J264"/>
  <c r="J254"/>
  <c r="J237"/>
  <c r="J218"/>
  <c r="BK207"/>
  <c r="J180"/>
  <c r="J156"/>
  <c r="J137"/>
  <c i="4" r="BK356"/>
  <c r="J354"/>
  <c r="BK350"/>
  <c r="BK339"/>
  <c r="J335"/>
  <c r="BK329"/>
  <c r="J324"/>
  <c r="J312"/>
  <c r="BK302"/>
  <c r="J284"/>
  <c r="BK252"/>
  <c r="BK226"/>
  <c r="J219"/>
  <c r="J206"/>
  <c r="BK192"/>
  <c r="J180"/>
  <c r="J169"/>
  <c r="BK154"/>
  <c r="BK126"/>
  <c r="BK116"/>
  <c i="3" r="J187"/>
  <c r="BK181"/>
  <c r="J175"/>
  <c r="J167"/>
  <c r="BK157"/>
  <c r="J115"/>
  <c r="J98"/>
  <c i="2" r="J437"/>
  <c r="J430"/>
  <c r="J426"/>
  <c r="BK418"/>
  <c r="J407"/>
  <c r="J392"/>
  <c r="J372"/>
  <c r="J364"/>
  <c r="BK356"/>
  <c r="BK320"/>
  <c r="J309"/>
  <c r="BK301"/>
  <c r="J295"/>
  <c r="BK287"/>
  <c r="BK266"/>
  <c r="BK252"/>
  <c r="J244"/>
  <c r="BK238"/>
  <c r="J225"/>
  <c r="J219"/>
  <c r="J215"/>
  <c r="J202"/>
  <c r="BK192"/>
  <c r="J182"/>
  <c r="BK178"/>
  <c r="BK172"/>
  <c r="BK163"/>
  <c r="BK149"/>
  <c i="5" l="1" r="R159"/>
  <c r="T159"/>
  <c r="P159"/>
  <c i="2" r="R108"/>
  <c r="R107"/>
  <c r="R106"/>
  <c r="R148"/>
  <c r="BK167"/>
  <c r="BK214"/>
  <c r="J214"/>
  <c r="J74"/>
  <c r="BK237"/>
  <c r="J237"/>
  <c r="J76"/>
  <c r="R268"/>
  <c r="R317"/>
  <c r="P380"/>
  <c r="R387"/>
  <c r="P402"/>
  <c r="BK443"/>
  <c r="J443"/>
  <c r="J83"/>
  <c i="3" r="R95"/>
  <c r="R94"/>
  <c r="R102"/>
  <c r="BK146"/>
  <c r="J146"/>
  <c r="J69"/>
  <c r="R146"/>
  <c r="R159"/>
  <c r="P164"/>
  <c i="4" r="R99"/>
  <c r="BK135"/>
  <c r="J135"/>
  <c r="J67"/>
  <c r="BK164"/>
  <c r="J164"/>
  <c r="J68"/>
  <c r="P164"/>
  <c r="T177"/>
  <c r="P210"/>
  <c r="T221"/>
  <c r="R235"/>
  <c r="R234"/>
  <c r="R347"/>
  <c r="R328"/>
  <c i="5" r="R115"/>
  <c r="BK169"/>
  <c r="J169"/>
  <c r="J69"/>
  <c r="R193"/>
  <c r="P217"/>
  <c r="BK263"/>
  <c r="BK262"/>
  <c r="J262"/>
  <c r="J72"/>
  <c r="R278"/>
  <c r="R293"/>
  <c r="R305"/>
  <c r="T314"/>
  <c r="R334"/>
  <c r="P349"/>
  <c i="2" r="T108"/>
  <c r="T107"/>
  <c r="T106"/>
  <c r="T148"/>
  <c r="P167"/>
  <c r="T214"/>
  <c r="P237"/>
  <c r="T268"/>
  <c r="P317"/>
  <c r="R380"/>
  <c r="T387"/>
  <c r="R402"/>
  <c r="T443"/>
  <c r="T411"/>
  <c i="3" r="R127"/>
  <c r="P146"/>
  <c r="T159"/>
  <c r="R164"/>
  <c i="4" r="P99"/>
  <c r="P128"/>
  <c r="R135"/>
  <c r="R164"/>
  <c r="P177"/>
  <c r="R210"/>
  <c r="R221"/>
  <c r="T235"/>
  <c r="T234"/>
  <c r="T347"/>
  <c r="T328"/>
  <c i="5" r="T115"/>
  <c r="P169"/>
  <c r="P193"/>
  <c r="BK217"/>
  <c r="J217"/>
  <c r="J71"/>
  <c r="R263"/>
  <c r="R262"/>
  <c r="BK278"/>
  <c r="BK293"/>
  <c r="J293"/>
  <c r="J78"/>
  <c r="BK305"/>
  <c r="J305"/>
  <c r="J79"/>
  <c r="BK314"/>
  <c r="J314"/>
  <c r="J81"/>
  <c r="BK334"/>
  <c r="J334"/>
  <c r="J82"/>
  <c r="BK340"/>
  <c r="J340"/>
  <c r="J83"/>
  <c r="BK349"/>
  <c r="J349"/>
  <c r="J84"/>
  <c r="R349"/>
  <c r="R361"/>
  <c r="R397"/>
  <c r="R391"/>
  <c i="2" r="P108"/>
  <c r="P107"/>
  <c r="BK148"/>
  <c r="J148"/>
  <c r="J70"/>
  <c r="R167"/>
  <c r="R214"/>
  <c r="T237"/>
  <c r="BK268"/>
  <c r="J268"/>
  <c r="J77"/>
  <c r="BK317"/>
  <c r="J317"/>
  <c r="J78"/>
  <c r="BK380"/>
  <c r="J380"/>
  <c r="J79"/>
  <c r="BK387"/>
  <c r="J387"/>
  <c r="J80"/>
  <c r="BK402"/>
  <c r="J402"/>
  <c r="J81"/>
  <c r="R443"/>
  <c r="R411"/>
  <c i="3" r="P95"/>
  <c r="P94"/>
  <c r="BK102"/>
  <c r="J102"/>
  <c r="J66"/>
  <c r="BK112"/>
  <c r="J112"/>
  <c r="J67"/>
  <c r="R112"/>
  <c r="T112"/>
  <c r="T146"/>
  <c r="P159"/>
  <c r="T164"/>
  <c i="4" r="T99"/>
  <c r="R128"/>
  <c r="T135"/>
  <c r="BK177"/>
  <c r="J177"/>
  <c r="J69"/>
  <c r="BK210"/>
  <c r="J210"/>
  <c r="J70"/>
  <c r="BK221"/>
  <c r="J221"/>
  <c r="J71"/>
  <c r="P235"/>
  <c r="P234"/>
  <c r="BK347"/>
  <c r="J347"/>
  <c r="J75"/>
  <c i="5" r="P115"/>
  <c r="P114"/>
  <c r="T169"/>
  <c r="T193"/>
  <c r="R217"/>
  <c r="T263"/>
  <c r="T262"/>
  <c r="T278"/>
  <c r="T277"/>
  <c r="T293"/>
  <c r="T305"/>
  <c r="P314"/>
  <c r="T334"/>
  <c r="P340"/>
  <c r="T340"/>
  <c r="BK361"/>
  <c r="J361"/>
  <c r="J85"/>
  <c r="P361"/>
  <c r="BK397"/>
  <c r="J397"/>
  <c r="J90"/>
  <c r="P397"/>
  <c r="P391"/>
  <c i="2" r="BK108"/>
  <c r="J108"/>
  <c r="J66"/>
  <c r="P148"/>
  <c r="T167"/>
  <c r="P214"/>
  <c r="R237"/>
  <c r="P268"/>
  <c r="T317"/>
  <c r="T380"/>
  <c r="P387"/>
  <c r="T402"/>
  <c r="P443"/>
  <c r="P411"/>
  <c i="3" r="BK95"/>
  <c r="BK94"/>
  <c r="T95"/>
  <c r="T94"/>
  <c r="P102"/>
  <c r="T102"/>
  <c r="P112"/>
  <c r="BK127"/>
  <c r="J127"/>
  <c r="J68"/>
  <c r="P127"/>
  <c r="T127"/>
  <c r="BK159"/>
  <c r="J159"/>
  <c r="J70"/>
  <c r="BK164"/>
  <c r="J164"/>
  <c r="J71"/>
  <c i="4" r="BK99"/>
  <c r="J99"/>
  <c r="J65"/>
  <c r="BK128"/>
  <c r="J128"/>
  <c r="J66"/>
  <c r="T128"/>
  <c r="P135"/>
  <c r="T164"/>
  <c r="R177"/>
  <c r="T210"/>
  <c r="P221"/>
  <c r="BK235"/>
  <c r="J235"/>
  <c r="J73"/>
  <c r="P347"/>
  <c r="P328"/>
  <c i="5" r="BK115"/>
  <c r="J115"/>
  <c r="J66"/>
  <c r="R169"/>
  <c r="BK193"/>
  <c r="J193"/>
  <c r="J70"/>
  <c r="T217"/>
  <c r="P263"/>
  <c r="P262"/>
  <c r="P278"/>
  <c r="P293"/>
  <c r="P305"/>
  <c r="R314"/>
  <c r="P334"/>
  <c r="R340"/>
  <c r="T349"/>
  <c r="T361"/>
  <c r="T397"/>
  <c r="T391"/>
  <c i="2" r="E93"/>
  <c r="F101"/>
  <c r="BE130"/>
  <c r="BE140"/>
  <c r="BE159"/>
  <c r="BE184"/>
  <c r="BE196"/>
  <c r="BE202"/>
  <c r="BE208"/>
  <c r="BE231"/>
  <c r="BE234"/>
  <c r="BE258"/>
  <c r="BE260"/>
  <c r="BE275"/>
  <c r="BE277"/>
  <c r="BE279"/>
  <c r="BE281"/>
  <c r="BE283"/>
  <c r="BE328"/>
  <c r="BE330"/>
  <c r="BE336"/>
  <c r="BE338"/>
  <c r="BE342"/>
  <c r="BE344"/>
  <c r="BE348"/>
  <c r="BE376"/>
  <c r="BE378"/>
  <c r="BE385"/>
  <c r="BE388"/>
  <c r="BE398"/>
  <c r="BE400"/>
  <c r="BE403"/>
  <c r="BE441"/>
  <c r="BE444"/>
  <c r="BK233"/>
  <c r="J233"/>
  <c r="J75"/>
  <c i="3" r="E50"/>
  <c r="F59"/>
  <c r="J87"/>
  <c r="BE109"/>
  <c r="BE113"/>
  <c r="BE121"/>
  <c r="BE123"/>
  <c r="BE130"/>
  <c r="BE138"/>
  <c r="BE153"/>
  <c r="BE165"/>
  <c r="BE169"/>
  <c r="BE175"/>
  <c r="BE177"/>
  <c r="BE181"/>
  <c r="BE183"/>
  <c r="BE185"/>
  <c r="BE189"/>
  <c r="BE191"/>
  <c i="4" r="E50"/>
  <c r="F58"/>
  <c r="J91"/>
  <c r="BE129"/>
  <c r="BE146"/>
  <c r="BE148"/>
  <c r="BE167"/>
  <c r="BE202"/>
  <c r="BE206"/>
  <c r="BE208"/>
  <c r="BE238"/>
  <c r="BE246"/>
  <c r="BE254"/>
  <c r="BE270"/>
  <c r="BE272"/>
  <c r="BE276"/>
  <c r="BE284"/>
  <c r="BE288"/>
  <c r="BE294"/>
  <c r="BE308"/>
  <c r="BE314"/>
  <c r="BE331"/>
  <c r="BE333"/>
  <c r="BE335"/>
  <c r="BE341"/>
  <c r="BE352"/>
  <c r="BE354"/>
  <c r="BE356"/>
  <c i="5" r="E50"/>
  <c r="J56"/>
  <c r="BE119"/>
  <c r="BE131"/>
  <c r="BE140"/>
  <c r="BE160"/>
  <c r="BE274"/>
  <c r="BE298"/>
  <c r="BE306"/>
  <c r="BE310"/>
  <c r="BE324"/>
  <c r="BE335"/>
  <c r="BE344"/>
  <c r="BE372"/>
  <c r="BK159"/>
  <c r="J159"/>
  <c r="J68"/>
  <c i="2" r="BE109"/>
  <c r="BE116"/>
  <c r="BE123"/>
  <c r="BE144"/>
  <c r="BE155"/>
  <c r="BE176"/>
  <c r="BE178"/>
  <c r="BE180"/>
  <c r="BE206"/>
  <c r="BE238"/>
  <c r="BE246"/>
  <c r="BE252"/>
  <c r="BE271"/>
  <c r="BE273"/>
  <c r="BE285"/>
  <c r="BE289"/>
  <c r="BE291"/>
  <c r="BE293"/>
  <c r="BE295"/>
  <c r="BE297"/>
  <c r="BE301"/>
  <c r="BE303"/>
  <c r="BE315"/>
  <c r="BE324"/>
  <c r="BE326"/>
  <c r="BE334"/>
  <c r="BE354"/>
  <c r="BE360"/>
  <c r="BE368"/>
  <c r="BE370"/>
  <c r="BE394"/>
  <c r="BE422"/>
  <c r="BE424"/>
  <c r="BE433"/>
  <c r="BE435"/>
  <c r="BE439"/>
  <c r="BE446"/>
  <c r="BE448"/>
  <c r="BE450"/>
  <c r="BE452"/>
  <c r="BK143"/>
  <c r="J143"/>
  <c r="J69"/>
  <c i="3" r="F58"/>
  <c r="BE98"/>
  <c r="BE115"/>
  <c r="BE117"/>
  <c r="BE119"/>
  <c r="BE132"/>
  <c r="BE134"/>
  <c r="BE136"/>
  <c r="BE147"/>
  <c r="BE155"/>
  <c i="4" r="BE102"/>
  <c r="BE122"/>
  <c r="BE124"/>
  <c r="BE126"/>
  <c r="BE133"/>
  <c r="BE136"/>
  <c r="BE150"/>
  <c r="BE171"/>
  <c r="BE173"/>
  <c r="BE175"/>
  <c r="BE178"/>
  <c r="BE190"/>
  <c r="BE213"/>
  <c r="BE226"/>
  <c r="BE228"/>
  <c r="BE232"/>
  <c r="BE236"/>
  <c r="BE240"/>
  <c r="BE244"/>
  <c r="BE252"/>
  <c r="BE278"/>
  <c r="BE282"/>
  <c r="BE286"/>
  <c r="BE290"/>
  <c r="BE296"/>
  <c r="BE298"/>
  <c r="BE306"/>
  <c r="BE316"/>
  <c r="BE324"/>
  <c r="BE345"/>
  <c i="5" r="F109"/>
  <c r="BE116"/>
  <c r="BE123"/>
  <c r="BE143"/>
  <c r="BE147"/>
  <c r="BE156"/>
  <c r="BE189"/>
  <c r="BE194"/>
  <c r="BE207"/>
  <c r="BE222"/>
  <c r="BE234"/>
  <c r="BE241"/>
  <c r="BE260"/>
  <c r="BE294"/>
  <c r="BE315"/>
  <c r="BE321"/>
  <c r="BE350"/>
  <c r="BE380"/>
  <c r="BE385"/>
  <c r="BE388"/>
  <c r="BK387"/>
  <c r="J387"/>
  <c r="J87"/>
  <c i="2" r="J56"/>
  <c r="F59"/>
  <c r="BE163"/>
  <c r="BE188"/>
  <c r="BE198"/>
  <c r="BE204"/>
  <c r="BE210"/>
  <c r="BE212"/>
  <c r="BE215"/>
  <c r="BE219"/>
  <c r="BE221"/>
  <c r="BE225"/>
  <c r="BE227"/>
  <c r="BE229"/>
  <c r="BE242"/>
  <c r="BE244"/>
  <c r="BE248"/>
  <c r="BE262"/>
  <c r="BE264"/>
  <c r="BE266"/>
  <c r="BE269"/>
  <c r="BE307"/>
  <c r="BE309"/>
  <c r="BE318"/>
  <c r="BE320"/>
  <c r="BE332"/>
  <c r="BE340"/>
  <c r="BE346"/>
  <c r="BE350"/>
  <c r="BE362"/>
  <c r="BE364"/>
  <c r="BE366"/>
  <c r="BE374"/>
  <c r="BE412"/>
  <c r="BE414"/>
  <c r="BE416"/>
  <c r="BE426"/>
  <c r="BE428"/>
  <c r="BE430"/>
  <c r="BE437"/>
  <c r="BK162"/>
  <c r="J162"/>
  <c r="J71"/>
  <c r="BK411"/>
  <c r="J411"/>
  <c r="J82"/>
  <c i="3" r="BE96"/>
  <c r="BE100"/>
  <c r="BE106"/>
  <c r="BE142"/>
  <c r="BE144"/>
  <c r="BE149"/>
  <c r="BE151"/>
  <c r="BE157"/>
  <c r="BE167"/>
  <c r="BE171"/>
  <c r="BE179"/>
  <c r="BE187"/>
  <c r="BE193"/>
  <c i="4" r="F59"/>
  <c r="BE100"/>
  <c r="BE106"/>
  <c r="BE108"/>
  <c r="BE112"/>
  <c r="BE114"/>
  <c r="BE116"/>
  <c r="BE118"/>
  <c r="BE120"/>
  <c r="BE138"/>
  <c r="BE140"/>
  <c r="BE152"/>
  <c r="BE154"/>
  <c r="BE156"/>
  <c r="BE158"/>
  <c r="BE160"/>
  <c r="BE162"/>
  <c r="BE180"/>
  <c r="BE182"/>
  <c r="BE184"/>
  <c r="BE188"/>
  <c r="BE192"/>
  <c r="BE194"/>
  <c r="BE196"/>
  <c r="BE211"/>
  <c r="BE217"/>
  <c r="BE224"/>
  <c r="BE242"/>
  <c r="BE250"/>
  <c r="BE256"/>
  <c r="BE266"/>
  <c r="BE268"/>
  <c r="BE274"/>
  <c r="BE280"/>
  <c r="BE302"/>
  <c r="BE312"/>
  <c r="BE318"/>
  <c r="BE320"/>
  <c r="BE337"/>
  <c r="BE339"/>
  <c r="BE343"/>
  <c r="BE350"/>
  <c i="5" r="BE127"/>
  <c r="BE134"/>
  <c r="BE137"/>
  <c r="BE151"/>
  <c r="BE163"/>
  <c r="BE170"/>
  <c r="BE174"/>
  <c r="BE180"/>
  <c r="BE213"/>
  <c r="BE218"/>
  <c r="BE226"/>
  <c r="BE237"/>
  <c r="BE244"/>
  <c r="BE248"/>
  <c r="BE251"/>
  <c r="BE254"/>
  <c r="BE282"/>
  <c r="BE289"/>
  <c r="BE331"/>
  <c r="BE358"/>
  <c r="BE362"/>
  <c r="BE376"/>
  <c r="BE393"/>
  <c r="BE398"/>
  <c r="BE400"/>
  <c r="BK384"/>
  <c r="J384"/>
  <c r="J86"/>
  <c r="BK392"/>
  <c r="BK391"/>
  <c r="J391"/>
  <c r="J88"/>
  <c i="2" r="BE149"/>
  <c r="BE152"/>
  <c r="BE168"/>
  <c r="BE170"/>
  <c r="BE172"/>
  <c r="BE174"/>
  <c r="BE182"/>
  <c r="BE186"/>
  <c r="BE190"/>
  <c r="BE192"/>
  <c r="BE194"/>
  <c r="BE200"/>
  <c r="BE217"/>
  <c r="BE223"/>
  <c r="BE240"/>
  <c r="BE250"/>
  <c r="BE254"/>
  <c r="BE256"/>
  <c r="BE287"/>
  <c r="BE299"/>
  <c r="BE305"/>
  <c r="BE311"/>
  <c r="BE313"/>
  <c r="BE322"/>
  <c r="BE352"/>
  <c r="BE356"/>
  <c r="BE358"/>
  <c r="BE372"/>
  <c r="BE381"/>
  <c r="BE383"/>
  <c r="BE390"/>
  <c r="BE392"/>
  <c r="BE396"/>
  <c r="BE405"/>
  <c r="BE407"/>
  <c r="BE409"/>
  <c r="BE418"/>
  <c r="BE420"/>
  <c r="BK139"/>
  <c r="BK138"/>
  <c r="J138"/>
  <c r="J67"/>
  <c i="3" r="BE103"/>
  <c r="BE125"/>
  <c r="BE128"/>
  <c r="BE140"/>
  <c r="BE160"/>
  <c r="BE162"/>
  <c r="BE173"/>
  <c r="BE195"/>
  <c i="4" r="BE104"/>
  <c r="BE110"/>
  <c r="BE131"/>
  <c r="BE142"/>
  <c r="BE144"/>
  <c r="BE165"/>
  <c r="BE169"/>
  <c r="BE186"/>
  <c r="BE198"/>
  <c r="BE200"/>
  <c r="BE204"/>
  <c r="BE215"/>
  <c r="BE219"/>
  <c r="BE222"/>
  <c r="BE230"/>
  <c r="BE248"/>
  <c r="BE258"/>
  <c r="BE260"/>
  <c r="BE262"/>
  <c r="BE264"/>
  <c r="BE292"/>
  <c r="BE300"/>
  <c r="BE304"/>
  <c r="BE310"/>
  <c r="BE322"/>
  <c r="BE326"/>
  <c r="BE329"/>
  <c r="BE348"/>
  <c r="BK328"/>
  <c r="J328"/>
  <c r="J74"/>
  <c i="5" r="F58"/>
  <c r="BE186"/>
  <c r="BE201"/>
  <c r="BE210"/>
  <c r="BE230"/>
  <c r="BE256"/>
  <c r="BE264"/>
  <c r="BE268"/>
  <c r="BE279"/>
  <c r="BE285"/>
  <c r="BE301"/>
  <c r="BE327"/>
  <c r="BE338"/>
  <c r="BE341"/>
  <c r="BE355"/>
  <c r="BE365"/>
  <c r="BE369"/>
  <c r="BK155"/>
  <c r="J155"/>
  <c r="J67"/>
  <c r="BK273"/>
  <c r="J273"/>
  <c r="J75"/>
  <c i="4" r="F36"/>
  <c i="1" r="BA59"/>
  <c i="5" r="F36"/>
  <c i="1" r="BA60"/>
  <c i="5" r="F37"/>
  <c i="1" r="BB60"/>
  <c i="3" r="J36"/>
  <c i="1" r="AW57"/>
  <c i="5" r="J36"/>
  <c i="1" r="AW60"/>
  <c i="4" r="J36"/>
  <c i="1" r="AW59"/>
  <c i="3" r="F37"/>
  <c i="1" r="BB57"/>
  <c i="2" r="F38"/>
  <c i="1" r="BC56"/>
  <c r="AS54"/>
  <c i="3" r="F38"/>
  <c i="1" r="BC57"/>
  <c i="4" r="F39"/>
  <c i="1" r="BD59"/>
  <c i="2" r="F36"/>
  <c i="1" r="BA56"/>
  <c i="4" r="F37"/>
  <c i="1" r="BB59"/>
  <c i="2" r="J36"/>
  <c i="1" r="AW56"/>
  <c i="2" r="F37"/>
  <c i="1" r="BB56"/>
  <c i="5" r="F38"/>
  <c i="1" r="BC60"/>
  <c i="2" r="F39"/>
  <c i="1" r="BD56"/>
  <c i="5" r="F39"/>
  <c i="1" r="BD60"/>
  <c i="3" r="F36"/>
  <c i="1" r="BA57"/>
  <c i="3" r="F39"/>
  <c i="1" r="BD57"/>
  <c i="4" r="F38"/>
  <c i="1" r="BC59"/>
  <c i="5" l="1" r="P277"/>
  <c r="R313"/>
  <c r="P313"/>
  <c r="P113"/>
  <c r="P112"/>
  <c i="1" r="AU60"/>
  <c i="4" r="P98"/>
  <c r="P97"/>
  <c i="1" r="AU59"/>
  <c i="2" r="BK166"/>
  <c r="J166"/>
  <c r="J72"/>
  <c r="T166"/>
  <c i="3" r="P93"/>
  <c i="1" r="AU57"/>
  <c i="2" r="P106"/>
  <c r="P166"/>
  <c i="4" r="R98"/>
  <c r="R97"/>
  <c i="3" r="T93"/>
  <c i="4" r="T98"/>
  <c r="T97"/>
  <c i="5" r="T114"/>
  <c i="2" r="T105"/>
  <c i="3" r="BK93"/>
  <c r="J93"/>
  <c r="J63"/>
  <c i="2" r="R166"/>
  <c i="5" r="BK277"/>
  <c r="J277"/>
  <c r="J76"/>
  <c r="T313"/>
  <c r="R277"/>
  <c r="R114"/>
  <c r="R113"/>
  <c r="R112"/>
  <c i="3" r="R93"/>
  <c i="2" r="R105"/>
  <c r="BK107"/>
  <c r="J107"/>
  <c r="J65"/>
  <c r="J167"/>
  <c r="J73"/>
  <c i="3" r="J94"/>
  <c r="J64"/>
  <c r="J95"/>
  <c r="J65"/>
  <c i="5" r="J263"/>
  <c r="J73"/>
  <c r="BK272"/>
  <c r="J272"/>
  <c r="J74"/>
  <c r="BK313"/>
  <c r="J313"/>
  <c r="J80"/>
  <c i="2" r="J139"/>
  <c r="J68"/>
  <c i="5" r="BK114"/>
  <c r="J114"/>
  <c r="J65"/>
  <c r="J278"/>
  <c r="J77"/>
  <c i="4" r="BK98"/>
  <c i="5" r="J392"/>
  <c r="J89"/>
  <c i="4" r="BK234"/>
  <c r="J234"/>
  <c r="J72"/>
  <c i="2" r="F35"/>
  <c i="1" r="AZ56"/>
  <c i="3" r="F35"/>
  <c i="1" r="AZ57"/>
  <c r="BC55"/>
  <c r="AY55"/>
  <c r="BD55"/>
  <c r="BD58"/>
  <c i="4" r="F35"/>
  <c i="1" r="AZ59"/>
  <c i="4" r="J35"/>
  <c i="1" r="AV59"/>
  <c r="AT59"/>
  <c i="5" r="J35"/>
  <c i="1" r="AV60"/>
  <c r="AT60"/>
  <c i="2" r="J35"/>
  <c i="1" r="AV56"/>
  <c r="AT56"/>
  <c r="BA58"/>
  <c r="AW58"/>
  <c i="5" r="F35"/>
  <c i="1" r="AZ60"/>
  <c r="BB55"/>
  <c r="BB58"/>
  <c r="AX58"/>
  <c r="BA55"/>
  <c r="AW55"/>
  <c r="BC58"/>
  <c r="AY58"/>
  <c i="3" r="J35"/>
  <c i="1" r="AV57"/>
  <c r="AT57"/>
  <c i="4" l="1" r="BK97"/>
  <c r="J97"/>
  <c r="J63"/>
  <c i="5" r="T113"/>
  <c r="T112"/>
  <c i="2" r="P105"/>
  <c i="1" r="AU56"/>
  <c i="5" r="BK113"/>
  <c r="BK112"/>
  <c r="J112"/>
  <c r="J63"/>
  <c i="2" r="BK106"/>
  <c r="BK105"/>
  <c r="J105"/>
  <c r="J63"/>
  <c i="4" r="J98"/>
  <c r="J64"/>
  <c i="1" r="BD54"/>
  <c r="W33"/>
  <c r="AU58"/>
  <c r="BC54"/>
  <c r="W32"/>
  <c r="BA54"/>
  <c r="W30"/>
  <c r="BB54"/>
  <c r="W31"/>
  <c r="AZ58"/>
  <c r="AV58"/>
  <c r="AT58"/>
  <c i="3" r="J32"/>
  <c i="1" r="AG57"/>
  <c r="AN57"/>
  <c r="AZ55"/>
  <c r="AV55"/>
  <c r="AT55"/>
  <c r="AU55"/>
  <c r="AU54"/>
  <c r="AX55"/>
  <c i="2" l="1" r="J106"/>
  <c r="J64"/>
  <c i="3" r="J41"/>
  <c i="5" r="J113"/>
  <c r="J64"/>
  <c i="1" r="AW54"/>
  <c r="AK30"/>
  <c i="4" r="J32"/>
  <c i="1" r="AG59"/>
  <c r="AN59"/>
  <c r="AX54"/>
  <c i="5" r="J32"/>
  <c i="1" r="AG60"/>
  <c r="AN60"/>
  <c i="2" r="J32"/>
  <c i="1" r="AG56"/>
  <c r="AN56"/>
  <c r="AY54"/>
  <c r="AZ54"/>
  <c r="W29"/>
  <c i="5" l="1" r="J41"/>
  <c i="4" r="J41"/>
  <c i="2" r="J41"/>
  <c i="1" r="AG55"/>
  <c r="AN55"/>
  <c r="AV54"/>
  <c r="AK29"/>
  <c r="AG58"/>
  <c r="AN58"/>
  <c l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<sst xmlns="http://schemas.openxmlformats.org/spreadsheetml/2006/main">
  <si>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</si>
  <si>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</si>
  <si>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</si>
  <si>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</si>
  <si>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</si>
  <si>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{66ccbde1-3e3b-489d-9552-7d9d3f2f9565}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</si>
  <si>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</si>
  <si>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</si>
  <si>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</si>
  <si>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</si>
  <si>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</si>
  <si>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</si>
  <si>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</si>
  <si>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</si>
  <si>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43-20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</si>
  <si>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</si>
  <si>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</si>
  <si>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RTZ předávací stanice PS 49</t>
  </si>
  <si>
    <t>KSO:</t>
  </si>
  <si>
    <t/>
  </si>
  <si>
    <t>CC-CZ:</t>
  </si>
  <si>
    <t>Místo:</t>
  </si>
  <si>
    <t>Frýdek - Místek</t>
  </si>
  <si>
    <t>Datum:</t>
  </si>
  <si>
    <t>3. 8. 2020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</si>
  <si>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</si>
  <si>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</si>
  <si>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</si>
  <si>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</si>
  <si>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</si>
  <si>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</si>
  <si>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</si>
  <si>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MIOT, s.r.o.</t>
  </si>
  <si>
    <t>True</t>
  </si>
  <si>
    <t>Zpracovatel:</t>
  </si>
  <si>
    <t>Ing. Lukáš Bukovský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</si>
  <si>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</si>
  <si>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</si>
  <si>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</si>
  <si>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</si>
  <si>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</si>
  <si>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</si>
  <si>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</si>
  <si>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</si>
  <si>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</si>
  <si>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</si>
  <si>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</si>
  <si>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</si>
  <si>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</si>
  <si>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</si>
  <si>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</si>
  <si>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</si>
  <si>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</si>
  <si>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</si>
  <si>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</si>
  <si>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</si>
  <si>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</si>
  <si>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</si>
  <si>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</si>
  <si>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</si>
  <si>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</si>
  <si>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</si>
  <si>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</si>
  <si>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</si>
  <si>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</si>
  <si>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</si>
  <si>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</si>
  <si>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</si>
  <si>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</si>
  <si>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</si>
  <si>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</si>
  <si>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</si>
  <si>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</si>
  <si>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</si>
  <si>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</si>
  <si>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</si>
  <si>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PS 01</t>
  </si>
  <si>
    <t>Předávací stanice PS 49 a PS Gymnázia</t>
  </si>
  <si>
    <t>PRO</t>
  </si>
  <si>
    <t>1</t>
  </si>
  <si>
    <t>{6ba9d050-8a75-472c-943c-cdc58b817bb0}</t>
  </si>
  <si>
    <t>2</t>
  </si>
  <si>
    <t>/</t>
  </si>
  <si>
    <t>DPS 01.01</t>
  </si>
  <si>
    <t>Strojní technologie</t>
  </si>
  <si>
    <t>Soupis</t>
  </si>
  <si>
    <t>{387265da-96e8-440e-9d06-710bbb257cad}</t>
  </si>
  <si>
    <t>DPS 01.02</t>
  </si>
  <si>
    <t>Elektroinstalace + MaR</t>
  </si>
  <si>
    <t>{90a68f12-d467-48c0-b755-6506aa024410}</t>
  </si>
  <si>
    <t>PS 02</t>
  </si>
  <si>
    <t>Teplovod</t>
  </si>
  <si>
    <t>{d7e1ccde-0f66-45e1-9ba7-6a2557afa3c0}</t>
  </si>
  <si>
    <t>PS 02_a</t>
  </si>
  <si>
    <t>Potrubí</t>
  </si>
  <si>
    <t>{1b9e95ae-2355-4e51-b52d-ee2807ebd8aa}</t>
  </si>
  <si>
    <t>PS 02_b</t>
  </si>
  <si>
    <t>Stavební práce</t>
  </si>
  <si>
    <t>{49a8d657-eb67-42e2-a085-96844ad9784a}</t>
  </si>
  <si>
    <t>KRYCÍ LIST SOUPISU PRACÍ</t>
  </si>
  <si>
    <t>Objekt:</t>
  </si>
  <si>
    <t>PS 01 - Předávací stanice PS 49 a PS Gymnázia</t>
  </si>
  <si>
    <t>Soupis:</t>
  </si>
  <si>
    <t>DPS 01.01 - Strojní technologie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</si>
  <si>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</si>
  <si>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</si>
  <si>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</si>
  <si>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</si>
  <si>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</si>
  <si>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</si>
  <si>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  27 - Zakládání - základy</t>
  </si>
  <si>
    <t xml:space="preserve">    9 - Ostatní konstrukce a práce, bourání</t>
  </si>
  <si>
    <t xml:space="preserve">      96 - Bourání konstrukcí</t>
  </si>
  <si>
    <t xml:space="preserve">      97 - Prorážení otvorů a ostatní bourací práce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</si>
  <si>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</si>
  <si>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</si>
  <si>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</si>
  <si>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</si>
  <si>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722 - Zdravotechnika - vnitřní vodovod</t>
  </si>
  <si>
    <t xml:space="preserve">    727 - Zdravotechnika - požární ochrana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</si>
  <si>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</si>
  <si>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</si>
  <si>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</si>
  <si>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767 - Konstrukce zámečnické</t>
  </si>
  <si>
    <t xml:space="preserve">    783 - Dokončovací práce - nátěry</t>
  </si>
  <si>
    <t>HZS - Hodinové zúčtovací sazby</t>
  </si>
  <si>
    <t>OST - Ostatní</t>
  </si>
  <si>
    <t xml:space="preserve">    U - Upozornění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</si>
  <si>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</si>
  <si>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</si>
  <si>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</si>
  <si>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</si>
  <si>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</si>
  <si>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</si>
  <si>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</si>
  <si>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</si>
  <si>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</si>
  <si>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</si>
  <si>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</si>
  <si>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</si>
  <si>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</si>
  <si>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</si>
  <si>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</si>
  <si>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</si>
  <si>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</si>
  <si>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27</t>
  </si>
  <si>
    <t>Zakládání - základy</t>
  </si>
  <si>
    <t>K</t>
  </si>
  <si>
    <t>272321511</t>
  </si>
  <si>
    <t>Základové klenby ze ŽB bez zvýšených nároků na prostředí tř. C 25/30</t>
  </si>
  <si>
    <t>m3</t>
  </si>
  <si>
    <t>CS ÚRS 2020 01</t>
  </si>
  <si>
    <t>4</t>
  </si>
  <si>
    <t>3</t>
  </si>
  <si>
    <t>-1838448033</t>
  </si>
  <si>
    <t>PP</t>
  </si>
  <si>
    <t>Základy z betonu železového (bez výztuže) klenby z betonu bez zvláštních nároků na prostředí tř. C 25/30</t>
  </si>
  <si>
    <t>PSC</t>
  </si>
  <si>
    <t xml:space="preserve">Poznámka k souboru cen:_x000d_
1. V ceně příplatku -5911 jsou započteny náklady na technologické opatření a na ztíženou betonáž pod hladinou pažící bentonitové suspenze a na průběžné odčerpání suspenze s přepouštěním na určené místo do 20 m, popř. do vany nebo do kalové cisterny k odvozu. Odvoz se oceňuje cenami katalogu 800-2 Zvláštní zakládání objektů._x000d_
2. Hloubení s použitím bentonitové suspenze se oceňuje katalogem 800-1 Zemní práce. Bednění se neoceňuje._x000d_
3. V cenách nejsou započteny náklady na výztuž, tyto se oceňují cenami souboru cen 27* 36-.... Výztuž základů._x000d_
4. V cenách z betonu pro konstrukce bílých van 27. 32-3 nejsou započteny náklady na těsnění dilatačních a pracovních spar, tyto se oceňují cenami souborů cen 953 33 části A08 tohoto katalogu._x000d_
</t>
  </si>
  <si>
    <t>VV</t>
  </si>
  <si>
    <t>"nové betonové základy (na stáv. podlaze)</t>
  </si>
  <si>
    <t>(2,7*1*0,15)</t>
  </si>
  <si>
    <t>(2,3*1*0,15)</t>
  </si>
  <si>
    <t>Součet</t>
  </si>
  <si>
    <t>273351121</t>
  </si>
  <si>
    <t>Zřízení bednění základových desek</t>
  </si>
  <si>
    <t>m2</t>
  </si>
  <si>
    <t>-1896037004</t>
  </si>
  <si>
    <t>Bednění základů desek zřízení</t>
  </si>
  <si>
    <t xml:space="preserve">Poznámka k souboru cen:_x000d_
1. Ceny jsou určeny pro bednění ve volném prostranství, ve volných nebo zapažených jamách, rýhách a šachtách._x000d_
2. Kruhové nebo obloukové bednění poloměru do 1 m se oceňuje individuálně._x000d_
</t>
  </si>
  <si>
    <t>((2,7*2+1*2)*0,15)</t>
  </si>
  <si>
    <t>((2,3*2+1*2)*0,15)</t>
  </si>
  <si>
    <t>273351122</t>
  </si>
  <si>
    <t>Odstranění bednění základových desek</t>
  </si>
  <si>
    <t>-427127827</t>
  </si>
  <si>
    <t>Bednění základů desek odstranění</t>
  </si>
  <si>
    <t>273362021</t>
  </si>
  <si>
    <t>Výztuž základových desek svařovanými sítěmi Kari</t>
  </si>
  <si>
    <t>t</t>
  </si>
  <si>
    <t>-1772228219</t>
  </si>
  <si>
    <t>Výztuž základů desek ze svařovaných sítí z drátů typu KARI</t>
  </si>
  <si>
    <t xml:space="preserve">Poznámka k souboru cen:_x000d_
1. Ceny platí pro desky rovné, s náběhy, hřibové nebo upnuté do žeber včetně výztuže těchto žeber._x000d_
</t>
  </si>
  <si>
    <t>((2,7*1)*3,01/1000)*2</t>
  </si>
  <si>
    <t>((2,3*1)*3,01/1000)*2</t>
  </si>
  <si>
    <t>0,03*1,15 'Přepočtené koeficientem množství</t>
  </si>
  <si>
    <t>9</t>
  </si>
  <si>
    <t>Ostatní konstrukce a práce, bourání</t>
  </si>
  <si>
    <t>96</t>
  </si>
  <si>
    <t>Bourání konstrukcí</t>
  </si>
  <si>
    <t>5</t>
  </si>
  <si>
    <t>961055111</t>
  </si>
  <si>
    <t>Bourání základů ze ŽB</t>
  </si>
  <si>
    <t>1391920747</t>
  </si>
  <si>
    <t>Bourání základů z betonu železového</t>
  </si>
  <si>
    <t>(1*1*0,15) "betonový základ (nabetonovaný na podlaze)</t>
  </si>
  <si>
    <t>97</t>
  </si>
  <si>
    <t>Prorážení otvorů a ostatní bourací práce</t>
  </si>
  <si>
    <t>6</t>
  </si>
  <si>
    <t>977151121</t>
  </si>
  <si>
    <t>Jádrové vrty diamantovými korunkami do D 120 mm do stavebních materiálů</t>
  </si>
  <si>
    <t>m</t>
  </si>
  <si>
    <t>-193141670</t>
  </si>
  <si>
    <t>Jádrové vrty diamantovými korunkami do stavebních materiálů (železobetonu, betonu, cihel, obkladů, dlažeb, kamene) průměru přes 110 do 120 mm</t>
  </si>
  <si>
    <t xml:space="preserve">Poznámka k souboru cen:_x000d_
1. V cenách jsou započteny i náklady na rozměření, ukotvení vrtacího stroje, vrtání, opotřebení diamantových vrtacích korunek a spotřebu vody._x000d_
2. V cenách -1211 až -1233 pro dovrchní vrty jsou započteny i náklady na odsátí výplachové vody z vrtu._x000d_
</t>
  </si>
  <si>
    <t>0,4 "prostup stěnou</t>
  </si>
  <si>
    <t>997</t>
  </si>
  <si>
    <t>Přesun sutě</t>
  </si>
  <si>
    <t>7</t>
  </si>
  <si>
    <t>997013211</t>
  </si>
  <si>
    <t>Vnitrostaveništní doprava suti a vybouraných hmot pro budovy v do 6 m ručně</t>
  </si>
  <si>
    <t>1967660633</t>
  </si>
  <si>
    <t>Vnitrostaveništní doprava suti a vybouraných hmot vodorovně do 50 m svisle ručně pro budovy a haly výšky do 6 m</t>
  </si>
  <si>
    <t xml:space="preserve">Poznámka k souboru cen:_x000d_
1. V cenách -3111 až -3217 jsou započteny i náklady na:_x000d_
a) vodorovnou dopravu na uvedenou vzdálenost,_x000d_
b) svislou dopravu pro uvedenou výšku budovy,_x000d_
c) naložení na vodorovný dopravní prostředek pro odvoz na skládku nebo meziskládku,_x000d_
d) náklady na rozhrnutí a urovnání suti na dopravním prostředku._x000d_
2. Jestliže se pro svislý přesun použije shoz nebo zařízení investora (např. výtah v budově), užijí se pro ocenění vodorovné dopravy suti ceny -3111, 3151 a -3211 pro budovy a haly výšky do 6 m._x000d_
3. Montáž, demontáž a pronájem shozu se ocení cenami souboru cen 997 01-33 Shoz suti._x000d_
4. Ceny -3151 až -3162 lze použít v případě, kdy dochází ke ztížení dopravy suti např. tím, že není možné instalovat jeřáb._x000d_
</t>
  </si>
  <si>
    <t>8</t>
  </si>
  <si>
    <t>997013501</t>
  </si>
  <si>
    <t>Odvoz suti a vybouraných hmot na skládku nebo meziskládku do 1 km se složením</t>
  </si>
  <si>
    <t>-428949429</t>
  </si>
  <si>
    <t>Odvoz suti a vybouraných hmot na skládku nebo meziskládku se složením, na vzdálenost do 1 km</t>
  </si>
  <si>
    <t xml:space="preserve">Poznámka k souboru cen:_x000d_
1. Délka odvozu suti je vzdálenost od místa naložení suti na dopravní prostředek až po místo složení na určené skládce nebo meziskládce._x000d_
2. V ceně -3501 jsou započteny i náklady na složení suti na skládku nebo meziskládku._x000d_
3. Ceny jsou určeny pro odvoz suti na skládku nebo meziskládku jakýmkoliv způsobem silniční dopravy (i prostřednictvím kontejnerů)._x000d_
4. Odvoz suti z meziskládky se oceňuje cenou 997 01-3511._x000d_
</t>
  </si>
  <si>
    <t>997013509</t>
  </si>
  <si>
    <t>Příplatek k odvozu suti a vybouraných hmot na skládku ZKD 1 km přes 1 km</t>
  </si>
  <si>
    <t>661467678</t>
  </si>
  <si>
    <t>Odvoz suti a vybouraných hmot na skládku nebo meziskládku se složením, na vzdálenost Příplatek k ceně za každý další i započatý 1 km přes 1 km</t>
  </si>
  <si>
    <t>2,885*30 'Přepočtené koeficientem množství</t>
  </si>
  <si>
    <t>10</t>
  </si>
  <si>
    <t>997013631</t>
  </si>
  <si>
    <t>Poplatek za uložení na skládce (skládkovné) stavebního odpadu směsného kód odpadu 17 09 04</t>
  </si>
  <si>
    <t>430171722</t>
  </si>
  <si>
    <t>Poplatek za uložení stavebního odpadu na skládce (skládkovné) směsného stavebního a demoličního zatříděného do Katalogu odpadů pod kódem 17 09 04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</si>
  <si>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</si>
  <si>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998</t>
  </si>
  <si>
    <t>Přesun hmot</t>
  </si>
  <si>
    <t>11</t>
  </si>
  <si>
    <t>998018001</t>
  </si>
  <si>
    <t>Přesun hmot ruční pro budovy v do 6 m</t>
  </si>
  <si>
    <t>-29941410</t>
  </si>
  <si>
    <t>Přesun hmot pro budovy občanské výstavby, bydlení, výrobu a služby ruční - bez užití mechanizace vodorovná dopravní vzdálenost do 100 m pro budovy s jakoukoliv nosnou konstrukcí výšky do 6 m</t>
  </si>
  <si>
    <t xml:space="preserve">Poznámka k souboru cen:_x000d_
1. Ceny -7001 až -7006 lze použít v případě, kdy dochází ke ztížení přesunu např. tím, že není možné instalovat jeřáb._x000d_
2. K cenám -7001 až -7006 lze použít příplatky za zvětšený přesun -1014 až -1019, -2034 až -2039 nebo -2114 až 2119._x000d_
3. Jestliže pro svislý přesun používá zařízení investora (např. výtah v budově), užijí se pro ocenění přesunu hmot ceny stanovené pro nejmenší výšku, tj. 6 m._x000d_
</t>
  </si>
  <si>
    <t>PSV</t>
  </si>
  <si>
    <t>Práce a dodávky PSV</t>
  </si>
  <si>
    <t>713</t>
  </si>
  <si>
    <t>Izolace tepelné</t>
  </si>
  <si>
    <t>12</t>
  </si>
  <si>
    <t>M</t>
  </si>
  <si>
    <t>63154573</t>
  </si>
  <si>
    <t>pouzdro izolační potrubní z minerální vlny s Al fólií max. 250/100°C 42/40mm</t>
  </si>
  <si>
    <t>978510608</t>
  </si>
  <si>
    <t>13</t>
  </si>
  <si>
    <t>63154029</t>
  </si>
  <si>
    <t>pouzdro izolační potrubní z minerální vlny s Al fólií max. 250/100°C 60/60mm</t>
  </si>
  <si>
    <t>-647330583</t>
  </si>
  <si>
    <t>14</t>
  </si>
  <si>
    <t>63154062</t>
  </si>
  <si>
    <t>pouzdro izolační potrubní z minerální vlny s Al fólií max. 250/100°C 76/80mm</t>
  </si>
  <si>
    <t>379393033</t>
  </si>
  <si>
    <t>63154049</t>
  </si>
  <si>
    <t>pouzdro izolační potrubní z minerální vlny s Al fólií max. 250/100°C 89/80mm</t>
  </si>
  <si>
    <t>1830819071</t>
  </si>
  <si>
    <t>16</t>
  </si>
  <si>
    <t>63141794</t>
  </si>
  <si>
    <t>rohož izolační z minerální vlny lamelová s Al fólií 65kg/m3 tl 50mm</t>
  </si>
  <si>
    <t>701775038</t>
  </si>
  <si>
    <t>17</t>
  </si>
  <si>
    <t>713463213</t>
  </si>
  <si>
    <t>Montáž izolace tepelné potrubí potrubními pouzdry s Al fólií staženými Al páskou 1x D do 150 mm</t>
  </si>
  <si>
    <t>-1019972317</t>
  </si>
  <si>
    <t>18</t>
  </si>
  <si>
    <t>713463214</t>
  </si>
  <si>
    <t>Montáž izolace tepelné potrubí potrubními pouzdry s Al fólií staženými Al páskou 1x D přes 150 mm</t>
  </si>
  <si>
    <t>-1689985763</t>
  </si>
  <si>
    <t>19</t>
  </si>
  <si>
    <t>713463217</t>
  </si>
  <si>
    <t>Montáž izolace tepelné ohybů potrubními pouzdry s Al fólií staženými Al páskou 1x D do 150 mm</t>
  </si>
  <si>
    <t>-1373994490</t>
  </si>
  <si>
    <t>20</t>
  </si>
  <si>
    <t>713463218</t>
  </si>
  <si>
    <t>Montáž izolace tepelné ohybů potrubními pouzdry s Al fólií staženými Al páskou 1x D přes 150 mm</t>
  </si>
  <si>
    <t>-485253319</t>
  </si>
  <si>
    <t>63155000</t>
  </si>
  <si>
    <t>izolace pro uzavírací klapku bezpřírubovou DN 80</t>
  </si>
  <si>
    <t>kus</t>
  </si>
  <si>
    <t>-1200813148</t>
  </si>
  <si>
    <t>22</t>
  </si>
  <si>
    <t>63154946</t>
  </si>
  <si>
    <t>izolace pro filtry DN 80</t>
  </si>
  <si>
    <t>-2072690915</t>
  </si>
  <si>
    <t>23</t>
  </si>
  <si>
    <t>63155002</t>
  </si>
  <si>
    <t>izolace pro uzavírací klapku bezpřírubovou DN 125</t>
  </si>
  <si>
    <t>-1033488784</t>
  </si>
  <si>
    <t>24</t>
  </si>
  <si>
    <t>713471212</t>
  </si>
  <si>
    <t>Montáž tepelné izolace armatur snímatelnými pouzdry na suchý zip</t>
  </si>
  <si>
    <t>CS ÚRS 2019 01</t>
  </si>
  <si>
    <t>-1151083683</t>
  </si>
  <si>
    <t>Montáž izolace tepelné potrubí, ohybů, přírub, armatur nebo tvarovek snímatelnými pouzdry s vrstvenou izolací s upevněním na suchý zip (izolační materiál ve specifikaci) armatur</t>
  </si>
  <si>
    <t>25</t>
  </si>
  <si>
    <t>713491211</t>
  </si>
  <si>
    <t>Montáž tepelné izolace oplechování pevné potrubí vnějšího obvodu přes 500 mm</t>
  </si>
  <si>
    <t>-434355299</t>
  </si>
  <si>
    <t>26</t>
  </si>
  <si>
    <t>713491212</t>
  </si>
  <si>
    <t>Montáž tepelné izolace oplechování pevné ohybů vnějšího obvodu přes 500 mm</t>
  </si>
  <si>
    <t>-151810273</t>
  </si>
  <si>
    <t>713_pl_07</t>
  </si>
  <si>
    <t>hliníkový plech tl. 1,0 mm</t>
  </si>
  <si>
    <t>1267115440</t>
  </si>
  <si>
    <t>28</t>
  </si>
  <si>
    <t>713420813</t>
  </si>
  <si>
    <t>Odstranění izolace tepelné potrubí rohožemi bez úpravy v pletivu spojenými drátem tl přes 50 mm</t>
  </si>
  <si>
    <t>-244448547</t>
  </si>
  <si>
    <t>29</t>
  </si>
  <si>
    <t>713420823</t>
  </si>
  <si>
    <t>Odstranění izolace tepelné ohybů rohožemi bez úpravy v pletivu spojenými drátem tl přes 50 mm</t>
  </si>
  <si>
    <t>-42109695</t>
  </si>
  <si>
    <t>30</t>
  </si>
  <si>
    <t>713490811</t>
  </si>
  <si>
    <t>Demontáž izolace tepelné oplechování pevné potrubí vnějšího obvodu do 500 mm</t>
  </si>
  <si>
    <t>1927401219</t>
  </si>
  <si>
    <t>31</t>
  </si>
  <si>
    <t>713490812</t>
  </si>
  <si>
    <t>Demontáž izolace tepelné oplechování pevné ohybů vnějšího obvodu do 500 mm</t>
  </si>
  <si>
    <t>951364304</t>
  </si>
  <si>
    <t>32</t>
  </si>
  <si>
    <t>94620240</t>
  </si>
  <si>
    <t>poplatek za uložení stavebního odpadu z izolačních materiálů zatříděného kódem 17 06 04</t>
  </si>
  <si>
    <t>607333717</t>
  </si>
  <si>
    <t>33</t>
  </si>
  <si>
    <t>998713106</t>
  </si>
  <si>
    <t>Přesun hmot pro izolace tepelné stanovený z hmotnosti přesunovaného materiálu vodorovná dopravní vzdálenost do 50 m v objektech výšky do 60 m</t>
  </si>
  <si>
    <t>699772583</t>
  </si>
  <si>
    <t>Přesun hmot tonážní pro izolace tepelné v objektech v do 60 m</t>
  </si>
  <si>
    <t>34</t>
  </si>
  <si>
    <t>998713181</t>
  </si>
  <si>
    <t>Přesun hmot pro izolace tepelné stanovený z hmotnosti přesunovaného materiálu Příplatek k cenám za přesun prováděný bez použití mechanizace pro jakoukoliv výšku objektu</t>
  </si>
  <si>
    <t>1198453927</t>
  </si>
  <si>
    <t>Příplatek k přesunu hmot tonážní 713 prováděný bez použití mechanizace</t>
  </si>
  <si>
    <t>722</t>
  </si>
  <si>
    <t>Zdravotechnika - vnitřní vodovod</t>
  </si>
  <si>
    <t>35</t>
  </si>
  <si>
    <t>722170807</t>
  </si>
  <si>
    <t>Demontáž rozvodů vody z plastů do D 110</t>
  </si>
  <si>
    <t>-542809833</t>
  </si>
  <si>
    <t>Demontáž rozvodů vody z plastů přes 50 do Ø 110 mm</t>
  </si>
  <si>
    <t>36</t>
  </si>
  <si>
    <t>722174022</t>
  </si>
  <si>
    <t>Potrubí vodovodní plastové PPR svar polyfuze PN 20 D 20 x 3,4 mm</t>
  </si>
  <si>
    <t>-1204662440</t>
  </si>
  <si>
    <t>Potrubí z plastových trubek z polypropylenu (PPR) svařovaných polyfuzně PN 20 (SDR 6) D 20 x 3,4</t>
  </si>
  <si>
    <t>37</t>
  </si>
  <si>
    <t>722174027</t>
  </si>
  <si>
    <t>Potrubí vodovodní plastové PPR svar polyfuze PN 20 D 63 x 10,5 mm</t>
  </si>
  <si>
    <t>216098158</t>
  </si>
  <si>
    <t>Potrubí z plastových trubek z polypropylenu (PPR) svařovaných polyfuzně PN 20 (SDR 6) D 63 x 10,5</t>
  </si>
  <si>
    <t>38</t>
  </si>
  <si>
    <t>722174028</t>
  </si>
  <si>
    <t>Potrubí vodovodní plastové PPR svar polyfuze PN 20 D 75 x 12,5</t>
  </si>
  <si>
    <t>1337533223</t>
  </si>
  <si>
    <t>Potrubí z plastových trubek z polypropylenu (PPR) svařovaných polyfuzně PN 20 (SDR 6) D 75 x 12,5</t>
  </si>
  <si>
    <t>39</t>
  </si>
  <si>
    <t>722181232</t>
  </si>
  <si>
    <t>Ochrana vodovodního potrubí přilepenými termoizolačními trubicemi z PE tl do 13 mm DN do 45 mm</t>
  </si>
  <si>
    <t>-567560330</t>
  </si>
  <si>
    <t>Ochrana potrubí termoizolačními trubicemi z pěnového polyetylenu PE přilepenými v příčných a podélných spojích, tloušťky izolace přes 9 do 13 mm, vnitřního průměru izolace DN přes 22 do 45 mm</t>
  </si>
  <si>
    <t>40</t>
  </si>
  <si>
    <t>722181254</t>
  </si>
  <si>
    <t>Ochrana vodovodního potrubí přilepenými termoizolačními trubicemi z PE tl do 25 mm DN do 89 mm</t>
  </si>
  <si>
    <t>1118115915</t>
  </si>
  <si>
    <t>Ochrana potrubí termoizolačními trubicemi z pěnového polyetylenu PE přilepenými v příčných a podélných spojích, tloušťky izolace přes 20 do 25 mm, vnitřního průměru izolace DN přes 63 do 89 mm</t>
  </si>
  <si>
    <t>41</t>
  </si>
  <si>
    <t>722290821</t>
  </si>
  <si>
    <t>Přemístění vnitrostaveništní demontovaných hmot pro vnitřní vodovod v objektech výšky do 6 m</t>
  </si>
  <si>
    <t>125370023</t>
  </si>
  <si>
    <t>Vnitrostaveništní přemístění vybouraných (demontovaných) hmot vnitřní vodovod vodorovně do 100 m v objektech výšky do 6 m</t>
  </si>
  <si>
    <t>42</t>
  </si>
  <si>
    <t>998722101</t>
  </si>
  <si>
    <t>Přesun hmot tonážní pro vnitřní vodovod v objektech v do 6 m</t>
  </si>
  <si>
    <t>-242645224</t>
  </si>
  <si>
    <t>Přesun hmot pro vnitřní vodovod stanovený z hmotnosti přesunovaného materiálu vodorovná dopravní vzdálenost do 50 m v objektech výšky do 6 m</t>
  </si>
  <si>
    <t>43</t>
  </si>
  <si>
    <t>998722181</t>
  </si>
  <si>
    <t>Příplatek k přesunu hmot tonážní 722 prováděný bez použití mechanizace</t>
  </si>
  <si>
    <t>1953899</t>
  </si>
  <si>
    <t>Přesun hmot pro vnitřní vodovod stanovený z hmotnosti přesunovaného materiálu Příplatek k ceně za přesun prováděný bez použití mechanizace pro jakoukoliv výšku objektu</t>
  </si>
  <si>
    <t>727</t>
  </si>
  <si>
    <t>Zdravotechnika - požární ochrana</t>
  </si>
  <si>
    <t>44</t>
  </si>
  <si>
    <t>727111147</t>
  </si>
  <si>
    <t>Prostup předizolovaného kovového potrubí D 76 mm stěnou tl 15 cm požární odolnost EI 180</t>
  </si>
  <si>
    <t>-914731356</t>
  </si>
  <si>
    <t>Protipožární trubní ucpávky předizolované kovové potrubí prostup stěnou tloušťky 150 mm požární odolnost EI 180 D 76</t>
  </si>
  <si>
    <t xml:space="preserve">Poznámka k souboru cen:_x000d_
1. V cenách -1111 až 1119, -1131 až 1219, -1321 až 1419 je započtena tloušťka vyplňované spáry 15mm a šířka 20 mm._x000d_
2. V cenách -1301 až 1319, -1421 až 1429 je započtena tloušťka vyplňované spáry 25mm a šířka 15 mm._x000d_
3. V cenách -1121 až 1129, -1221 až 1229, -1501 až 1509 je započtena tloušťka vyplňované spáry 15-20 mm._x000d_
4. V cenách -1111 až 1119, -1131 až 1219, -1321 až 1419 je započteno opláštění potrubí minerální vlnou tloušťky 35mm._x000d_
5. V cenách -1121 až 1129, -1221 až 1229 je započteno opláštění potrubí minerální vlnou tloušťky 32mm._x000d_
6. V cenách -1301 až 1319, -1421 až 1429 je započteno opláštění potrubí minerální vlnou tloušťky 20mm._x000d_
</t>
  </si>
  <si>
    <t>732</t>
  </si>
  <si>
    <t>Ústřední vytápění - strojovny</t>
  </si>
  <si>
    <t>45</t>
  </si>
  <si>
    <t>732_2</t>
  </si>
  <si>
    <t>D+M Kompaktní horkovodní předávací stanice o výkonu 500 kW (pozice č. 1.1, specifikace viz výkres č. 43-20-6P11_02 Legenda)</t>
  </si>
  <si>
    <t>ks</t>
  </si>
  <si>
    <t>-998908179</t>
  </si>
  <si>
    <t>Kompaktní horkovodní předávací stanice o výkonu 500 kW (pozice č. 1.1, specifikace viz výkres č. 43-20-6P11_02 Legenda)</t>
  </si>
  <si>
    <t>46</t>
  </si>
  <si>
    <t>732_3</t>
  </si>
  <si>
    <t xml:space="preserve">D+M Kkompkatní  teplovodní výmníková stanice 150 kW (pozice č. 2.1, specifikace viz výkres č. 43-20-6P11_02 Legenda)</t>
  </si>
  <si>
    <t>-196802857</t>
  </si>
  <si>
    <t>D+M Teplovodní kompkatní výmníková stanice 150 kW (pozice č. 2.1</t>
  </si>
  <si>
    <t>47</t>
  </si>
  <si>
    <t>732_4</t>
  </si>
  <si>
    <t>D+M Uzavírací klapka s elektropohonem DN80 PN16, servopohon (24 V, kroutící moment 40 Nm, čas přestavení 150 s, regulace otevřeno/zavřeno, havarijní funkce NC, 2x koncový spínač), okolní teplota 0 až +50 °C, médium topná voda, včetně přírubového spoje</t>
  </si>
  <si>
    <t>-1373711580</t>
  </si>
  <si>
    <t>48</t>
  </si>
  <si>
    <t>732_5</t>
  </si>
  <si>
    <t>D+M Regulátor diferenčního tlaku in-line konstrukce DN40/50, PN16, dp 5 až 30 kPa, nastavit 5 kPa, včetně šroubení, impulsního potrubí D6x1 a připojovací sady pro připojení kapiláry</t>
  </si>
  <si>
    <t>-394031700</t>
  </si>
  <si>
    <t>D+M Regulátor diferenčního tlaku in-line konstrukce DN40/50, PN16, dp 5 až 30 kPa, nastavit 5 kPa, včetně přírubového spojení</t>
  </si>
  <si>
    <t>49</t>
  </si>
  <si>
    <t>732_1</t>
  </si>
  <si>
    <t>Orientační štítky</t>
  </si>
  <si>
    <t>-1927513600</t>
  </si>
  <si>
    <t>50</t>
  </si>
  <si>
    <t>732_6</t>
  </si>
  <si>
    <t xml:space="preserve">Demontáž - Výměníková stanice na měření tepla na ohřev cirkulace, včetně armatur </t>
  </si>
  <si>
    <t>-111911782</t>
  </si>
  <si>
    <t>51</t>
  </si>
  <si>
    <t>732199100</t>
  </si>
  <si>
    <t>Montáž orientačních štítků</t>
  </si>
  <si>
    <t>soubor</t>
  </si>
  <si>
    <t>-793782741</t>
  </si>
  <si>
    <t>Montáž štítků orientačních</t>
  </si>
  <si>
    <t>52</t>
  </si>
  <si>
    <t>732320815</t>
  </si>
  <si>
    <t>Demontáž nádrže beztlaké nebo tlakové odpojení od rozvodů potrubí obsah do 1000 litrů</t>
  </si>
  <si>
    <t>1714843903</t>
  </si>
  <si>
    <t>Demontáž nádrží beztlakých nebo tlakových odpojení od rozvodů potrubí nádrže o obsahu přes 500 do 1 000 l</t>
  </si>
  <si>
    <t>53</t>
  </si>
  <si>
    <t>732331617</t>
  </si>
  <si>
    <t>Nádoba tlaková expanzní s membránou závitové připojení PN 0,6 o objemu 80 l</t>
  </si>
  <si>
    <t>-173038791</t>
  </si>
  <si>
    <t>Nádoby expanzní tlakové s membránou bez pojistného ventilu se závitovým připojením PN 0,6 o objemu 80 l</t>
  </si>
  <si>
    <t>54</t>
  </si>
  <si>
    <t>732332406</t>
  </si>
  <si>
    <t>Základní expanzní nádoba PN 0,6 o objemu 800 litrů bez řídící čerpadlové jednotky</t>
  </si>
  <si>
    <t>1853174493</t>
  </si>
  <si>
    <t>Expanzní automaty čerpadlové základní expanzní nádoby bez čerpadlové řídící jednotky PN 0,6 o objemu 800 l</t>
  </si>
  <si>
    <t>55</t>
  </si>
  <si>
    <t>732332512</t>
  </si>
  <si>
    <t>Řídící jednotka základní nádoby 2-1/75 PN 1,0 napětí 230 V s jedním čerpadlem</t>
  </si>
  <si>
    <t>-1860310998</t>
  </si>
  <si>
    <t>Expanzní automaty čerpadlové řídící jednotky základních nádob s jedním čerpadlem PN 1,0 230V 2-1/75</t>
  </si>
  <si>
    <t>56</t>
  </si>
  <si>
    <t>732332601</t>
  </si>
  <si>
    <t>Příslušenství k automatům souprava k jednočerpadlové řídící jednotce nádoba průměru do 740 mm</t>
  </si>
  <si>
    <t>-2054497343</t>
  </si>
  <si>
    <t>Expanzní automaty příslušenství k expanzním automatům připojovací souprava řídící jednotky s jedním čerpadlem nádoba průměru do 740 mm</t>
  </si>
  <si>
    <t>57</t>
  </si>
  <si>
    <t>732890801</t>
  </si>
  <si>
    <t>Přesun demontovaných strojoven vodorovně 100 m v objektech výšky do 6 m</t>
  </si>
  <si>
    <t>-1144580470</t>
  </si>
  <si>
    <t>Vnitrostaveništní přemístění vybouraných (demontovaných) hmot strojoven vodorovně do 100 m v objektech výšky do 6 m</t>
  </si>
  <si>
    <t>58</t>
  </si>
  <si>
    <t>998732101</t>
  </si>
  <si>
    <t>Přesun hmot tonážní pro strojovny v objektech v do 6 m</t>
  </si>
  <si>
    <t>-2083704535</t>
  </si>
  <si>
    <t>Přesun hmot pro strojovny stanovený z hmotnosti přesunovaného materiálu vodorovná dopravní vzdálenost do 50 m v objektech výšky do 6 m</t>
  </si>
  <si>
    <t>59</t>
  </si>
  <si>
    <t>998732181</t>
  </si>
  <si>
    <t>Příplatek k přesunu hmot tonážní 732 prováděný bez použití mechanizace</t>
  </si>
  <si>
    <t>1650979572</t>
  </si>
  <si>
    <t>Přesun hmot pro strojovny stanovený z hmotnosti přesunovaného materiálu Příplatek k cenám za přesun prováděný bez použití mechanizace pro jakoukoliv výšku objektu</t>
  </si>
  <si>
    <t>733</t>
  </si>
  <si>
    <t>Ústřední vytápění - rozvodné potrubí</t>
  </si>
  <si>
    <t>60</t>
  </si>
  <si>
    <t>733111113_HV</t>
  </si>
  <si>
    <t xml:space="preserve">Potrubí ocelové závitové bezešvé běžné v kotelnách nebo strojovnách DN 15 (Ø 21,3x3,2 mm) dle  EN 10216-2, materiál P235GH</t>
  </si>
  <si>
    <t>-1505988039</t>
  </si>
  <si>
    <t>Potrubí z trubek ocelových závitových bezešvých běžných nízkotlakých v kotelnách a strojovnách DN 15</t>
  </si>
  <si>
    <t>61</t>
  </si>
  <si>
    <t>733111118_HV</t>
  </si>
  <si>
    <t xml:space="preserve">Potrubí ocelové závitové bezešvé běžné v kotelnách nebo strojovnách DN 50 (Ø 60,3x3,6 mm) dle  EN 10216-2, materiál P235GH</t>
  </si>
  <si>
    <t>123152658</t>
  </si>
  <si>
    <t>Potrubí z trubek ocelových závitových bezešvých běžných nízkotlakých v kotelnách a strojovnách DN 50</t>
  </si>
  <si>
    <t>62</t>
  </si>
  <si>
    <t>733111113</t>
  </si>
  <si>
    <t>Potrubí ocelové závitové bezešvé běžné v kotelnách nebo strojovnách DN 15</t>
  </si>
  <si>
    <t>-18346162</t>
  </si>
  <si>
    <t>63</t>
  </si>
  <si>
    <t>733111115</t>
  </si>
  <si>
    <t>Potrubí ocelové závitové bezešvé běžné v kotelnách nebo strojovnách DN 25</t>
  </si>
  <si>
    <t>1655297408</t>
  </si>
  <si>
    <t>Potrubí z trubek ocelových závitových bezešvých běžných nízkotlakých v kotelnách a strojovnách DN 25</t>
  </si>
  <si>
    <t>64</t>
  </si>
  <si>
    <t>733111116</t>
  </si>
  <si>
    <t>Potrubí ocelové závitové bezešvé běžné v kotelnách nebo strojovnách DN 32</t>
  </si>
  <si>
    <t>-1171668099</t>
  </si>
  <si>
    <t>Potrubí z trubek ocelových závitových bezešvých běžných nízkotlakých v kotelnách a strojovnách DN 32</t>
  </si>
  <si>
    <t>65</t>
  </si>
  <si>
    <t>733111118</t>
  </si>
  <si>
    <t>Potrubí ocelové závitové bezešvé běžné v kotelnách nebo strojovnách DN 50</t>
  </si>
  <si>
    <t>773102920</t>
  </si>
  <si>
    <t>66</t>
  </si>
  <si>
    <t>733120819</t>
  </si>
  <si>
    <t>Demontáž potrubí ocelového hladkého do D 60,3</t>
  </si>
  <si>
    <t>1202031359</t>
  </si>
  <si>
    <t>Demontáž potrubí z trubek ocelových hladkých Ø přes 38 do 60,3</t>
  </si>
  <si>
    <t>67</t>
  </si>
  <si>
    <t>733120836</t>
  </si>
  <si>
    <t>Demontáž potrubí ocelového hladkého do D 159</t>
  </si>
  <si>
    <t>-1741184662</t>
  </si>
  <si>
    <t>Demontáž potrubí z trubek ocelových hladkých Ø přes 133 do 159</t>
  </si>
  <si>
    <t>68</t>
  </si>
  <si>
    <t>733120839</t>
  </si>
  <si>
    <t>Demontáž potrubí ocelového hladkého D 219</t>
  </si>
  <si>
    <t>-731819107</t>
  </si>
  <si>
    <t>Demontáž potrubí z trubek ocelových hladkých Ø 219</t>
  </si>
  <si>
    <t>69</t>
  </si>
  <si>
    <t>733121222</t>
  </si>
  <si>
    <t>Potrubí ocelové hladké bezešvé v kotelnách nebo strojovnách D 76x3,2</t>
  </si>
  <si>
    <t>1217614516</t>
  </si>
  <si>
    <t>Potrubí z trubek ocelových hladkých bezešvých tvářených za tepla v kotelnách a strojovnách Ø 76/3,2</t>
  </si>
  <si>
    <t>70</t>
  </si>
  <si>
    <t>733121225</t>
  </si>
  <si>
    <t>Potrubí ocelové hladké bezešvé v kotelnách nebo strojovnách D 89x3,6</t>
  </si>
  <si>
    <t>1461509940</t>
  </si>
  <si>
    <t>Potrubí z trubek ocelových hladkých bezešvých tvářených za tepla v kotelnách a strojovnách Ø 89/3,6</t>
  </si>
  <si>
    <t>71</t>
  </si>
  <si>
    <t>733121232</t>
  </si>
  <si>
    <t>Potrubí ocelové hladké bezešvé v kotelnách nebo strojovnách D 133x4,5</t>
  </si>
  <si>
    <t>-1587252145</t>
  </si>
  <si>
    <t>Potrubí z trubek ocelových hladkých bezešvých tvářených za tepla v kotelnách a strojovnách Ø 133/4,5</t>
  </si>
  <si>
    <t>72</t>
  </si>
  <si>
    <t>733121239</t>
  </si>
  <si>
    <t>Potrubí ocelové hladké bezešvé v kotelnách nebo strojovnách D 219x6,3</t>
  </si>
  <si>
    <t>2097735700</t>
  </si>
  <si>
    <t>Potrubí z trubek ocelových hladkých bezešvých tvářených za tepla v kotelnách a strojovnách Ø 219/6,3</t>
  </si>
  <si>
    <t>73</t>
  </si>
  <si>
    <t>733141105</t>
  </si>
  <si>
    <t>Odvzdušňovací nádoba z trubek ocelových DN 100</t>
  </si>
  <si>
    <t>-161751277</t>
  </si>
  <si>
    <t>Odvzdušňovací nádobky, odlučovače a odkalovače nádobky z trubek ocelových DN 100</t>
  </si>
  <si>
    <t>74</t>
  </si>
  <si>
    <t>733190107</t>
  </si>
  <si>
    <t>Zkouška těsnosti potrubí ocelové závitové do DN 40</t>
  </si>
  <si>
    <t>-782237644</t>
  </si>
  <si>
    <t>Zkoušky těsnosti potrubí, manžety prostupové z trubek ocelových zkoušky těsnosti potrubí (za provozu) z trubek ocelových závitových DN do 40</t>
  </si>
  <si>
    <t>75</t>
  </si>
  <si>
    <t>733190108</t>
  </si>
  <si>
    <t>Zkouška těsnosti potrubí ocelové závitové do DN 50</t>
  </si>
  <si>
    <t>2101280660</t>
  </si>
  <si>
    <t>Zkoušky těsnosti potrubí, manžety prostupové z trubek ocelových zkoušky těsnosti potrubí (za provozu) z trubek ocelových závitových DN 40 do 50</t>
  </si>
  <si>
    <t>76</t>
  </si>
  <si>
    <t>733190108_HV</t>
  </si>
  <si>
    <t>Hydrostatická tlaková zkouška potrubí do DN50 dle ČSN EN 13480 (hodnoty zkušebních tlaků viz Potrubní třídy)</t>
  </si>
  <si>
    <t>-1170225851</t>
  </si>
  <si>
    <t>77</t>
  </si>
  <si>
    <t>733190232</t>
  </si>
  <si>
    <t>Zkouška těsnosti potrubí ocelové hladké přes D 89x5,0 do D 133x5,0</t>
  </si>
  <si>
    <t>1708231285</t>
  </si>
  <si>
    <t>Zkoušky těsnosti potrubí, manžety prostupové z trubek ocelových zkoušky těsnosti potrubí (za provozu) z trubek ocelových hladkých Ø přes 89/5,0 do 133/5,0</t>
  </si>
  <si>
    <t>78</t>
  </si>
  <si>
    <t>733190239</t>
  </si>
  <si>
    <t>Zkouška těsnosti potrubí ocelové hladké přes D 159x6,3 do D 219x6,3</t>
  </si>
  <si>
    <t>1397741424</t>
  </si>
  <si>
    <t>Zkoušky těsnosti potrubí, manžety prostupové z trubek ocelových zkoušky těsnosti potrubí (za provozu) z trubek ocelových hladkých Ø přes 159/6,3 do 219/6,3</t>
  </si>
  <si>
    <t>79</t>
  </si>
  <si>
    <t>733890801</t>
  </si>
  <si>
    <t>Přemístění potrubí demontovaného vodorovně do 100 m v objektech výšky do 6 m</t>
  </si>
  <si>
    <t>481768876</t>
  </si>
  <si>
    <t>Vnitrostaveništní přemístění vybouraných (demontovaných) hmot rozvodů potrubí vodorovně do 100 m v objektech výšky do 6 m</t>
  </si>
  <si>
    <t>80</t>
  </si>
  <si>
    <t>998733101</t>
  </si>
  <si>
    <t>Přesun hmot tonážní pro rozvody potrubí v objektech v do 6 m</t>
  </si>
  <si>
    <t>-603070844</t>
  </si>
  <si>
    <t>Přesun hmot pro rozvody potrubí stanovený z hmotnosti přesunovaného materiálu vodorovná dopravní vzdálenost do 50 m v objektech výšky do 6 m</t>
  </si>
  <si>
    <t>147</t>
  </si>
  <si>
    <t>998733102</t>
  </si>
  <si>
    <t>Přesun hmot tonážní pro rozvody potrubí v objektech v do 12 m</t>
  </si>
  <si>
    <t>-113013521</t>
  </si>
  <si>
    <t>Přesun hmot pro rozvody potrubí stanovený z hmotnosti přesunovaného materiálu vodorovná dopravní vzdálenost do 50 m v objektech výšky přes 6 do 12 m</t>
  </si>
  <si>
    <t>81</t>
  </si>
  <si>
    <t>998733181</t>
  </si>
  <si>
    <t>Příplatek k přesunu hmot tonážní 733 prováděný bez použití mechanizace</t>
  </si>
  <si>
    <t>-145336873</t>
  </si>
  <si>
    <t>Přesun hmot pro rozvody potrubí stanovený z hmotnosti přesunovaného materiálu Příplatek k cenám za přesun prováděný bez použití mechanizace pro jakoukoliv výšku objektu</t>
  </si>
  <si>
    <t>148</t>
  </si>
  <si>
    <t>998733193</t>
  </si>
  <si>
    <t>Příplatek k přesunu hmot tonážní 733 za zvětšený přesun do 500 m</t>
  </si>
  <si>
    <t>-447292037</t>
  </si>
  <si>
    <t>Přesun hmot pro rozvody potrubí stanovený z hmotnosti přesunovaného materiálu Příplatek k cenám za zvětšený přesun přes vymezenou největší dopravní vzdálenost do 500 m</t>
  </si>
  <si>
    <t>734</t>
  </si>
  <si>
    <t>Ústřední vytápění - armatury</t>
  </si>
  <si>
    <t>82</t>
  </si>
  <si>
    <t>734_5</t>
  </si>
  <si>
    <t>Zpětná montáž Stávající fakturační Měření tepla - Kamstrup Multikal 602 průtokoměr Ultraflow 34 DN65; PN25; L300 mm; Qp=25 m3//h; 65-5-LCLCRF-219, nap. baterie - DISTEP a.s.</t>
  </si>
  <si>
    <t>-1760234360</t>
  </si>
  <si>
    <t>83</t>
  </si>
  <si>
    <t>734100812</t>
  </si>
  <si>
    <t>Demontáž armatury přírubové se dvěma přírubami do DN 100</t>
  </si>
  <si>
    <t>-2025546133</t>
  </si>
  <si>
    <t>Demontáž armatur přírubových se dvěma přírubami přes 50 do DN 100</t>
  </si>
  <si>
    <t>84</t>
  </si>
  <si>
    <t>734100813</t>
  </si>
  <si>
    <t>Demontáž armatury přírubové se dvěma přírubami do DN 150</t>
  </si>
  <si>
    <t>1584274553</t>
  </si>
  <si>
    <t>Demontáž armatur přírubových se dvěma přírubami přes 100 do DN 150</t>
  </si>
  <si>
    <t>85</t>
  </si>
  <si>
    <t>734100815</t>
  </si>
  <si>
    <t>Demontáž armatury přírubové se dvěma přírubami do DN 250</t>
  </si>
  <si>
    <t>-1456968352</t>
  </si>
  <si>
    <t>Demontáž armatur přírubových se dvěma přírubami přes 200 do DN 250</t>
  </si>
  <si>
    <t>86</t>
  </si>
  <si>
    <t>734109313</t>
  </si>
  <si>
    <t>Montáž armatury přírubové se dvěma přírubami PN 25-40 DN 40</t>
  </si>
  <si>
    <t>34675737</t>
  </si>
  <si>
    <t>Montáž armatur přírubových se dvěma přírubami PN 25, 40 DN 40</t>
  </si>
  <si>
    <t>87</t>
  </si>
  <si>
    <t>734163428</t>
  </si>
  <si>
    <t>Filtr DN 80 PN 16 do 300°C z uhlíkové oceli s vypouštěcí zátkou</t>
  </si>
  <si>
    <t>2096419523</t>
  </si>
  <si>
    <t>Filtry z uhlíkové oceli s čístícím víkem nebo vypouštěcí zátkou PN 16 do 300°C DN 80</t>
  </si>
  <si>
    <t>88</t>
  </si>
  <si>
    <t>734173416</t>
  </si>
  <si>
    <t>Spoj přírubový PN 16/I do 200°C DN 65</t>
  </si>
  <si>
    <t>-227084896</t>
  </si>
  <si>
    <t>Mezikusy, přírubové spoje přírubové spoje PN 16/I, 200°C DN 65</t>
  </si>
  <si>
    <t>89</t>
  </si>
  <si>
    <t>734173418</t>
  </si>
  <si>
    <t>Spoj přírubový PN 16/I do 200°C DN 100</t>
  </si>
  <si>
    <t>-1300412208</t>
  </si>
  <si>
    <t>Mezikusy, přírubové spoje přírubové spoje PN 16/I, 200°C DN 100</t>
  </si>
  <si>
    <t>90</t>
  </si>
  <si>
    <t>734193216</t>
  </si>
  <si>
    <t>Klapka mezipřírubová uzavírací DN 80 PN 16 do 120°C disk nerezová ocel</t>
  </si>
  <si>
    <t>-1537520724</t>
  </si>
  <si>
    <t>Ostatní přírubové armatury klapky mezipřírubové uzavírací PN 16 do 120°C disk nerezová ocel DN 80</t>
  </si>
  <si>
    <t>91</t>
  </si>
  <si>
    <t>734193218</t>
  </si>
  <si>
    <t>Klapka mezipřírubová uzavírací DN 125 PN 16 do 120°C disk nerezová ocel</t>
  </si>
  <si>
    <t>1257425010</t>
  </si>
  <si>
    <t>Ostatní přírubové armatury klapky mezipřírubové uzavírací PN 16 do 120°C disk nerezová ocel DN 125</t>
  </si>
  <si>
    <t>92</t>
  </si>
  <si>
    <t>734211120</t>
  </si>
  <si>
    <t>Ventil závitový odvzdušňovací G 1/2 PN 14 do 120°C automatický</t>
  </si>
  <si>
    <t>190025676</t>
  </si>
  <si>
    <t>Ventily odvzdušňovací závitové automatické PN 14 do 120°C G 1/2</t>
  </si>
  <si>
    <t>93</t>
  </si>
  <si>
    <t>734242415</t>
  </si>
  <si>
    <t>Ventil závitový zpětný přímý G 5/4 PN 16 do 110°C</t>
  </si>
  <si>
    <t>900973732</t>
  </si>
  <si>
    <t>Ventily zpětné závitové PN 16 do 110°C přímé G 5/4</t>
  </si>
  <si>
    <t>94</t>
  </si>
  <si>
    <t>734291124</t>
  </si>
  <si>
    <t>Kohout plnící a vypouštěcí G 3/4 PN 10 do 90°C závitový</t>
  </si>
  <si>
    <t>-1040407118</t>
  </si>
  <si>
    <t>Ostatní armatury kohouty plnicí a vypouštěcí PN 10 do 90°C G 3/4</t>
  </si>
  <si>
    <t>95</t>
  </si>
  <si>
    <t>734292713</t>
  </si>
  <si>
    <t>Kohout kulový přímý G 1/2 PN 42 do 185°C vnitřní závit</t>
  </si>
  <si>
    <t>1487085136</t>
  </si>
  <si>
    <t>Ostatní armatury kulové kohouty PN 42 do 185°C přímé vnitřní závit G 1/2</t>
  </si>
  <si>
    <t>734292716_r</t>
  </si>
  <si>
    <t>Kohout kulový přímý G 1 1/4 PN 42 do 185°C vnitřní závit s možností zajištění v otevřené poloze</t>
  </si>
  <si>
    <t>654725850</t>
  </si>
  <si>
    <t>Ostatní armatury kulové kohouty PN 42 do 185°C přímé vnitřní závit G 1 1/4</t>
  </si>
  <si>
    <t>734292718</t>
  </si>
  <si>
    <t>Kohout kulový přímý G 2 PN 42 do 185°C vnitřní závit</t>
  </si>
  <si>
    <t>1085034397</t>
  </si>
  <si>
    <t>Ostatní armatury kulové kohouty PN 42 do 185°C přímé vnitřní závit G 2</t>
  </si>
  <si>
    <t>98</t>
  </si>
  <si>
    <t>734_1</t>
  </si>
  <si>
    <t>Zpětný ventil mezipřírubový DN80 PN16 bezúdžbový do 250°C</t>
  </si>
  <si>
    <t>481109018</t>
  </si>
  <si>
    <t>99</t>
  </si>
  <si>
    <t>734109216</t>
  </si>
  <si>
    <t>Montáž armatury přírubové se dvěma přírubami PN 16 DN 80</t>
  </si>
  <si>
    <t>-1357125444</t>
  </si>
  <si>
    <t>Montáž armatur přírubových se dvěma přírubami PN 16 DN 80</t>
  </si>
  <si>
    <t>100</t>
  </si>
  <si>
    <t>734_2</t>
  </si>
  <si>
    <t xml:space="preserve">Kulový kohout přivařovací DN15 PN25 (160°C, 25bar) </t>
  </si>
  <si>
    <t>2057014275</t>
  </si>
  <si>
    <t>101</t>
  </si>
  <si>
    <t>734109311_r</t>
  </si>
  <si>
    <t>Montáž armatury přivařovací PN 25-40 DN 15</t>
  </si>
  <si>
    <t>778811846</t>
  </si>
  <si>
    <t>Montáž armatur přírubových se dvěma přírubami PN 25, 40 DN 15</t>
  </si>
  <si>
    <t>102</t>
  </si>
  <si>
    <t>734_3</t>
  </si>
  <si>
    <t xml:space="preserve">Kulový kohout přivařovací DN20 PN25 (160°C, 25bar) </t>
  </si>
  <si>
    <t>-1572005686</t>
  </si>
  <si>
    <t>103</t>
  </si>
  <si>
    <t>734109312_r</t>
  </si>
  <si>
    <t>Montáž armaturypřivařovací PN 25-40 DN 25</t>
  </si>
  <si>
    <t>-1661201591</t>
  </si>
  <si>
    <t>Montáž armatur přírubových se dvěma přírubami PN 25, 40 DN 25</t>
  </si>
  <si>
    <t>104</t>
  </si>
  <si>
    <t>734_4</t>
  </si>
  <si>
    <t>Uzavírací kohout se zajištěním pro expanzní nádobu 1" s integrovaným vypouštěním</t>
  </si>
  <si>
    <t>-730662584</t>
  </si>
  <si>
    <t>105</t>
  </si>
  <si>
    <t>734209115</t>
  </si>
  <si>
    <t>Montáž armatury závitové s dvěma závity G 1</t>
  </si>
  <si>
    <t>1482025005</t>
  </si>
  <si>
    <t>Montáž závitových armatur se 2 závity G 1 (DN 25)</t>
  </si>
  <si>
    <t>106</t>
  </si>
  <si>
    <t>734411127</t>
  </si>
  <si>
    <t>Teploměr technický s pevným stonkem a jímkou zadní připojení průměr 100 mm délky 100 mm</t>
  </si>
  <si>
    <t>-243944087</t>
  </si>
  <si>
    <t>Teploměr technický IVAR.TP 120 A s pevným stonkem a jímkou zadní připojení průměr 100 mm délky 100 mm</t>
  </si>
  <si>
    <t>107</t>
  </si>
  <si>
    <t>734411127_r</t>
  </si>
  <si>
    <t>Příprava pro teplotní čidlo s pevným stonkem a jímkou zadní připojení průměr 100 mm délky 100 mm</t>
  </si>
  <si>
    <t>-1806896863</t>
  </si>
  <si>
    <t>108</t>
  </si>
  <si>
    <t>734421102</t>
  </si>
  <si>
    <t>Tlakoměr s pevným stonkem a zpětnou klapkou tlak 0-16 bar průměr 63 mm spodní připojení</t>
  </si>
  <si>
    <t>-2121973185</t>
  </si>
  <si>
    <t>Tlakoměry s pevným stonkem a zpětnou klapkou spodní připojení (radiální) tlaku 0–16 bar průměru 100 mm</t>
  </si>
  <si>
    <t>109</t>
  </si>
  <si>
    <t>734890801</t>
  </si>
  <si>
    <t>Přemístění demontovaných armatur vodorovně do 100 m v objektech výšky do 6 m</t>
  </si>
  <si>
    <t>1328258336</t>
  </si>
  <si>
    <t>Vnitrostaveništní přemístění vybouraných (demontovaných) hmot armatur vodorovně do 100 m v objektech výšky do 6 m</t>
  </si>
  <si>
    <t>110</t>
  </si>
  <si>
    <t>734890803</t>
  </si>
  <si>
    <t>Přemístění demontovaných armatur vodorovně do 100 m v objektech výšky přes 6 do 24 m</t>
  </si>
  <si>
    <t>-355647910</t>
  </si>
  <si>
    <t>Vnitrostaveništní přemístění vybouraných (demontovaných) hmot armatur vodorovně do 100 m v objektech výšky přes 6 do 24 m</t>
  </si>
  <si>
    <t>111</t>
  </si>
  <si>
    <t>998734101</t>
  </si>
  <si>
    <t>Přesun hmot tonážní pro armatury v objektech v do 6 m</t>
  </si>
  <si>
    <t>507622021</t>
  </si>
  <si>
    <t>Přesun hmot pro armatury stanovený z hmotnosti přesunovaného materiálu vodorovná dopravní vzdálenost do 50 m v objektech výšky do 6 m</t>
  </si>
  <si>
    <t>112</t>
  </si>
  <si>
    <t>998734181</t>
  </si>
  <si>
    <t>Příplatek k přesunu hmot tonážní 734 prováděný bez použití mechanizace</t>
  </si>
  <si>
    <t>547647796</t>
  </si>
  <si>
    <t>Přesun hmot pro armatury stanovený z hmotnosti přesunovaného materiálu Příplatek k cenám za přesun prováděný bez použití mechanizace pro jakoukoliv výšku objektu</t>
  </si>
  <si>
    <t>767</t>
  </si>
  <si>
    <t>Konstrukce zámečnické</t>
  </si>
  <si>
    <t>113</t>
  </si>
  <si>
    <t>767995112</t>
  </si>
  <si>
    <t>Montáž atypických zámečnických konstrukcí hmotnosti do 10 kg</t>
  </si>
  <si>
    <t>kg</t>
  </si>
  <si>
    <t>CS ÚRS 2017 02</t>
  </si>
  <si>
    <t>499312639</t>
  </si>
  <si>
    <t>Montáž ostatních atypických zámečnických konstrukcí hmotnosti přes 5 do 10 kg</t>
  </si>
  <si>
    <t>114</t>
  </si>
  <si>
    <t>55300000</t>
  </si>
  <si>
    <t>drobné pomocné konstrukce pro uložení potrubí</t>
  </si>
  <si>
    <t>-1322517620</t>
  </si>
  <si>
    <t>115</t>
  </si>
  <si>
    <t>998767102</t>
  </si>
  <si>
    <t>Přesun hmot pro zámečnické konstrukce stanovený z hmotnosti přesunovaného materiálu vodorovná dopravní vzdálenost do 50 m v objektech výšky přes 6 do 12 m</t>
  </si>
  <si>
    <t>363439809</t>
  </si>
  <si>
    <t>783</t>
  </si>
  <si>
    <t>Dokončovací práce - nátěry</t>
  </si>
  <si>
    <t>116</t>
  </si>
  <si>
    <t>783314101</t>
  </si>
  <si>
    <t>Základní nátěr zámečnických konstrukcí jednonásobný syntetický</t>
  </si>
  <si>
    <t>1781390226</t>
  </si>
  <si>
    <t>117</t>
  </si>
  <si>
    <t>783317101</t>
  </si>
  <si>
    <t>Krycí nátěr (email) zámečnických konstrukcí jednonásobný syntetický standardní</t>
  </si>
  <si>
    <t>-553658976</t>
  </si>
  <si>
    <t>118</t>
  </si>
  <si>
    <t>783614551</t>
  </si>
  <si>
    <t>Základní jednonásobný syntetický nátěr potrubí DN do 50 mm</t>
  </si>
  <si>
    <t>1091852261</t>
  </si>
  <si>
    <t>119</t>
  </si>
  <si>
    <t>783614561</t>
  </si>
  <si>
    <t>Základní jednonásobný syntetický nátěr potrubí přes DN 50 do DN 100 mm</t>
  </si>
  <si>
    <t>1740340983</t>
  </si>
  <si>
    <t>Základní nátěr armatur a kovových potrubí jednonásobný potrubí přes DN 50 do DN 100 mm syntetický</t>
  </si>
  <si>
    <t>120</t>
  </si>
  <si>
    <t>783614571</t>
  </si>
  <si>
    <t>Základní jednonásobný syntetický nátěr potrubí přes DN 100 do DN 150 mm</t>
  </si>
  <si>
    <t>1607458576</t>
  </si>
  <si>
    <t>Základní nátěr armatur a kovových potrubí jednonásobný potrubí přes DN 100 do DN 150 mm syntetický</t>
  </si>
  <si>
    <t>121</t>
  </si>
  <si>
    <t>783614581</t>
  </si>
  <si>
    <t>Základní jednonásobný syntetický nátěr potrubí přes DN 150 do DN 200 mm</t>
  </si>
  <si>
    <t>-2113823040</t>
  </si>
  <si>
    <t>Základní nátěr armatur a kovových potrubí jednonásobný potrubí přes DN 150 do DN 200 mm syntetický</t>
  </si>
  <si>
    <t>122</t>
  </si>
  <si>
    <t>783617611</t>
  </si>
  <si>
    <t>Krycí dvojnásobný syntetický nátěr potrubí DN do 50 mm</t>
  </si>
  <si>
    <t>-1612595450</t>
  </si>
  <si>
    <t>HZS</t>
  </si>
  <si>
    <t>Hodinové zúčtovací sazby</t>
  </si>
  <si>
    <t>123</t>
  </si>
  <si>
    <t>HZS1291</t>
  </si>
  <si>
    <t>Hodinové zúčtovací sazby profesí HSV zemní a pomocné práce pomocný stavební dělník</t>
  </si>
  <si>
    <t>hod</t>
  </si>
  <si>
    <t>262144</t>
  </si>
  <si>
    <t>1080443636</t>
  </si>
  <si>
    <t>124</t>
  </si>
  <si>
    <t>HZS1301</t>
  </si>
  <si>
    <t>Hodinové zúčtovací sazby profesí HSV provádění konstrukcí zedník</t>
  </si>
  <si>
    <t>-1242723670</t>
  </si>
  <si>
    <t>125</t>
  </si>
  <si>
    <t>HZS2132</t>
  </si>
  <si>
    <t>Hodinové zúčtovací sazby profesí PSV provádění stavebních konstrukcí zámečník odborný</t>
  </si>
  <si>
    <t>804237185</t>
  </si>
  <si>
    <t>126</t>
  </si>
  <si>
    <t>HZS3112</t>
  </si>
  <si>
    <t>Hodinové zúčtovací sazby montáží technologických zařízení při externích montážích montér potrubí odborný</t>
  </si>
  <si>
    <t>1212994368</t>
  </si>
  <si>
    <t>OST</t>
  </si>
  <si>
    <t>Ostatní</t>
  </si>
  <si>
    <t>127</t>
  </si>
  <si>
    <t>1003</t>
  </si>
  <si>
    <t>Proplach potrubních rozvodů, včetně vyčištění všech filtrů</t>
  </si>
  <si>
    <t>-869870732</t>
  </si>
  <si>
    <t>128</t>
  </si>
  <si>
    <t>1004</t>
  </si>
  <si>
    <t>Vypouštění systému,vč.pitné vody</t>
  </si>
  <si>
    <t>536217545</t>
  </si>
  <si>
    <t>129</t>
  </si>
  <si>
    <t>1005</t>
  </si>
  <si>
    <t>Napouštění systému, včetně odvzdušnění vč.pitné vody</t>
  </si>
  <si>
    <t>260601227</t>
  </si>
  <si>
    <t>130</t>
  </si>
  <si>
    <t>1007</t>
  </si>
  <si>
    <t>Zaregulování</t>
  </si>
  <si>
    <t>1197473890</t>
  </si>
  <si>
    <t>131</t>
  </si>
  <si>
    <t>1007.1</t>
  </si>
  <si>
    <t>Návrh provozního řádu</t>
  </si>
  <si>
    <t>-1358082611</t>
  </si>
  <si>
    <t>132</t>
  </si>
  <si>
    <t>1009</t>
  </si>
  <si>
    <t>Výchozí revize tlakových nádob</t>
  </si>
  <si>
    <t>904194807</t>
  </si>
  <si>
    <t>Výchozí revize</t>
  </si>
  <si>
    <t>133</t>
  </si>
  <si>
    <t>1017</t>
  </si>
  <si>
    <t>Provozní zkouška (dilatační + topná) dle ČSN 06 0310</t>
  </si>
  <si>
    <t>1909748616</t>
  </si>
  <si>
    <t>134</t>
  </si>
  <si>
    <t>1023</t>
  </si>
  <si>
    <t>100% vizuální kontrola svárů (dle ČSN EN ISO 17 637 a ČSN EN 13018) v rozsahu dle ČSN EN 13480</t>
  </si>
  <si>
    <t>-1022740811</t>
  </si>
  <si>
    <t>Vizuální kontrola svarů dle ČSN EN ISO 17637 a ČSN EN 13018 (100%)</t>
  </si>
  <si>
    <t>135</t>
  </si>
  <si>
    <t>3a</t>
  </si>
  <si>
    <t>zkoušky prozářením (ČSN EN ISO 5579 a ČSN EN ISO 17 636 + vyhodnocení dle ČSN EN ISO 10 675)</t>
  </si>
  <si>
    <t>-949956927</t>
  </si>
  <si>
    <t xml:space="preserve">Kontrola obvodových svarů: 5% pro DN250-125 (pára) radiografickou zkouškoupodle ČSN EN ISO 5579 a ČSN EN ISO 17 636 + vyhodnocení dle ČSN EN ISO 10 675 - 1
</t>
  </si>
  <si>
    <t>136</t>
  </si>
  <si>
    <t>3b</t>
  </si>
  <si>
    <t xml:space="preserve">Písemné ES prohlášení o shodě včetně označení CE v souladu se Zákonem č. 90/2016 Sb. </t>
  </si>
  <si>
    <t>1368232651</t>
  </si>
  <si>
    <t>P</t>
  </si>
  <si>
    <t>Poznámka k položce:_x000d_
Potrubí v kotelně tvoří tlakové celky dle Nařízení vlády č.219/2016 Sb. Dodavatel zařízení zajistí a dodá prohlášení shody na celkovou sestavu. Prohlášení shody bude v souladu s NV č. 219/2016Sb. o posuzování shody tlakových zařízení při jejich dodávání na trh.</t>
  </si>
  <si>
    <t>137</t>
  </si>
  <si>
    <t>1018</t>
  </si>
  <si>
    <t>Funkční zkoušky</t>
  </si>
  <si>
    <t>-647455055</t>
  </si>
  <si>
    <t>138</t>
  </si>
  <si>
    <t>1019</t>
  </si>
  <si>
    <t>Zkušební provoz</t>
  </si>
  <si>
    <t>-1576961261</t>
  </si>
  <si>
    <t>139</t>
  </si>
  <si>
    <t>1028</t>
  </si>
  <si>
    <t>Zaškolení obsluhy</t>
  </si>
  <si>
    <t>-939685132</t>
  </si>
  <si>
    <t>140</t>
  </si>
  <si>
    <t>1029</t>
  </si>
  <si>
    <t>Fotodokumentace</t>
  </si>
  <si>
    <t>712002435</t>
  </si>
  <si>
    <t>141</t>
  </si>
  <si>
    <t>1030</t>
  </si>
  <si>
    <t>Výrobní dokumentace (dílenská)</t>
  </si>
  <si>
    <t>2018443878</t>
  </si>
  <si>
    <t>U</t>
  </si>
  <si>
    <t>Upozornění</t>
  </si>
  <si>
    <t>142</t>
  </si>
  <si>
    <t>Pro stanovení nabídkové ceny za dílo, nebo jeho část, je rozhodující veškerá výkresová dokumentace výkazy, výpisy materiálů, technická zpráva, statický výpočet. Dodavatel si musí provést vlastní specifikaci pro stanovení nákladů. V případě nejasností možn</t>
  </si>
  <si>
    <t>-1135207748</t>
  </si>
  <si>
    <t>Pro stanovení nabídkové ceny za dílo, nebo jeho část, je rozhodující veškerá výkresová dokumentace výkazy, výpisy materiálů, technická zpráva, statický výpočet. Dodavatel si musí provést vlastní specifikaci pro stanovení nákladů. V případě nejasností možno kontaktovat projektanta, který doplní  se souhlasem zadavatele veškeré potřebné informace, nutné pro zodpovědné stanovení nabídkové ceny.</t>
  </si>
  <si>
    <t>143</t>
  </si>
  <si>
    <t>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</t>
  </si>
  <si>
    <t>-1639876198</t>
  </si>
  <si>
    <t>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předání, potřebné zkoušky a atesty, odstranění závad, předání dokladů o skutečném provedení, dokladů nutných pro kolaudační řízení aj.</t>
  </si>
  <si>
    <t>144</t>
  </si>
  <si>
    <t>Součástí nabídkové ceny je rovněž tzv. dodavatelská příprava stavby a dodavatelská dokumentace, kterou je nutno předložit technickému dozoru investora, případně zástupci projektanta.</t>
  </si>
  <si>
    <t>-1172867695</t>
  </si>
  <si>
    <t>145</t>
  </si>
  <si>
    <t>Bude-li dodavatel poskytovat projektovou dokumentaci k ocenění svým subdodavatelům, je nutno jej seznámit se všemi skutečnostmi a podmínkami, určenými pro stanovení celkových nákladů i jednotkové ceny.</t>
  </si>
  <si>
    <t>-1273118846</t>
  </si>
  <si>
    <t>146</t>
  </si>
  <si>
    <t>Dodavatel je povinen podrobně prostudovat předloženou projektovou dokumentaci. Pokud dodavatel na základě svých odborných zkušeností zjistí, že v projektové dokumentaci není některá činnost či položka nutná pro dokončení předmětného díla uvedena, je povin</t>
  </si>
  <si>
    <t>-1822296894</t>
  </si>
  <si>
    <t>Dodavatel je povinen podrobně prostudovat předloženou projektovou dokumentaci. Pokud dodavatel na základě svých odborných zkušeností zjistí, že v projektové dokumentaci není některá činnost či položka nutná pro dokončení předmětného díla uvedena, je povinen ji doplnit  do nabídky a ocenit ji.</t>
  </si>
  <si>
    <t>DPS 01.02 - Elektroinstalace + MaR</t>
  </si>
  <si>
    <t>D1 - ŘÍDICÍ STANICE</t>
  </si>
  <si>
    <t xml:space="preserve">    D2 - Rozvaděč RJC OPS-G</t>
  </si>
  <si>
    <t>D3 - ROZVADĚČE</t>
  </si>
  <si>
    <t>D4 - KABELY</t>
  </si>
  <si>
    <t>D5 - MONTÁŽNÍ MATERIÁL</t>
  </si>
  <si>
    <t>D6 - POLNÍ INSTRUMENTACE</t>
  </si>
  <si>
    <t>D7 - SOFTWARE</t>
  </si>
  <si>
    <t>D8 - OSTATNÍ</t>
  </si>
  <si>
    <t>D1</t>
  </si>
  <si>
    <t>ŘÍDICÍ STANICE</t>
  </si>
  <si>
    <t>D2</t>
  </si>
  <si>
    <t>Rozvaděč RJC OPS-G</t>
  </si>
  <si>
    <t>Pol1</t>
  </si>
  <si>
    <t>Regulátor podporující standardy SA Bus, BACnet NS/TP, N2; vybaven vstupy/výstupy: 8 UI, 6BI, 6 BO, a 6 AO; napájení 24 VAC</t>
  </si>
  <si>
    <t>-791745999</t>
  </si>
  <si>
    <t>Pol2</t>
  </si>
  <si>
    <t>I/O modul, 10-bodový IOM: 8 UI, 2 AO, FC Bus a SA Bus, napájení 24 VAC</t>
  </si>
  <si>
    <t>-554388067</t>
  </si>
  <si>
    <t>Pol3</t>
  </si>
  <si>
    <t>I/O modul, 4-bodový IOM: 4DI, FC Bus a SA Bus, napájení 24 VAC</t>
  </si>
  <si>
    <t>1129733759</t>
  </si>
  <si>
    <t>D3</t>
  </si>
  <si>
    <t>ROZVADĚČE</t>
  </si>
  <si>
    <t>Pol4</t>
  </si>
  <si>
    <t>Rozvaděč RH1</t>
  </si>
  <si>
    <t>kpt</t>
  </si>
  <si>
    <t>533442218</t>
  </si>
  <si>
    <t>Poznámka k položce:_x000d_
Pro silové napájení nové technologie (napájení oběhového čerpadla a expanzního automatu) bude využit stávající silový rozvaděč. Rozvaděč bude dovybaven jistícími a ovládacími obvody nových zařízení. Rozvaděč bude dovybaven dle potřeby napájených zařízení viz. Tabulka strojů a zařízení.</t>
  </si>
  <si>
    <t>Pol5</t>
  </si>
  <si>
    <t>Rozvaděč RJC PS-49</t>
  </si>
  <si>
    <t>875706</t>
  </si>
  <si>
    <t>Poznámka k položce:_x000d_
Pro řízení nové technologie PS49 bude využit stávající rozvaděč, který je vybaven systém fy Johnson Controls. Stávající systém je vybaven dostatečným počtem volných vstupů a výstupů. Volné vstupy a výstupy se nachází na regulátorech s označením IOM 4711 a IOM 2723. Rozvaděč bude dovybaven jisticími a ovládacími obvody pro pohony regulačních ventilů, jisticími a ovládacími obvody a svorkovnicemi pro připojení pohonů, polní instrumentace. Rozvaděč bude dovybaven dle potřeby napájených zařízení viz. Tabulka strojů a zařízení.</t>
  </si>
  <si>
    <t>Pol6</t>
  </si>
  <si>
    <t>-683435885</t>
  </si>
  <si>
    <t>Poznámka k položce:_x000d_
Rozvaděč tvořen oceloplechovou skříní o rozměrech 1000x600x400 (v x š x h), IP54/20. Rozvaděč bude pověšen na rámu předávací stanice, bude obsahovat kapsu na dokumentaci. Ventilace rozvaděče bude navržena v závislosti na ztrátovém výkonu rozvaděče. Rozvaděč bude vyzbrojen hlavním vypínačem, zdrojem 230VAC/24VDC, transformátorem 230VAC/24VAC, jisticími obvody zdroje, jistícími a ovládacími vývody pro pohony regulačních ventilů, jistícími a ovládacími obvody, přepěťovou ochranou typ 2 + 3, ovládacími a signalizačními prvky na panelu rozvaděče, svorkovnicemi pro připojení pohonů, polní instrumentace. Dále bude obsahovat řídící systém dle požadované konfigurace vstupů a výstupů, komunikačních rozhraní. Průchodky budou umístěné nahoře. Rozvaděč bude vybaven dle potřeby napájených zařízení viz. Tabulka strojů a zařízení.</t>
  </si>
  <si>
    <t>D4</t>
  </si>
  <si>
    <t>KABELY</t>
  </si>
  <si>
    <t>Pol10</t>
  </si>
  <si>
    <t>JYTY-O 4x1</t>
  </si>
  <si>
    <t>1038080311</t>
  </si>
  <si>
    <t>Pol11</t>
  </si>
  <si>
    <t>TCEKFE 7Px1</t>
  </si>
  <si>
    <t>308913995</t>
  </si>
  <si>
    <t>Pol12</t>
  </si>
  <si>
    <t>CYY 4</t>
  </si>
  <si>
    <t>316785977</t>
  </si>
  <si>
    <t>Pol13</t>
  </si>
  <si>
    <t>CYY 6</t>
  </si>
  <si>
    <t>-1773451861</t>
  </si>
  <si>
    <t>Pol7</t>
  </si>
  <si>
    <t>CYKY-J 3x1,5</t>
  </si>
  <si>
    <t>1214306770</t>
  </si>
  <si>
    <t>Pol8</t>
  </si>
  <si>
    <t>CYKY-O 2x1,5</t>
  </si>
  <si>
    <t>1255470609</t>
  </si>
  <si>
    <t>Pol9</t>
  </si>
  <si>
    <t>JYTY-O 2x1</t>
  </si>
  <si>
    <t>427596249</t>
  </si>
  <si>
    <t>D5</t>
  </si>
  <si>
    <t>MONTÁŽNÍ MATERIÁL</t>
  </si>
  <si>
    <t>Pol14</t>
  </si>
  <si>
    <t>Kabelový žlab, pozinkovaný s víkem, 62x50mm, včetně nosných konstrukcí a spojovacích dílů, dělící přepážka</t>
  </si>
  <si>
    <t>-504492938</t>
  </si>
  <si>
    <t>Pol15</t>
  </si>
  <si>
    <t>Kabelový drátěný žlab, 50x50mm, včetně nosných konstrukcí a spojovacích dílů, dělící přepážka</t>
  </si>
  <si>
    <t>-213506912</t>
  </si>
  <si>
    <t>Pol16</t>
  </si>
  <si>
    <t>Komplet trubka instalační plastová ohebná prům.32 mm, včetně nosných konstrukcí, úchytů a spojovacích dílů</t>
  </si>
  <si>
    <t>-1503361784</t>
  </si>
  <si>
    <t>Pol17</t>
  </si>
  <si>
    <t>Komplet trubka instalační plastová pevná prům.32 mm, včetně nosných konstrukcí, úchytů a spojovacích dílů</t>
  </si>
  <si>
    <t>-1157588320</t>
  </si>
  <si>
    <t>Pol18</t>
  </si>
  <si>
    <t>Lišta elektroinstalační hranatá 40x20mm, včetně upevňovacího a montážního materiálu</t>
  </si>
  <si>
    <t>2035571467</t>
  </si>
  <si>
    <t>Pol19</t>
  </si>
  <si>
    <t>Kabelová krabicová rozvodka 88x88x53 mm (šxvxh),skříň s předlisy, 5x svorka 1,5-2,5mm2, povrch stěny lze použít pro kabelové vývodky max. M 20, pro chráněné instalace, IP 65, RAL 7035, Materiál - termoplast</t>
  </si>
  <si>
    <t>634770357</t>
  </si>
  <si>
    <t>Pol20</t>
  </si>
  <si>
    <t>TLAČÍTKO NOUZOVÉHO ZASTAVENÍ; tlačítko kompletní ve skříňce (skříňka pro řadovou zástavbu ovládacích a signalizačních prvků 1 pozice, s vývodkou, včetně NOT-AUS tlačítka - hřibové červené na žlutém podkladu, 2 rozpínací kontakty; včetně vývodek, IP66)</t>
  </si>
  <si>
    <t>-946813191</t>
  </si>
  <si>
    <t>Pol21</t>
  </si>
  <si>
    <t>Zásuvka na povrch IP44, bílá barva. 16A/250V - šroubové svorky. Zásuvka pro povrchovou montáž do vlhka.</t>
  </si>
  <si>
    <t>258676811</t>
  </si>
  <si>
    <t>Pol22</t>
  </si>
  <si>
    <t>Sada pom.montážní materiál (kab.průchodky, stah.pásky, hmoždinky ap.)</t>
  </si>
  <si>
    <t>520627790</t>
  </si>
  <si>
    <t>D6</t>
  </si>
  <si>
    <t>POLNÍ INSTRUMENTACE</t>
  </si>
  <si>
    <t>Pol23</t>
  </si>
  <si>
    <t>Odporový snímač teploty, prostorový plastový, 0÷60°C, včetně držáku na zeď</t>
  </si>
  <si>
    <t>1247946811</t>
  </si>
  <si>
    <t>Pol24</t>
  </si>
  <si>
    <t>Odporový snímač teploty, se stonkem a s plastovou hlavicí, délka stonku 100mm, rozsah -30÷150°C, včetně ochranné jímky s připojovacím závitem G1/2"</t>
  </si>
  <si>
    <t>-1825726312</t>
  </si>
  <si>
    <t>Pol25</t>
  </si>
  <si>
    <t>Snímač zaplavení určený k signalizaci poruchových stavů, napájení 24 V AC nebo 24 V DC, 1 VA. IP54, relový výstup a otevřený kolektor</t>
  </si>
  <si>
    <t>-1882253250</t>
  </si>
  <si>
    <t>Pol26</t>
  </si>
  <si>
    <t>Připojení servopohonů ventilů (servopohony dodávkou Technologie)</t>
  </si>
  <si>
    <t>1792953321</t>
  </si>
  <si>
    <t>Pol27</t>
  </si>
  <si>
    <t>Servisní vypínač před čerpadlo 1f/20A</t>
  </si>
  <si>
    <t>-421092683</t>
  </si>
  <si>
    <t>Pol28</t>
  </si>
  <si>
    <t>Připojení 1f motoru</t>
  </si>
  <si>
    <t>-732747494</t>
  </si>
  <si>
    <t>D7</t>
  </si>
  <si>
    <t>SOFTWARE</t>
  </si>
  <si>
    <t>Pol29</t>
  </si>
  <si>
    <t xml:space="preserve">Zpracování SW - úprava stávajícího uživatelského SW, včetně úpravy vizualizace  na centrálním dispečinku provozovatele DISTEP F-M; pro programovatelnou podstanici +RJC PS-49</t>
  </si>
  <si>
    <t>-933831742</t>
  </si>
  <si>
    <t>Zpracování SW - úprava stávajícího uživatelského SW, včetně úpravy vizualizace na centrálním dispečinku provozovatele DISTEP F-M; pro programovatelnou podstanici +RJC PS-49</t>
  </si>
  <si>
    <t>Pol30</t>
  </si>
  <si>
    <t>Zpracování SW - nový uživatelský SW, včetně nové vizualizace na centrálním dispečinku provozovatele DISTEP F-M; pro programovatelnou podstanici +RJC OPS-G</t>
  </si>
  <si>
    <t>545211496</t>
  </si>
  <si>
    <t>D8</t>
  </si>
  <si>
    <t>OSTATNÍ</t>
  </si>
  <si>
    <t>Pol31</t>
  </si>
  <si>
    <t>Informační systém - štítky</t>
  </si>
  <si>
    <t>811621928</t>
  </si>
  <si>
    <t>Pol32</t>
  </si>
  <si>
    <t>Demontáž stávajícího TOTAL STOPu u vstupu do PS, včetně náhrady novým tlačítkem NOUZOVÉHO ZASTAVENÍ (-SB2), které bude připojeno do stávajícího rozvaděče +DTE.1 a nového rozvaděče +RJC OPS-G</t>
  </si>
  <si>
    <t>1511131960</t>
  </si>
  <si>
    <t>Pol33</t>
  </si>
  <si>
    <t>Připojení dispečerských rozvodů (komunikační kabel mezi objekty PS Gymnázium a PS49) na svorky řídicích systémů MaR</t>
  </si>
  <si>
    <t>1338679439</t>
  </si>
  <si>
    <t>Pol34</t>
  </si>
  <si>
    <t>Silové připojení rozvaděče +RJC OPS-G na stávající silový přívod</t>
  </si>
  <si>
    <t>902211114</t>
  </si>
  <si>
    <t>Pol35</t>
  </si>
  <si>
    <t>Oživení a zprovoznění systému, zaregulování systému, požadované funkční zkoušky, nastavení parametrů regulovaných okruhů po vyhodnocení zkušebního provozu</t>
  </si>
  <si>
    <t>1039439108</t>
  </si>
  <si>
    <t>Pol36</t>
  </si>
  <si>
    <t>Parametrizace a zkoušky komunikace</t>
  </si>
  <si>
    <t>-155058234</t>
  </si>
  <si>
    <t>Pol37</t>
  </si>
  <si>
    <t>Zkoušky a prohlídky elektrických rozvodů a zařízení, celková prohlídka a vyhotovení revizní zprávy pro objem montážních prací a ujištění o prohlášení o shodě dodaných komponentů</t>
  </si>
  <si>
    <t>-959580201</t>
  </si>
  <si>
    <t>Pol38</t>
  </si>
  <si>
    <t>Inženýrská činnost</t>
  </si>
  <si>
    <t>1650049665</t>
  </si>
  <si>
    <t>Pol39</t>
  </si>
  <si>
    <t>Zaškolení obsluhy, včetně předání katalogových listů a montážních návodů</t>
  </si>
  <si>
    <t>293865006</t>
  </si>
  <si>
    <t>Pol40</t>
  </si>
  <si>
    <t>Koordinace s ostatními profesemi</t>
  </si>
  <si>
    <t>-2430184</t>
  </si>
  <si>
    <t>Pol41</t>
  </si>
  <si>
    <t>Koordinace s dodavatelem PS</t>
  </si>
  <si>
    <t>986877522</t>
  </si>
  <si>
    <t>Pol42</t>
  </si>
  <si>
    <t>Koordinace s projektantem projektové dokumentace</t>
  </si>
  <si>
    <t>-1948286378</t>
  </si>
  <si>
    <t>Pol43</t>
  </si>
  <si>
    <t>Úklid pracoviště po montáži, zapravení drobných stavebních nedodělků</t>
  </si>
  <si>
    <t>959724838</t>
  </si>
  <si>
    <t>Pol44</t>
  </si>
  <si>
    <t>Dílenská dokumentace</t>
  </si>
  <si>
    <t>1612798038</t>
  </si>
  <si>
    <t>Pol45</t>
  </si>
  <si>
    <t>Dodavatelská dokumentace</t>
  </si>
  <si>
    <t>-1549341763</t>
  </si>
  <si>
    <t>Pol46</t>
  </si>
  <si>
    <t>Dokumentace skutečného provedení stavby</t>
  </si>
  <si>
    <t>-1416296832</t>
  </si>
  <si>
    <t>Poznámka k položce:_x000d_
Jiné materiály, montáž, atd., neuvedené výše, ale které je nutné zahrnout do celkového rozsahu prací podle výkresů a praxe dodavatele. Prosím, uveďte podrobný technický popis a cenovou kalkulaci.</t>
  </si>
  <si>
    <t>PS 02 - Teplovod</t>
  </si>
  <si>
    <t>PS 02_a - Potrubí</t>
  </si>
  <si>
    <t xml:space="preserve">    741 - Elektroinstalace - silnoproud</t>
  </si>
  <si>
    <t>M - Práce a dodávky M</t>
  </si>
  <si>
    <t xml:space="preserve">    23-M - Montáže potrubí</t>
  </si>
  <si>
    <t>713411111</t>
  </si>
  <si>
    <t>Montáž izolace tepelné potrubí pásy nebo rohožemi bez úpravy staženými drátem 1x</t>
  </si>
  <si>
    <t>743339823</t>
  </si>
  <si>
    <t>713411115</t>
  </si>
  <si>
    <t>Montáž izolace tepelné ohybů pásy nebo rohožemi bez úpravy staženými drátem 1x</t>
  </si>
  <si>
    <t>144006351</t>
  </si>
  <si>
    <t>2126841205</t>
  </si>
  <si>
    <t>-595676473</t>
  </si>
  <si>
    <t>-1739102393</t>
  </si>
  <si>
    <t>-1314097085</t>
  </si>
  <si>
    <t>713490821</t>
  </si>
  <si>
    <t>Demontáž izolace tepelné oplechování pevné potrubí vnějšího obvodu přes 500 mm</t>
  </si>
  <si>
    <t>452915501</t>
  </si>
  <si>
    <t>	Demontáž izolace tepelné oplechování pevné potrubí vnějšího obvodu přes 500 mm</t>
  </si>
  <si>
    <t>713490822</t>
  </si>
  <si>
    <t>Demontáž izolace tepelné oplechování pevné ohybů vnějšího obvodu přes 500 mm</t>
  </si>
  <si>
    <t>1946090664</t>
  </si>
  <si>
    <t>1803302199</t>
  </si>
  <si>
    <t>-502447138</t>
  </si>
  <si>
    <t>2004784083</t>
  </si>
  <si>
    <t>998713101</t>
  </si>
  <si>
    <t>Přesun hmot pro izolace tepelné stanovený z hmotnosti přesunovaného materiálu vodorovná dopravní vzdálenost do 50 m v objektech výšky do 6 m</t>
  </si>
  <si>
    <t>475718423</t>
  </si>
  <si>
    <t>Přesun hmot tonážní pro izolace tepelné v objektech v do 6 m</t>
  </si>
  <si>
    <t>1895551049</t>
  </si>
  <si>
    <t>-640253180</t>
  </si>
  <si>
    <t>-1620572387</t>
  </si>
  <si>
    <t>-1089198390</t>
  </si>
  <si>
    <t>-444364514</t>
  </si>
  <si>
    <t>-643323907</t>
  </si>
  <si>
    <t>-486174338</t>
  </si>
  <si>
    <t>733120832</t>
  </si>
  <si>
    <t>Demontáž potrubí ocelového hladkého do D 133</t>
  </si>
  <si>
    <t>-3719535</t>
  </si>
  <si>
    <t>Demontáž potrubí z trubek ocelových hladkých Ø přes 89 do 133</t>
  </si>
  <si>
    <t>1361451235</t>
  </si>
  <si>
    <t>233886522</t>
  </si>
  <si>
    <t>678940092</t>
  </si>
  <si>
    <t>1359518292</t>
  </si>
  <si>
    <t>733140811</t>
  </si>
  <si>
    <t>Odřezání nádoby odvzdušňovací</t>
  </si>
  <si>
    <t>197866062</t>
  </si>
  <si>
    <t>Demontáž odvzdušňovacích nádob a stříšek odřezání nádoby</t>
  </si>
  <si>
    <t>210909877</t>
  </si>
  <si>
    <t>733190225</t>
  </si>
  <si>
    <t>Zkouška těsnosti potrubí ocelové hladké přes D 60,3x2,9 do D 89x5,0</t>
  </si>
  <si>
    <t>308499020</t>
  </si>
  <si>
    <t>Zkoušky těsnosti potrubí, manžety prostupové z trubek ocelových zkoušky těsnosti potrubí (za provozu) z trubek ocelových hladkých Ø přes 60,3/2,9 do 89/5,0</t>
  </si>
  <si>
    <t>-1010274346</t>
  </si>
  <si>
    <t>-812320818</t>
  </si>
  <si>
    <t>-1722963468</t>
  </si>
  <si>
    <t>-1450898684</t>
  </si>
  <si>
    <t>734100811</t>
  </si>
  <si>
    <t>Demontáž armatury přírubové se dvěma přírubami do DN 50</t>
  </si>
  <si>
    <t>1765462249</t>
  </si>
  <si>
    <t>Demontáž armatur přírubových se dvěma přírubami do DN 50</t>
  </si>
  <si>
    <t>-327797573</t>
  </si>
  <si>
    <t>668417891</t>
  </si>
  <si>
    <t>734292715</t>
  </si>
  <si>
    <t>Kohout kulový přímý G 1 PN 42 do 185°C vnitřní závit</t>
  </si>
  <si>
    <t>-893543338</t>
  </si>
  <si>
    <t>Ostatní armatury kulové kohouty PN 42 do 185°C přímé vnitřní závit G 1</t>
  </si>
  <si>
    <t>445454368</t>
  </si>
  <si>
    <t>-228475994</t>
  </si>
  <si>
    <t>741</t>
  </si>
  <si>
    <t>Elektroinstalace - silnoproud</t>
  </si>
  <si>
    <t>741110041</t>
  </si>
  <si>
    <t>Montáž trubka plastová ohebná D přes 11 do 23 mm uložená pevně</t>
  </si>
  <si>
    <t>-1994673494</t>
  </si>
  <si>
    <t>34571150</t>
  </si>
  <si>
    <t>trubka elektroinstalační ohebná z PH, D 13,5/18,7mm</t>
  </si>
  <si>
    <t>-834626092</t>
  </si>
  <si>
    <t>741110053</t>
  </si>
  <si>
    <t>Montáž trubka plastová ohebná D přes 35 mm uložená volně</t>
  </si>
  <si>
    <t>605576587</t>
  </si>
  <si>
    <t>34571351</t>
  </si>
  <si>
    <t>trubka elektroinstalační ohebná dvouplášťová korugovaná (chránička) D 41/50mm, HDPE+LDPE</t>
  </si>
  <si>
    <t>1478542983</t>
  </si>
  <si>
    <t>741112022</t>
  </si>
  <si>
    <t>Montáž krabice nástěnná plastová čtyřhranná do 160x160 mm</t>
  </si>
  <si>
    <t>206606330</t>
  </si>
  <si>
    <t>34571430</t>
  </si>
  <si>
    <t>Propojovací krabice IPS-VD-20</t>
  </si>
  <si>
    <t>-1142010346</t>
  </si>
  <si>
    <t>krabice pancéřová z PH 167x167x58mm</t>
  </si>
  <si>
    <t>34571430_1</t>
  </si>
  <si>
    <t>Měřící přípojná krabice IPS-MPD-1</t>
  </si>
  <si>
    <t>818944361</t>
  </si>
  <si>
    <t>741120101</t>
  </si>
  <si>
    <t>Montáž vodič Cu izolovaný plný a laněný s PVC pláštěm žíla 0,15-16 mm2 zatažený (CY, CHAH-R(V))</t>
  </si>
  <si>
    <t>-1263063800</t>
  </si>
  <si>
    <t>34140840</t>
  </si>
  <si>
    <t>vodič izolovaný s Cu jádrem 1,50mm2 (bílý, červený, žlutozelený)</t>
  </si>
  <si>
    <t>318195761</t>
  </si>
  <si>
    <t>vodič izolovaný s Cu jádrem 1,50mm2</t>
  </si>
  <si>
    <t>741130001</t>
  </si>
  <si>
    <t>Ukončení vodič izolovaný do 2,5mm2 v rozváděči nebo na přístroji</t>
  </si>
  <si>
    <t>-1440719861</t>
  </si>
  <si>
    <t>741420021</t>
  </si>
  <si>
    <t>Montáž svorka hromosvodná se 2 šrouby</t>
  </si>
  <si>
    <t>345678586</t>
  </si>
  <si>
    <t>Montáž hromosvodného vedení svorek se 2 šrouby</t>
  </si>
  <si>
    <t>30925254</t>
  </si>
  <si>
    <t>šroub metrický celozávit DIN 933 8.8 BZ M8x100mm</t>
  </si>
  <si>
    <t>100 kus</t>
  </si>
  <si>
    <t>2006544441</t>
  </si>
  <si>
    <t>30925253</t>
  </si>
  <si>
    <t>šroub metrický celozávit DIN 933 8.8 BZ M8x80mm</t>
  </si>
  <si>
    <t>981599611</t>
  </si>
  <si>
    <t>31111004</t>
  </si>
  <si>
    <t>matice přesná šestihranná Pz DIN 934-8 M8</t>
  </si>
  <si>
    <t>1053509599</t>
  </si>
  <si>
    <t>31120004</t>
  </si>
  <si>
    <t>podložka DIN 125-A ZB D 8mm</t>
  </si>
  <si>
    <t>118317795</t>
  </si>
  <si>
    <t>998741101</t>
  </si>
  <si>
    <t>Přesun hmot tonážní pro silnoproud v objektech v do 6 m</t>
  </si>
  <si>
    <t>-645338859</t>
  </si>
  <si>
    <t>767995111</t>
  </si>
  <si>
    <t>Montáž ostatních atypických zámečnických konstrukcí hmotnosti do 5 kg</t>
  </si>
  <si>
    <t>1532375513</t>
  </si>
  <si>
    <t>Montáž ostatních atypických zámečnických konstrukcí hmotnosti do 5 kg
- kluzná podpěra DN125 4ks
- kluzná podpěra DN80 4 ks</t>
  </si>
  <si>
    <t>767995113</t>
  </si>
  <si>
    <t>Montáž atypických zámečnických konstrukcí hmotnosti do 20 kg</t>
  </si>
  <si>
    <t>-1746638171</t>
  </si>
  <si>
    <t>Montáž ostatních atypických zámečnických konstrukcí hmotnosti přes 10 do 20 kg</t>
  </si>
  <si>
    <t>1607925190</t>
  </si>
  <si>
    <t>767996702</t>
  </si>
  <si>
    <t>Demontáž ostatních zámečnických konstrukcí o hmotnosti jednotlivých dílů řezáním přes 50 do 100 kg</t>
  </si>
  <si>
    <t>272228525</t>
  </si>
  <si>
    <t>191200371</t>
  </si>
  <si>
    <t>2137906944</t>
  </si>
  <si>
    <t>1086342827</t>
  </si>
  <si>
    <t>-623713660</t>
  </si>
  <si>
    <t>859739466</t>
  </si>
  <si>
    <t>-379401708</t>
  </si>
  <si>
    <t>-112678059</t>
  </si>
  <si>
    <t>Práce a dodávky M</t>
  </si>
  <si>
    <t>23-M</t>
  </si>
  <si>
    <t>Montáže potrubí</t>
  </si>
  <si>
    <t>230011057</t>
  </si>
  <si>
    <t>Montáž potrubí trouby ocelové hladké tř.11-13 D 89 mm, tl 3,6 mm</t>
  </si>
  <si>
    <t>-542232505</t>
  </si>
  <si>
    <t>Montáž potrubí z trub ocelových hladkých tř. 11 až 13 Ø 89 mm, tl. 3,6 mm</t>
  </si>
  <si>
    <t>23_1</t>
  </si>
  <si>
    <t>Předizolovaná trubka s detekcí - 12 m, DN80/180, svařovaná ocelová trubka 88,9x3,2 mm, materiál P235TR1 dle EN 10217-1</t>
  </si>
  <si>
    <t>256</t>
  </si>
  <si>
    <t>404239706</t>
  </si>
  <si>
    <t>Předizolovaná trubka s detekcí - 12 m</t>
  </si>
  <si>
    <t>23_2</t>
  </si>
  <si>
    <t>Předizolovaná trubka s detekcí - 6 m, DN80/180, svařovaná ocelová trubka 88,9x3,2 mm, materiál P235TR1 dle EN 10217-1</t>
  </si>
  <si>
    <t>712709395</t>
  </si>
  <si>
    <t>23_4</t>
  </si>
  <si>
    <t>-735453543</t>
  </si>
  <si>
    <t>23_5</t>
  </si>
  <si>
    <t>Předizolovaná trubka s detekcí - 6 m, DN80/160, svařovaná ocelová trubka 88,9x3,2 mm, materiál P235TR1 dle EN 10217-1</t>
  </si>
  <si>
    <t>919774903</t>
  </si>
  <si>
    <t>23_6</t>
  </si>
  <si>
    <t xml:space="preserve">PIP táhlý oblouk - 12 m, DN80/180 (88,9x3,2 mm), materiál P235TR1, směr pravý, úhel 13°, R=20,22m </t>
  </si>
  <si>
    <t>1379034167</t>
  </si>
  <si>
    <t xml:space="preserve">PIP táhlý oblouk - 12 m </t>
  </si>
  <si>
    <t>23_7</t>
  </si>
  <si>
    <t xml:space="preserve">PIP táhlý oblouk - 12 m, DN80/160 (88,9x3,2 mm), materiál P235TR1, směr pravý, úhel 13°, R=20,22m </t>
  </si>
  <si>
    <t>-1268909813</t>
  </si>
  <si>
    <t>230024057</t>
  </si>
  <si>
    <t>Montáž trubní díly přivařovací tř.11-13 do 50 kg D 89 mm tl 3,6 mm</t>
  </si>
  <si>
    <t>1503666557</t>
  </si>
  <si>
    <t>Montáž trubních dílů přivařovacích hmotnosti přes 10 do 50 kg tř. 11 až 13 Ø 89 mm, tl. 3,6 mm</t>
  </si>
  <si>
    <t>230024077</t>
  </si>
  <si>
    <t>Montáž trubní díly přivařovací tř.11-13 do 50 kg D 133 mm tl 4,5 mm</t>
  </si>
  <si>
    <t>-1953785256</t>
  </si>
  <si>
    <t>Montáž trubních dílů přivařovacích hmotnosti přes 10 do 50 kg tř. 11 až 13 Ø 133 mm, tl. 4,5 mm</t>
  </si>
  <si>
    <t>23_8</t>
  </si>
  <si>
    <t xml:space="preserve">PIP ohyb  DN80/180 (88,9x3,2 mm), materiál P235TR1, úhel  80°, L1=1,0m, L2=1,0m</t>
  </si>
  <si>
    <t>-1192073599</t>
  </si>
  <si>
    <t xml:space="preserve">PIP ohyb - 12 m, DN80/180 (88,9x3,2 mm), materiál P235TR1, úhel  °, R=20,22m </t>
  </si>
  <si>
    <t>23_9</t>
  </si>
  <si>
    <t xml:space="preserve">PIP ohyb DN80/160 (88,9x3,2 mm), materiál P235TR1, úhel  80°, L1=1,0m, L2=1,0m</t>
  </si>
  <si>
    <t>-1399276004</t>
  </si>
  <si>
    <t xml:space="preserve">PIP ohyb - 12 m, DN80/160 (88,9x3,2 mm), materiál P235TR1, úhel  80°, L1=1,0m, L2=1,0m</t>
  </si>
  <si>
    <t>23_10</t>
  </si>
  <si>
    <t xml:space="preserve">PIP ohyb DN80/180 (88,9x3,2 mm), materiál P235TR1, úhel  85°, L1=1,0m, L2=1,0m</t>
  </si>
  <si>
    <t>460497161</t>
  </si>
  <si>
    <t xml:space="preserve">PIP ohyb - 12 m, DN80/180 (88,9x3,2 mm), materiál P235TR1, úhel  85°, L1=1,0m, L2=1,0m</t>
  </si>
  <si>
    <t>23_11</t>
  </si>
  <si>
    <t xml:space="preserve">PIP ohyb DN80/160 (88,9x3,2 mm), materiál P235TR1, úhel  85°, L1=1,0m, L2=1,0m</t>
  </si>
  <si>
    <t>839067542</t>
  </si>
  <si>
    <t>23_12</t>
  </si>
  <si>
    <t xml:space="preserve">PIP ohyb DN80/180 (88,9x3,2 mm), materiál P235TR1, úhel  90°, L1=1,0m, L2=1,0m</t>
  </si>
  <si>
    <t>-196031904</t>
  </si>
  <si>
    <t>23_13</t>
  </si>
  <si>
    <t xml:space="preserve">PIP ohyb DN80/160 (88,9x3,2 mm), materiál P235TR1, úhel  90°, L1=1,0m, L2=1,0m</t>
  </si>
  <si>
    <t>-1837540969</t>
  </si>
  <si>
    <t>23_14</t>
  </si>
  <si>
    <t xml:space="preserve">PIP ohyb DN125/250 (133x4 mm), materiál P235TR1, úhel  90°, L1=2,0m, L2=2,0m</t>
  </si>
  <si>
    <t>1656788858</t>
  </si>
  <si>
    <t>23_15</t>
  </si>
  <si>
    <t xml:space="preserve">PIP ohyb DN125/225 (133x4 mm), materiál P235TR1, úhel  90°, L1=2,0m, L2=2,0m</t>
  </si>
  <si>
    <t>-564023674</t>
  </si>
  <si>
    <t>2301</t>
  </si>
  <si>
    <t>Montáž - smršťovací objímky</t>
  </si>
  <si>
    <t>-96179337</t>
  </si>
  <si>
    <t>23_16</t>
  </si>
  <si>
    <t>PE smršťovací objímka - komplet DN80/180, L1=700 mm</t>
  </si>
  <si>
    <t>-1922588845</t>
  </si>
  <si>
    <t>PE smršťovací objímka - komplet</t>
  </si>
  <si>
    <t>23_17</t>
  </si>
  <si>
    <t>PE smršťovací objímka - komplet DN80/160, L1=700 mm</t>
  </si>
  <si>
    <t>-1130650771</t>
  </si>
  <si>
    <t>23011</t>
  </si>
  <si>
    <t>Doprava potrubních dílů PIP</t>
  </si>
  <si>
    <t>741318949</t>
  </si>
  <si>
    <t>2302</t>
  </si>
  <si>
    <t>Montáž - koncové smršťovací víčko</t>
  </si>
  <si>
    <t>238373786</t>
  </si>
  <si>
    <t>23_18</t>
  </si>
  <si>
    <t>Koncové smršťovací víčko 160-180/60-89</t>
  </si>
  <si>
    <t>1970309665</t>
  </si>
  <si>
    <t>23_19</t>
  </si>
  <si>
    <t>Koncové smršťovací víčko 225-250/100-140</t>
  </si>
  <si>
    <t>1996192062</t>
  </si>
  <si>
    <t>2303</t>
  </si>
  <si>
    <t>Montáž - chránička</t>
  </si>
  <si>
    <t>228649433</t>
  </si>
  <si>
    <t>23_20</t>
  </si>
  <si>
    <t>PE Chráníčka ∅180/250x1300mm</t>
  </si>
  <si>
    <t>-1596735829</t>
  </si>
  <si>
    <t>23_21</t>
  </si>
  <si>
    <t>PE Chráníčka ∅160/225x1300mm</t>
  </si>
  <si>
    <t>252055491</t>
  </si>
  <si>
    <t>2304</t>
  </si>
  <si>
    <t>Montáž - smršťovací manžeta</t>
  </si>
  <si>
    <t>-203684848</t>
  </si>
  <si>
    <t>23_22</t>
  </si>
  <si>
    <t>Smršťovací manžeta D180</t>
  </si>
  <si>
    <t>-1259917396</t>
  </si>
  <si>
    <t>23_23</t>
  </si>
  <si>
    <t>Smršťovací manžeta D160</t>
  </si>
  <si>
    <t>1477081607</t>
  </si>
  <si>
    <t>2305</t>
  </si>
  <si>
    <t>Montáž - těsnící kroužek</t>
  </si>
  <si>
    <t>-445080529</t>
  </si>
  <si>
    <t>23_24</t>
  </si>
  <si>
    <t>Těsnící kroužek D250</t>
  </si>
  <si>
    <t>1755964328</t>
  </si>
  <si>
    <t>23_25</t>
  </si>
  <si>
    <t>Těsnící kroužek D225</t>
  </si>
  <si>
    <t>-1295236174</t>
  </si>
  <si>
    <t>2306</t>
  </si>
  <si>
    <t>Montáž - prostup plynotěsný</t>
  </si>
  <si>
    <t>1971398701</t>
  </si>
  <si>
    <t>23_26</t>
  </si>
  <si>
    <t>Těsnící seg. plynotěsná vložka 50/100</t>
  </si>
  <si>
    <t>1802063833</t>
  </si>
  <si>
    <t>23_27</t>
  </si>
  <si>
    <t>Pažníce s límcem D100</t>
  </si>
  <si>
    <t>1027379207</t>
  </si>
  <si>
    <t>2307</t>
  </si>
  <si>
    <t>Montáž - dilatační polštáře</t>
  </si>
  <si>
    <t>-1713463291</t>
  </si>
  <si>
    <t>23_28</t>
  </si>
  <si>
    <t>Dilatační polštář, vel. I (120x40x1000mm)</t>
  </si>
  <si>
    <t>-1901519570</t>
  </si>
  <si>
    <t>230170002</t>
  </si>
  <si>
    <t>Tlakové zkoušky těsnosti potrubí - příprava DN do 80</t>
  </si>
  <si>
    <t>sada</t>
  </si>
  <si>
    <t>1930586115</t>
  </si>
  <si>
    <t>Příprava pro zkoušku těsnosti potrubí DN přes 40 do 80</t>
  </si>
  <si>
    <t>230170012</t>
  </si>
  <si>
    <t>Tlakové zkoušky těsnosti potrubí - zkouška DN do 80</t>
  </si>
  <si>
    <t>1949540906</t>
  </si>
  <si>
    <t>Zkouška těsnosti potrubí DN přes 40 do 80</t>
  </si>
  <si>
    <t>230170013</t>
  </si>
  <si>
    <t>Tlakové zkoušky těsnosti potrubí - zkouška DN do 125</t>
  </si>
  <si>
    <t>-1972448059</t>
  </si>
  <si>
    <t>Zkouška těsnosti potrubí DN přes 80 do 125</t>
  </si>
  <si>
    <t>2308</t>
  </si>
  <si>
    <t>Proměření výstražného systému - před zapěněním spojek - kontrolní</t>
  </si>
  <si>
    <t>-863350040</t>
  </si>
  <si>
    <t>2309</t>
  </si>
  <si>
    <t xml:space="preserve">Proměření výstražného systému - po ukončení montáže potrubí </t>
  </si>
  <si>
    <t>1780939440</t>
  </si>
  <si>
    <t>23010</t>
  </si>
  <si>
    <t xml:space="preserve">Proměření výstražného systému - po provedení zemních prací </t>
  </si>
  <si>
    <t>413850441</t>
  </si>
  <si>
    <t>899722111</t>
  </si>
  <si>
    <t>Krytí potrubí z plastů výstražnou fólií z PVC 20 cm</t>
  </si>
  <si>
    <t>1699287266</t>
  </si>
  <si>
    <t>899722113</t>
  </si>
  <si>
    <t>Krytí potrubí z plastů výstražnou fólií z PVC 34cm</t>
  </si>
  <si>
    <t>-1567933984</t>
  </si>
  <si>
    <t>-1400880784</t>
  </si>
  <si>
    <t>-947988980</t>
  </si>
  <si>
    <t>-17906164</t>
  </si>
  <si>
    <t>1520347614</t>
  </si>
  <si>
    <t>1545209585</t>
  </si>
  <si>
    <t>vizuální kontrola svárů (dle ČSN EN ISO 17 637 a ČSN EN 13018) v rozsahu dle ČSN EN 13480 - rozsah 100%</t>
  </si>
  <si>
    <t>-1287800832</t>
  </si>
  <si>
    <t>-514666726</t>
  </si>
  <si>
    <t>Geodetické zaměření potrubí</t>
  </si>
  <si>
    <t>2097756852</t>
  </si>
  <si>
    <t>zkoušky prozářením (ČSN EN ISO 5579 a ČSN EN ISO 17 636 + vyhodnocení dle ČSN EN ISO 10 675) - rozsah 100%</t>
  </si>
  <si>
    <t>12254868</t>
  </si>
  <si>
    <t>-2026287467</t>
  </si>
  <si>
    <t>1819960250</t>
  </si>
  <si>
    <t>1759749826</t>
  </si>
  <si>
    <t>-181648136</t>
  </si>
  <si>
    <t>877187233</t>
  </si>
  <si>
    <t>PS 02_b - Stavební práce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</si>
  <si>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</si>
  <si>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</si>
  <si>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</si>
  <si>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</si>
  <si>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</si>
  <si>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</si>
  <si>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</si>
  <si>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4 - Vodorovné konstrukce</t>
  </si>
  <si>
    <t xml:space="preserve">      45 - Podkladní a vedlejší konstrukce kromě vozovek a železničního svršku</t>
  </si>
  <si>
    <t xml:space="preserve">    5 - Komunikace pozemní</t>
  </si>
  <si>
    <t xml:space="preserve">      56 - Podkladní vrstvy komunikací, letišť a ploch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</si>
  <si>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</si>
  <si>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</si>
  <si>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  91 - Doplňující konstrukce a práce pozemních komunikací, letišť a ploch</t>
  </si>
  <si>
    <t xml:space="preserve">      95 - Různé dokončovací konstrukce a práce pozemních staveb</t>
  </si>
  <si>
    <t>VRN - Vedlejší rozpočtové náklady</t>
  </si>
  <si>
    <t xml:space="preserve">    VRN5 - Finanční náklady</t>
  </si>
  <si>
    <t xml:space="preserve">    VRN7 - Provozní vlivy</t>
  </si>
  <si>
    <t>Zemní práce</t>
  </si>
  <si>
    <t>Zemní práce - přípravné a přidružené práce</t>
  </si>
  <si>
    <t>111151103</t>
  </si>
  <si>
    <t>Odstranění travin z celkové plochy přes 500 m2 strojně</t>
  </si>
  <si>
    <t>CS ÚRS 2020 02</t>
  </si>
  <si>
    <t>795795025</t>
  </si>
  <si>
    <t>Odstranění travin a rákosu strojně travin, při celkové ploše přes 500 m2</t>
  </si>
  <si>
    <t xml:space="preserve">Poznámka k souboru cen:_x000d_
1. Ceny nelze použít pro plochy, pro něž se oceňuje odstranění křovin cenami souboru 111 2 Odstranění křovin a stromů s odstraněním kořenů._x000d_
2. Travinami se rozumějí také všechny zemědělské plodiny kromě vinné révy, chmele, maliní apod., tyto se považují za křoviny._x000d_
3. V cenách jsou započteny i náklady na případné nutné přemístění a uložení porostu na hromady na vzdálenost do 50 m nebo naložení na dopravní prostředek._x000d_
4. Množství jednotek se určí samostatně za každý objekt v m2 půdorysné plochy, z níž má být porost odstraněn._x000d_
</t>
  </si>
  <si>
    <t>113106023</t>
  </si>
  <si>
    <t>Rozebrání dlažeb při překopech komunikací pro pěší ze zámkové dlažby ručně</t>
  </si>
  <si>
    <t>609224614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</si>
  <si>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ze zámkové dlažby</t>
  </si>
  <si>
    <t xml:space="preserve">Poznámka k souboru cen:_x000d_
1. Ceny jsou určeny pouze pro rozebrání dlažeb včetně odstranění lože po překopech inženýrských sítí z důvodu oprav havárií a přeložek._x000d_
2. Ceny nelze použít pro rozebrání dlažeb při zřízení nových inženýrských sítí._x000d_
3. Ceny nelze použít pro rozebrání dlažeb uložených do betonového lože nebo do cementové malty, které se oceňují cenami 113 10-7030 až -7034, -7430 až -7434 a -7530 až -7534 Odstranění podkladů nebo krytů po překopech z betonu prostého._x000d_
4. V cenách nejsou započteny náklady na popř. nutné očištění:_x000d_
a) dlažebních nebo mozaikových kostek, které se oceňuje cenami souboru cen 979 07-11 Očištění vybouraných dlažebních kostek části C 01 tohoto katalogu,_x000d_
b) betonových, kameninových nebo kamenných desek nebo dlaždic, které se oceňuje cenami souboru cen 979 0 . - . . Očištění vybouraných obrubníků, krajníků, desek nebo dílců části C 01 tohoto katalogu._x000d_
5. Přemístění vybourané dlažby včetně materiálu z lože a spár na vzdálenost přes 3 m se oceňuje cenami souborů cen 997 22-1 Vodorovná doprava suti a vybouraných hmot._x000d_
</t>
  </si>
  <si>
    <t>147 "chodník</t>
  </si>
  <si>
    <t>113107162</t>
  </si>
  <si>
    <t>Odstranění podkladu z kameniva drceného tl 200 mm strojně pl přes 50 do 200 m2</t>
  </si>
  <si>
    <t>-508340387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</si>
  <si>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</si>
  <si>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</si>
  <si>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62 "chodník tl. 200</t>
  </si>
  <si>
    <t>113107323</t>
  </si>
  <si>
    <t>Odstranění podkladu z kameniva drceného tl 300 mm strojně pl do 50 m2</t>
  </si>
  <si>
    <t>382330939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</si>
  <si>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</si>
  <si>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30 "silnice tl. 400</t>
  </si>
  <si>
    <t>113107343</t>
  </si>
  <si>
    <t>Odstranění podkladu živičného tl 150 mm strojně pl do 50 m2</t>
  </si>
  <si>
    <t>-1081492243</t>
  </si>
  <si>
    <t>Odstranění podkladů nebo krytů strojně plochy jednotlivě do 50 m2 s přemístěním hmot na skládku na vzdálenost do 3 m nebo s naložením na dopravní prostředek živičných, o tl. vrstvy přes 100 do 150 mm</t>
  </si>
  <si>
    <t>113202111</t>
  </si>
  <si>
    <t>Vytrhání obrub krajníků obrubníků stojatých</t>
  </si>
  <si>
    <t>-1106302296</t>
  </si>
  <si>
    <t>Vytrhání obrub s vybouráním lože, s přemístěním hmot na skládku na vzdálenost do 3 m nebo s naložením na dopravní prostředek z krajníků nebo obrubníků stojatých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</si>
  <si>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</si>
  <si>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119003223</t>
  </si>
  <si>
    <t>Mobilní plotová zábrana s profilovaným plechem výšky do 2,2 m pro zabezpečení výkopu zřízení</t>
  </si>
  <si>
    <t>22064683</t>
  </si>
  <si>
    <t>Pomocné konstrukce při zabezpečení výkopu svislé ocelové mobilní oplocení, výšky do 2,2 m panely vyplněné profilovaným plechem zřízení</t>
  </si>
  <si>
    <t xml:space="preserve">Poznámka k souboru cen:_x000d_
1. V ceně zřízení -2121, -2131, -2411, -3211, -3212, -3213, -3215, -3217, -3121, -3223, -3227 jsou započteny i náklady na opotřebení._x000d_
2. V ceně zřízení mobilního oplocení -3211, -3213, -3217, -3223, -3227 je zahrnuto i opotřebení betonové patky, vzpěry, spojky._x000d_
3. Položku -2411 lze použít pouze pro šířku výkopu do 1,0 m._x000d_
4. V položce -3131 jsou započteny i náklady na dřevěný sloupek._x000d_
5. U položek -2311, -4111, -4121 je uvažováno se 100% opotřebením. Bezpečný vlez nebo výlez se zpravidla umisťuje po 20 m délky výkopu._x000d_
6. Položky tohoto souboru cen jsou určeny k ocenění pomocných konstrukcí sloužících k zabezpečení výkopů (BOZP) na veřejných prostranstvích (v obcích, na komunikacích apod.). Položky nelze užít k ocenění zařízení staveniště, pokud se toto oceňuje pomocí VRN._x000d_
</t>
  </si>
  <si>
    <t>119003224</t>
  </si>
  <si>
    <t>Mobilní plotová zábrana s profilovaným plechem výšky do 2,2 m pro zabezpečení výkopu odstranění</t>
  </si>
  <si>
    <t>1894247119</t>
  </si>
  <si>
    <t>Pomocné konstrukce při zabezpečení výkopu svislé ocelové mobilní oplocení, výšky do 2,2 m panely vyplněné profilovaným plechem odstranění</t>
  </si>
  <si>
    <t>111251101</t>
  </si>
  <si>
    <t>Odstranění křovin a stromů průměru kmene do 100 mm i s kořeny sklonu terénu do 1:5 z celkové plochy do 100 m2 strojně</t>
  </si>
  <si>
    <t>-1342295745</t>
  </si>
  <si>
    <t>Odstranění křovin a stromů s odstraněním kořenů strojně průměru kmene do 100 mm v rovině nebo ve svahu sklonu terénu do 1:5, při celkové ploše do 100 m2</t>
  </si>
  <si>
    <t xml:space="preserve">Poznámka k souboru cen:_x000d_
1. V ceně jsou započteny i náklady na případné nutné odklizení křovin a stromů na hromady na vzdálenost do 50 m, nebo naložení na dopravní prostředek._x000d_
2. Průměr kmenů stromů (křovin) se měří 0,15 m nad přilehlým terénem._x000d_
3. Množství jednotek se určí samostatně za každý objekt v m2 plochy rovné součtu půdorysných ploch omezených obalovými křivkami korun jednotlivých stromů a křovin, popř. skupin stromů a křovin, jejichž koruny se půdorysně překrývají. Jestliže by byl zmíněný součet ploch větší než půdorysná plocha staveniště, počítá se pouze s plochou staveniště._x000d_
</t>
  </si>
  <si>
    <t>20 "keře</t>
  </si>
  <si>
    <t>112101123</t>
  </si>
  <si>
    <t>Odstranění stromů jehličnatých průměru kmene do 700 mm</t>
  </si>
  <si>
    <t>1526563221</t>
  </si>
  <si>
    <t>Odstranění stromů s odřezáním kmene a s odvětvením jehličnatých bez odkornění, průměru kmene přes 500 do 700 mm</t>
  </si>
  <si>
    <t xml:space="preserve">Poznámka k souboru cen:_x000d_
1. Ceny jsou určeny pro odstranění stromů v rámci přípravy staveniště._x000d_
2. Ceny lze použít i pro odstranění stromů ze sesuté zeminy, vývratů a polomů._x000d_
3. V ceně jsou započteny i náklady na případné nutné odklizení kmene a větví odděleně na vzdálenost do 50 m nebo s naložením na dopravní prostředek._x000d_
4. Průměr pařezu se měří v místě řezu kmene na základě dvojího na sebe kolmého měření a následného zprůměrování naměřených hodnot nejčastěji ve výšce 0,15 m. V případě přítomnosti výrazných kořenových náběhů je měření prováděno nad nimi, nejčastěji v rozmezí 0,15-0,45 m nad povrchem stávajícího terénu._x000d_
5. Ceny nelze užít v případě, kdy je nutné odstraňování stromu po částech; tyto práce lze oceňovat příslušnými cenami katalogu 823-1 Plochy a úprava území._x000d_
</t>
  </si>
  <si>
    <t>2 "smrk</t>
  </si>
  <si>
    <t>112251103</t>
  </si>
  <si>
    <t>Odstranění pařezů D do 700 mm</t>
  </si>
  <si>
    <t>493646011</t>
  </si>
  <si>
    <t>Odstranění pařezů strojně s jejich vykopáním, vytrháním nebo odstřelením průměru přes 500 do 700 mm</t>
  </si>
  <si>
    <t xml:space="preserve">Poznámka k souboru cen:_x000d_
1. Ceny lze použít i pro odstranění pařezů ze sesuté zeminy, vývratů a polomů._x000d_
2. V ceně jsou započteny i náklady na případné nutné odklizení pařezů na hromady na vzdálenost do 50 m nebo naložení na dopravní prostředek._x000d_
3. Mají-li se odstraňovat pařezy z pokáceného souvislého lesního porostu, lze počet pařezů stanovit s přihlédnutím k tabulce v příloze č. 2._x000d_
4. Zásyp jam po pařezech se oceňuje cenami souboru cen 174 2.. Zásyp jam po pařezech._x000d_
5. Průměr pařezu se měří v místě řezu kmene na základě dvojího na sebe kolmého měření a následného zprůměrování naměřených hodnot._x000d_
</t>
  </si>
  <si>
    <t>Zemní práce - odkopávky a prokopávky</t>
  </si>
  <si>
    <t>121151113</t>
  </si>
  <si>
    <t>Sejmutí ornice plochy do 500 m2 tl vrstvy do 200 mm strojně</t>
  </si>
  <si>
    <t>1452652319</t>
  </si>
  <si>
    <t>Sejmutí ornice strojně při souvislé ploše přes 100 do 500 m2, tl. vrstvy do 200 mm</t>
  </si>
  <si>
    <t xml:space="preserve">Poznámka k souboru cen:_x000d_
1. V cenách jsou započteny i náklady na_x000d_
a) naložení sejmuté ornice na dopravní prostředek._x000d_
b) vodorovné přemístění na hromady v místě upotřebení nebo na dočasné či trvalé skládky na vzdálenost do 50 m a se složením._x000d_
2. Ceny lze použít i pro sejmutí podorničí._x000d_
3. V cenách nejsou započteny náklady na odstranění nevhodných přimísenin (kamenů, kořenů apod.); tyto práce se ocení individuálně._x000d_
</t>
  </si>
  <si>
    <t>Zemní práce - hloubené vykopávky</t>
  </si>
  <si>
    <t>132151104</t>
  </si>
  <si>
    <t xml:space="preserve">Hloubení rýh nezapažených  š do 800 mm v hornině třídy těžitelnosti I, skupiny 1 a 2 objem přes 100 m3 strojně</t>
  </si>
  <si>
    <t>-800981682</t>
  </si>
  <si>
    <t>Hloubení nezapažených rýh šířky do 800 mm strojně s urovnáním dna do předepsaného profilu a spádu v hornině třídy těžitelnosti I skupiny 1 a 2 přes 100 m3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</si>
  <si>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</si>
  <si>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132251104</t>
  </si>
  <si>
    <t xml:space="preserve">Hloubení rýh nezapažených  š do 800 mm v hornině třídy těžitelnosti I, skupiny 3 objem přes 100 m3 strojně</t>
  </si>
  <si>
    <t>218504491</t>
  </si>
  <si>
    <t>Hloubení nezapažených rýh šířky do 800 mm strojně s urovnáním dna do předepsaného profilu a spádu v hornině třídy těžitelnosti I skupiny 3 přes 100 m3</t>
  </si>
  <si>
    <t>192 "rýhy horkovod</t>
  </si>
  <si>
    <t>2 "výkop otvoru pro potrubí - zemina (garáž)</t>
  </si>
  <si>
    <t>Zemní práce - přemístění výkopku</t>
  </si>
  <si>
    <t>162351103</t>
  </si>
  <si>
    <t>Vodorovné přemístění do 500 m výkopku/sypaniny z horniny třídy těžitelnosti I, skupiny 1 až 3</t>
  </si>
  <si>
    <t>-413779996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</si>
  <si>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</si>
  <si>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</si>
  <si>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(380*0,2) "ornice</t>
  </si>
  <si>
    <t>162751117</t>
  </si>
  <si>
    <t>Vodorovné přemístění do 10000 m výkopku/sypaniny z horniny třídy těžitelnosti I, skupiny 1 až 3</t>
  </si>
  <si>
    <t>-1816710696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</si>
  <si>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</si>
  <si>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(192+194) "rýhy</t>
  </si>
  <si>
    <t>-317 "zásypy</t>
  </si>
  <si>
    <t>167151111</t>
  </si>
  <si>
    <t>Nakládání výkopku z hornin třídy těžitelnosti I, skupiny 1 až 3 přes 100 m3</t>
  </si>
  <si>
    <t>-1365805311</t>
  </si>
  <si>
    <t>Nakládání, skládání a překládání neulehlého výkopku nebo sypaniny strojně nakládání, množství přes 100 m3, z hornin třídy těžitelnosti I, skupiny 1 až 3</t>
  </si>
  <si>
    <t xml:space="preserve">Poznámka k souboru cen:_x000d_
1. Ceny -1131 až -1133 jsou určeny pro nakládání, překládání a vykládání na vzdálenost_x000d_
a) do 20 m vodorovně; vodorovná vzdálenost se měří od těžnice lodi k těžnici druhé lodi, nebo k těžišti hromady na břehu nebo k těžišti dopravního prostředku na suchu,_x000d_
b) do 4 m svisle; svislá vzdálenost se měří od pracovní hladiny vody k úrovni srovna- 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2. Množství měrných jednotek se určí v rostlém stavu horniny._x000d_
</t>
  </si>
  <si>
    <t>162201407</t>
  </si>
  <si>
    <t>Vodorovné přemístění větví stromů jehličnatých do 1 km D kmene do 700 mm</t>
  </si>
  <si>
    <t>-2031867743</t>
  </si>
  <si>
    <t>Vodorovné přemístění větví, kmenů nebo pařezů s naložením, složením a dopravou do 1000 m větví stromů jehličnatých, průměru kmene přes 500 do 700 mm</t>
  </si>
  <si>
    <t xml:space="preserve">Poznámka k souboru cen:_x000d_
1. Průměr kmene i pařezu se měří v místě řezu._x000d_
2. Měrná jednotka kus je 1 strom._x000d_
</t>
  </si>
  <si>
    <t>162301943</t>
  </si>
  <si>
    <t>Příplatek k vodorovnému přemístění větví stromů jehličnatých D kmene do 700 mm ZKD 1 km</t>
  </si>
  <si>
    <t>-1257654323</t>
  </si>
  <si>
    <t>Vodorovné přemístění větví, kmenů nebo pařezů s naložením, složením a dopravou Příplatek k cenám za každých dalších i započatých 1000 m přes 1000 m větví stromů jehličnatých, o průměru kmene přes 500 do 700 mm</t>
  </si>
  <si>
    <t>2*10 'Přepočtené koeficientem množství</t>
  </si>
  <si>
    <t>Zemní práce - konstrukce ze zemin</t>
  </si>
  <si>
    <t>171201221</t>
  </si>
  <si>
    <t>Poplatek za uložení na skládce (skládkovné) zeminy a kamení kód odpadu 17 05 04</t>
  </si>
  <si>
    <t>-1609698580</t>
  </si>
  <si>
    <t>Poplatek za uložení stavebního odpadu na skládce (skládkovné) zeminy a kamení zatříděného do Katalogu odpadů pod kódem 17 05 04</t>
  </si>
  <si>
    <t xml:space="preserve">Poznámka k souboru cen:_x000d_
1. Ceny uvedené v souboru cen je doporučeno upravit podle aktuálních cen místně příslušné skládky._x000d_
2. V cenách je započítán poplatek za ukládání odpadu dle zákona 185/2001 Sb._x000d_
</t>
  </si>
  <si>
    <t>69*1,8 'Přepočtené koeficientem množství</t>
  </si>
  <si>
    <t>174151101</t>
  </si>
  <si>
    <t>Zásyp jam, šachet rýh nebo kolem objektů sypaninou se zhutněním</t>
  </si>
  <si>
    <t>1211605835</t>
  </si>
  <si>
    <t>Zásyp sypaninou z jakékoliv horniny strojně s uložením výkopku ve vrstvách se zhutněním jam, šachet, rýh nebo kolem objektů v těchto vykopávkách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</si>
  <si>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6. V cenách nejsou zahrnuty náklady na prohození sypaniny, tyto náklady se oceňují cenou 17411-1109 Příplatek za prohození sypaniny._x000d_
</t>
  </si>
  <si>
    <t>315 "zásyp rýh</t>
  </si>
  <si>
    <t>2 "zpětný zásyp otvoru se zhutněním (garáž)</t>
  </si>
  <si>
    <t>175151101</t>
  </si>
  <si>
    <t>Obsypání potrubí strojně sypaninou bez prohození, uloženou do 3 m</t>
  </si>
  <si>
    <t>-535486990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</si>
  <si>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</si>
  <si>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 xml:space="preserve">Poznámka k souboru cen:_x000d_
1. Objem obsypu na 1 m délky potrubí se rovná šířce dna výkopu násobené součtem vnějšího průměru potrubí příp. i s obalem a projektované tloušťky obsypu nad, případně i pod potrubím. Pro odečítání objemu potrubí se započítávají všechny vestavěné konstrukce nebo uložené vedení i s jejich obklady a podklady (tento objem se nazývá objemem horniny vytlačené konstrukcí)._x000d_
2. Míru zhutnění předepisuje projekt._x000d_
3. V cenách nejsou zahrnuty náklady na nakupovanou sypaninu. Tato se oceňuje ve specifikaci._x000d_
4. V cenách nejsou zahrnuty náklady na prohození sypaniny, tyto náklady se oceňují položkou 17511-1109 Příplatek za prohození sypaniny._x000d_
</t>
  </si>
  <si>
    <t>58337310</t>
  </si>
  <si>
    <t>štěrkopísek frakce 0/4</t>
  </si>
  <si>
    <t>-112098588</t>
  </si>
  <si>
    <t>46*2 'Přepočtené koeficientem množství</t>
  </si>
  <si>
    <t>174211203</t>
  </si>
  <si>
    <t>Zásyp jam po pařezech D pařezů do 700 mm ručně</t>
  </si>
  <si>
    <t>-935088202</t>
  </si>
  <si>
    <t>Zásyp jam po pařezech ručně výkopkem z horniny získané při dobývání pařezů s hrubým urovnáním povrchu zasypávky průměru pařezu přes 500 do 700 mm</t>
  </si>
  <si>
    <t xml:space="preserve">Poznámka k souboru cen:_x000d_
1. Zásyp jam po pařezech průměru do 300 mm se neoceňuje v případě, že se současně provádí sejmutí ornice._x000d_
2. Nestačí-li pro zasypání jámy po pařezu výkopek získaný při dobývání pařezu a je-li projektem předepsáno, oceňuje se doplnění jámy do úrovně okolního terénu cenou 174 Zásyp sypaninou jam, šachet, rýh nebo kolem objektů ručně._x000d_
3. Průměr pařezu se měří v místě řezu kmene na základě dvojího na sebe kolmého měření a následného zprůměrování naměřených hodnot._x000d_
</t>
  </si>
  <si>
    <t>Zemní práce - povrchové úpravy terénu</t>
  </si>
  <si>
    <t>181152302</t>
  </si>
  <si>
    <t>Úprava pláně pro silnice a dálnice v zářezech se zhutněním</t>
  </si>
  <si>
    <t>-1133006150</t>
  </si>
  <si>
    <t>Úprava pláně na stavbách silnic a dálnic strojně v zářezech mimo skalních se zhutněním</t>
  </si>
  <si>
    <t xml:space="preserve">Poznámka k souboru cen:_x000d_
1. Ceny 15-2301, 15-2302, 25-2301 a 25-2305 jsou určeny pro urovnání nově zřizovaných ploch vodorovných nebo ve sklonu do 1:5 pod zpevnění ploch jakéhokoliv druhu, pod humusování, drnování a dále předepíše-li projekt urovnání pláně z jiného důvodu._x000d_
2. Cena 15-2303 je určena pro vyplnění sypaninou prohlubní zářezů v horninách třídy těžitelnosti II a III, skupiny 5 až 7._x000d_
3. Ceny neplatí pro zhutnění podloží pod násypy; toto zhutnění se oceňuje cenou 171 15-2101 Zhutnění podloží pod násypy._x000d_
4. Ceny neplatí pro urovnání lavic šířky do 3 m přerušujících svahy, pro urovnání dna příkopů pro jakoukoliv jejich šířku; toto urovnání se oceňuje cenami souboru cen 182 Svahování trvalých svahů do projektovaných profilů._x000d_
5. Urovnání ploch ve sklonu přes 1:5 (svahování) se oceňuje cenou 182 20-1101 Svahování trvalých svahů do projektovaných profilů._x000d_
6. Vyplnění prohlubní v horninách třídy II a III betonem nebo stabilizací se oceňuje cenami části A 01 katalogu 822-1 Komunikace pozemní a letiště._x000d_
</t>
  </si>
  <si>
    <t>30 "obnova živičných vrstev</t>
  </si>
  <si>
    <t>181351103</t>
  </si>
  <si>
    <t>Rozprostření ornice tl vrstvy do 200 mm pl do 500 m2 v rovině nebo ve svahu do 1:5 strojně</t>
  </si>
  <si>
    <t>-431089040</t>
  </si>
  <si>
    <t>Rozprostření a urovnání ornice v rovině nebo ve svahu sklonu do 1:5 strojně při souvislé ploše přes 100 do 500 m2, tl. vrstvy do 200 mm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</si>
  <si>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</si>
  <si>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380 "Obnovení ornice vč. ohumusování tl. 200 mm</t>
  </si>
  <si>
    <t>10371500</t>
  </si>
  <si>
    <t>substrát pro trávníky VL</t>
  </si>
  <si>
    <t>-797792818</t>
  </si>
  <si>
    <t>380*0,2</t>
  </si>
  <si>
    <t>76*0,25 'Přepočtené koeficientem množství</t>
  </si>
  <si>
    <t>181411131</t>
  </si>
  <si>
    <t>Založení parkového trávníku výsevem plochy do 1000 m2 v rovině a ve svahu do 1:5</t>
  </si>
  <si>
    <t>-222303511</t>
  </si>
  <si>
    <t>Založení trávníku na půdě předem připravené plochy do 1000 m2 výsevem včetně utažení parkového v rovině nebo na svahu do 1:5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</si>
  <si>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</si>
  <si>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380 "obnovení trávníku</t>
  </si>
  <si>
    <t>00572410</t>
  </si>
  <si>
    <t>osivo směs travní parková</t>
  </si>
  <si>
    <t>-411105216</t>
  </si>
  <si>
    <t>380*0,015 'Přepočtené koeficientem množství</t>
  </si>
  <si>
    <t>185803111</t>
  </si>
  <si>
    <t>Ošetření trávníku shrabáním v rovině a svahu do 1:5</t>
  </si>
  <si>
    <t>1430467546</t>
  </si>
  <si>
    <t>Ošetření trávníku jednorázové v rovině nebo na svahu do 1:5</t>
  </si>
  <si>
    <t xml:space="preserve">Poznámka k souboru cen:_x000d_
1. V cenách nejsou započteny náklady na :_x000d_
a) vypletí; tyto práce se oceňují cenami části C02 souboru cen 185 80-42 Vypletí,_x000d_
b) zalití; tyto práce se oceňují cenami části C02 souboru cen 185 80-43 Zalití rostlin vodou_x000d_
c) chemické odplevelení; tyto práce se oceňují cenami části A02 souboru cen 184 80-22 Chemické odplevelení trávníku,_x000d_
d) hnojení; tyto práce se oceňuji cenami části A02 souboru cen 184 85-11 Hnojení roztokem hnojiva nebo 185 80-21 Hnojení._x000d_
2. V cenách jsou započteny i náklady na pokosení se shrabáním, naložením shrabu na dopravní prostředek s odvezením do vzdálenosti 20 km a vyložením shrabu._x000d_
3. V cenách o sklonu svahu přes 1:1 jsou uvažovány podmínky pro svahy běžně schůdné; bez použití lezeckých technik. V případě použití lezeckých technik se tyto náklady oceňují individuálně._x000d_
</t>
  </si>
  <si>
    <t>185851121</t>
  </si>
  <si>
    <t>Dovoz vody pro zálivku rostlin za vzdálenost do 1000 m</t>
  </si>
  <si>
    <t>-163732682</t>
  </si>
  <si>
    <t>Dovoz vody pro zálivku rostlin na vzdálenost do 1000 m</t>
  </si>
  <si>
    <t xml:space="preserve">Poznámka k souboru cen:_x000d_
1. Ceny lze použít pouze tehdy, když není voda dostupná z vodovodního řádu._x000d_
2. V cenách jsou započteny i náklady na čerpání vody do cisterny._x000d_
3. V cenách nejsou započteny náklady na dodání vody. Tyto náklady se oceňují individuálně._x000d_
</t>
  </si>
  <si>
    <t>185851129</t>
  </si>
  <si>
    <t>Příplatek k dovozu vody pro zálivku rostlin do 1000 m ZKD 1000 m</t>
  </si>
  <si>
    <t>92364970</t>
  </si>
  <si>
    <t>Dovoz vody pro zálivku rostlin Příplatek k ceně za každých dalších i započatých 1000 m</t>
  </si>
  <si>
    <t>12*5 'Přepočtené koeficientem množství</t>
  </si>
  <si>
    <t>184818235</t>
  </si>
  <si>
    <t>Ochrana kmene průměru přes 900 do 1100 mm bedněním výšky do 2 m</t>
  </si>
  <si>
    <t>533336286</t>
  </si>
  <si>
    <t>Ochrana kmene bedněním před poškozením stavebním provozem zřízení včetně odstranění výšky bednění do 2 m průměru kmene přes 900 do 1100 mm</t>
  </si>
  <si>
    <t>3 "lípa</t>
  </si>
  <si>
    <t>184102211</t>
  </si>
  <si>
    <t>Výsadba keře bez balu v do 1 m do jamky se zalitím v rovině a svahu do 1:5</t>
  </si>
  <si>
    <t>-1365230974</t>
  </si>
  <si>
    <t>Výsadba keře bez balu do předem vyhloubené jamky se zalitím v rovině nebo na svahu do 1:5 výšky do 1 m v terénu</t>
  </si>
  <si>
    <t xml:space="preserve">Poznámka k souboru cen:_x000d_
1. Ceny lze použít i pro výsadbu růží._x000d_
2. V cenách nejsou započteny náklady na vysazované dřeviny, tyto se oceňují ve specifikaci._x000d_
3. Výška keře se měří před sestřižením._x000d_
4. V cenách o sklonu svahu přes 1:1 jsou uvažovány podmínky pro svahy běžně schůdné; bez použití lezeckých technik. V případě použití lezeckých technik se tyto náklady oceňují individuálně._x000d_
</t>
  </si>
  <si>
    <t>0265048R</t>
  </si>
  <si>
    <t>keř dle výběru investora</t>
  </si>
  <si>
    <t>-519781939</t>
  </si>
  <si>
    <t>184201111</t>
  </si>
  <si>
    <t>Výsadba stromu bez balu do jamky výška kmene do 1,8 m v rovině a svahu do 1:5</t>
  </si>
  <si>
    <t>-667361397</t>
  </si>
  <si>
    <t>Výsadba stromů bez balu do předem vyhloubené jamky se zalitím v rovině nebo na svahu do 1:5, při výšce kmene do 1,8 m</t>
  </si>
  <si>
    <t xml:space="preserve">Poznámka k souboru cen:_x000d_
1. V cenách jsou započteny i náklady na montáž kůlu a spojovací materiál._x000d_
2. V cenách nejsou započteny náklady na vysazované dřeviny, tyto se oceňují ve specifikaci._x000d_
3. Ceny -1111, -1121, -1131 a -1141 lze použít i pro keře výšky do 2,5 m._x000d_
4. Výška kmene se měří od kořenového krčku k první větvi koruny._x000d_
5. V cenách o sklonu svahu přes 1:1 jsou uvažovány podmínky pro svahy běžně schůdné; bez použití lezeckých technik. V případě použití lezeckých technik se tyto náklady oceňují individuálně._x000d_
</t>
  </si>
  <si>
    <t>2 "náhrada za pokácené stromy</t>
  </si>
  <si>
    <t>0264044R</t>
  </si>
  <si>
    <t>strom dle výběru investora</t>
  </si>
  <si>
    <t>2145082828</t>
  </si>
  <si>
    <t>271532213</t>
  </si>
  <si>
    <t>Podsyp pod základové konstrukce se zhutněním z hrubého kameniva frakce 8 až 16 mm</t>
  </si>
  <si>
    <t>1529603712</t>
  </si>
  <si>
    <t>Podsyp pod základové konstrukce se zhutněním a urovnáním povrchu z kameniva hrubého, frakce 8 - 16 mm</t>
  </si>
  <si>
    <t xml:space="preserve">Poznámka k souboru cen:_x000d_
1. Ceny slouží pro ocenění násypů pod základové konstrukce tloušťky vrstvy do 300 mm._x000d_
2. Násypy s tloušťkou vrstvy přesahující 300 mm se ocení cenami souboru cen 213 31-…. Polštáře zhutněné pod základy v katalogu 800-2 Zvláštní zakládání objektů._x000d_
</t>
  </si>
  <si>
    <t>0,3 "objekt garáže</t>
  </si>
  <si>
    <t>273313711</t>
  </si>
  <si>
    <t>Základové desky z betonu tř. C 20/25</t>
  </si>
  <si>
    <t>-1328588380</t>
  </si>
  <si>
    <t>Základy z betonu prostého desky z betonu kamenem neprokládaného tř. C 20/25</t>
  </si>
  <si>
    <t xml:space="preserve">Poznámka k souboru cen:_x000d_
1. V ceně příplatku -5911 jsou započteny náklady na technologické opatření a na ztíženou betonáž pod hladinou pažící bentonitové suspenze a na průběžné odčerpání suspenze s přepouštěním na určené místo do 20 m, popř. do vany nebo do kalové cisterny k odvozu. Odvoz se oceňuje cenami katalogu 800-2 Zvláštní zakládání objektů._x000d_
2. Hloubení s použitím bentonitové suspenze se oceňuje katalogem 800-1 Zemní práce. Bednění se neoceňuje._x000d_
</t>
  </si>
  <si>
    <t>Vodorovné konstrukce</t>
  </si>
  <si>
    <t>Podkladní a vedlejší konstrukce kromě vozovek a železničního svršku</t>
  </si>
  <si>
    <t>451573111</t>
  </si>
  <si>
    <t>Lože pod potrubí otevřený výkop ze štěrkopísku</t>
  </si>
  <si>
    <t>-131334728</t>
  </si>
  <si>
    <t>Lože pod potrubí, stoky a drobné objekty v otevřeném výkopu z písku a štěrkopísku do 63 mm</t>
  </si>
  <si>
    <t xml:space="preserve">Poznámka k souboru cen:_x000d_
1. Ceny -1111 a -1192 lze použít i pro zřízení sběrných vrstev nad drenážními trubkami._x000d_
2. V cenách -5111 a -1192 jsou započteny i náklady na prohození výkopku získaného při zemních pracích._x000d_
</t>
  </si>
  <si>
    <t>Komunikace pozemní</t>
  </si>
  <si>
    <t>Podkladní vrstvy komunikací, letišť a ploch</t>
  </si>
  <si>
    <t>564851111</t>
  </si>
  <si>
    <t>Podklad ze štěrkodrtě ŠD tl 150 mm</t>
  </si>
  <si>
    <t>-341030380</t>
  </si>
  <si>
    <t>Podklad ze štěrkodrti ŠD s rozprostřením a zhutněním, po zhutnění tl. 150 mm</t>
  </si>
  <si>
    <t>62 "obnovení podkladních vrstev; chodník</t>
  </si>
  <si>
    <t>564861111</t>
  </si>
  <si>
    <t>Podklad ze štěrkodrtě ŠD tl 200 mm</t>
  </si>
  <si>
    <t>1757934257</t>
  </si>
  <si>
    <t>Podklad ze štěrkodrti ŠD s rozprostřením a zhutněním, po zhutnění tl. 200 mm</t>
  </si>
  <si>
    <t>565145101</t>
  </si>
  <si>
    <t>Asfaltový beton vrstva podkladní ACP 16 (obalované kamenivo OKS) tl 60 mm š do 1,5 m</t>
  </si>
  <si>
    <t>2058896038</t>
  </si>
  <si>
    <t>Asfaltový beton vrstva podkladní ACP 16 (obalované kamenivo střednězrnné - OKS) s rozprostřením a zhutněním v pruhu šířky do 1,5 m, po zhutnění tl. 60 mm</t>
  </si>
  <si>
    <t xml:space="preserve">Poznámka k souboru cen:_x000d_
1. Cenami 565 1.-510 lze oceňovat např. chodníky, úzké cesty a vjezdy v pruhu šířky do 1,5 m jakékoliv délky a jednotlivé plochy velikosti do 10 m2._x000d_
2. ČSN EN 13108-1 připouští pro ACP 16 pouze tl. 50 až 80 mm._x000d_
</t>
  </si>
  <si>
    <t>567121112</t>
  </si>
  <si>
    <t>Podklad ze směsi stmelené cementem SC C 3/4 (SC I) tl 130 mm</t>
  </si>
  <si>
    <t>1052241757</t>
  </si>
  <si>
    <t>Podklad ze směsi stmelené cementem SC bez dilatačních spár, s rozprostřením a zhutněním SC C 3/4 (SC I), po zhutnění tl. 130 mm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</si>
  <si>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</si>
  <si>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Kryty pozemních komunikací letišť a ploch z kameniva nebo živičné</t>
  </si>
  <si>
    <t>573191111</t>
  </si>
  <si>
    <t>Postřik infiltrační kationaktivní emulzí v množství 1 kg/m2</t>
  </si>
  <si>
    <t>-452618963</t>
  </si>
  <si>
    <t>Postřik infiltrační kationaktivní emulzí v množství 1,00 kg/m2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</si>
  <si>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katalogu._x000d_
</t>
  </si>
  <si>
    <t>573231108</t>
  </si>
  <si>
    <t>Postřik živičný spojovací ze silniční emulze v množství 0,50 kg/m2</t>
  </si>
  <si>
    <t>-2062029172</t>
  </si>
  <si>
    <t>Postřik spojovací PS bez posypu kamenivem ze silniční emulze, v množství 0,50 kg/m2</t>
  </si>
  <si>
    <t>577134111</t>
  </si>
  <si>
    <t>Asfaltový beton vrstva obrusná ACO 11 (ABS) tř. I tl 40 mm š do 3 m z nemodifikovaného asfaltu</t>
  </si>
  <si>
    <t>-514038878</t>
  </si>
  <si>
    <t>Asfaltový beton vrstva obrusná ACO 11 (ABS) s rozprostřením a se zhutněním z nemodifikovaného asfaltu v pruhu šířky do 3 m tř. I, po zhutnění tl. 40 mm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</si>
  <si>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</si>
  <si>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Kryty pozemních komunikací, letišť a ploch dlážděné</t>
  </si>
  <si>
    <t>596211112</t>
  </si>
  <si>
    <t>Kladení zámkové dlažby komunikací pro pěší tl 60 mm skupiny A pl do 300 m2</t>
  </si>
  <si>
    <t>1639560781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</si>
  <si>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</si>
  <si>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</si>
  <si>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147 "obnovení dlážděného krytu chodníku</t>
  </si>
  <si>
    <t>59245015</t>
  </si>
  <si>
    <t>dlažba zámková tvaru I 200x165x60mm přírodní</t>
  </si>
  <si>
    <t>1163083617</t>
  </si>
  <si>
    <t>147*0,2 'Přepočtené koeficientem množství</t>
  </si>
  <si>
    <t>Doplňující konstrukce a práce pozemních komunikací, letišť a ploch</t>
  </si>
  <si>
    <t>916231213</t>
  </si>
  <si>
    <t>Osazení chodníkového obrubníku betonového stojatého s boční opěrou do lože z betonu prostého</t>
  </si>
  <si>
    <t>-104144721</t>
  </si>
  <si>
    <t>Osazení chodníkového obrubníku betonového se zřízením lože, s vyplněním a zatřením spár cementovou maltou stojatého s boční opěrou z betonu prostého, do lože z betonu prostého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</si>
  <si>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4. Měrná jednotka u příplatků je m délky obrubníku._x000d_
</t>
  </si>
  <si>
    <t>"použití vytrhaných obrub</t>
  </si>
  <si>
    <t>"20% nových</t>
  </si>
  <si>
    <t>59217017</t>
  </si>
  <si>
    <t>obrubník betonový chodníkový 1000x100x250mm</t>
  </si>
  <si>
    <t>679141050</t>
  </si>
  <si>
    <t>75*0,2 'Přepočtené koeficientem množství</t>
  </si>
  <si>
    <t>916991121</t>
  </si>
  <si>
    <t>Lože pod obrubníky, krajníky nebo obruby z dlažebních kostek z betonu prostého</t>
  </si>
  <si>
    <t>1745768741</t>
  </si>
  <si>
    <t>Lože pod obrubníky, krajníky nebo obruby z dlažebních kostek z betonu prostého</t>
  </si>
  <si>
    <t>(75*0,3*0,15)</t>
  </si>
  <si>
    <t>919735113</t>
  </si>
  <si>
    <t>Řezání stávajícího živičného krytu hl do 150 mm</t>
  </si>
  <si>
    <t>-337427821</t>
  </si>
  <si>
    <t>Řezání stávajícího živičného krytu nebo podkladu hloubky přes 100 do 150 mm</t>
  </si>
  <si>
    <t xml:space="preserve">Poznámka k souboru cen:_x000d_
1. V cenách jsou započteny i náklady na spotřebu vody._x000d_
</t>
  </si>
  <si>
    <t>(6*2+5*2)</t>
  </si>
  <si>
    <t>91312111R</t>
  </si>
  <si>
    <t>Montáž, demontáž a pronájem dočasné dopravní značky</t>
  </si>
  <si>
    <t>kpl</t>
  </si>
  <si>
    <t>-428202636</t>
  </si>
  <si>
    <t xml:space="preserve">Poznámka k souboru cen:_x000d_
1. V cenách jsou započteny náklady na montáž i demontáž dočasné značky, nebo podstavce._x000d_
</t>
  </si>
  <si>
    <t>Různé dokončovací konstrukce a práce pozemních staveb</t>
  </si>
  <si>
    <t>953942425</t>
  </si>
  <si>
    <t>Osazování rámů litinových poklopů kouřových kanálů</t>
  </si>
  <si>
    <t>-798542396</t>
  </si>
  <si>
    <t>Osazování drobných kovových předmětů se zalitím maltou cementovou, do vysekaných kapes nebo připravených otvorů rámů litinových poklopů v podlahách nebo čisticích dvířek v kouřových kanálech</t>
  </si>
  <si>
    <t xml:space="preserve">Poznámka k souboru cen:_x000d_
1. V cenách nejsou započteny náklady na dodávku kovových předmětů; tyto se oceňují ve specifikaci. Ztratné se nestanoví._x000d_
2. Cenu -2841 lze použít pro osazení rámu pod pružinový (roštový) ocelový základ např. domovních praček, odstředivek, ždímaček, motorových zařízení, ventilátorů apod._x000d_
3. Cena -2851 je určena pro zednické osazení zábradlí ze samostatných dílů nevyžadující samostatnou montáž._x000d_
4. Ceny platí za každé zalití._x000d_
</t>
  </si>
  <si>
    <t>56230603</t>
  </si>
  <si>
    <t>šachtový poklop z PU+rám HDPE, 12,5t 600x600x60mm</t>
  </si>
  <si>
    <t>-135356238</t>
  </si>
  <si>
    <t>-767281014</t>
  </si>
  <si>
    <t>0,3 "Vybourání otvoru v podlaze - beton</t>
  </si>
  <si>
    <t>963015141</t>
  </si>
  <si>
    <t>Demontáž prefabrikovaných krycích desek kanálů, šachet nebo žump do hmotnosti 0,5 t</t>
  </si>
  <si>
    <t>678027233</t>
  </si>
  <si>
    <t>Demontáž prefabrikovaných krycích desek kanálů, šachet nebo žump hmotnosti do 0,5 t</t>
  </si>
  <si>
    <t xml:space="preserve">Poznámka k souboru cen:_x000d_
1. V cenách jsou započteny náklady na manipulaci s deskami do vzdálenosti 8 m od osy kanálu._x000d_
2. V cenách jsou započteny náklady na očistění nebo vysekání betonu kolem závěsných ok pro zachycení háků zvedacího mechanizmu._x000d_
3. V cenách nejsou započteny náklady na odstranění krycí mazaniny, izolace a vyrovnávacího potěru. Tyto stavební práce se oceňují příslušnými cenami této části._x000d_
</t>
  </si>
  <si>
    <t>"krycí desky kanálu, předpoklad š. 600 mm</t>
  </si>
  <si>
    <t>(11,1+27,1+14,9+8,6+10,4+28,1+39,2)/0,6</t>
  </si>
  <si>
    <t>977151127</t>
  </si>
  <si>
    <t>Jádrové vrty diamantovými korunkami do D 250 mm do stavebních materiálů</t>
  </si>
  <si>
    <t>482197489</t>
  </si>
  <si>
    <t>Jádrové vrty diamantovými korunkami do stavebních materiálů (železobetonu, betonu, cihel, obkladů, dlažeb, kamene) průměru přes 225 do 250 mm</t>
  </si>
  <si>
    <t>"prostupy</t>
  </si>
  <si>
    <t>(0,45*2)</t>
  </si>
  <si>
    <t>979021112</t>
  </si>
  <si>
    <t>Očištění vybouraných obrubníků a krajníků chodníkových při překopech inženýrských sítí</t>
  </si>
  <si>
    <t>-570143708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</si>
  <si>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</si>
  <si>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 xml:space="preserve">Poznámka k souboru cen:_x000d_
1. Ceny jsou určeny pouze pro případy havárií, přeložek nebo běžných oprav inženýrských sítí._x000d_
2. Ceny 05-1111 a 05-1112 jsou určeny jen pro očištění vybouraných dlaždic, desek nebo tvarovek uložených do lože ze sypkého materiálu bez pojiva._x000d_
3. Ceny nelze použít v rámci výstavby nových inženýrských sítí._x000d_
4. Přemístění vybouraných obrubníků, krajníků, desek nebo dílců na vzdálenost přes 10 m se oceňuje cenami souboru cen 997 22-1 Vodorovná doprava vybouraných hmot._x000d_
</t>
  </si>
  <si>
    <t>979054451</t>
  </si>
  <si>
    <t>Očištění vybouraných zámkových dlaždic s původním spárováním z kameniva těženého</t>
  </si>
  <si>
    <t>1832725415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</si>
  <si>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</si>
  <si>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 xml:space="preserve">Poznámka k souboru cen:_x000d_
1. Ceny 05-4441 a 05-4442 jsou určeny jen pro očištění vybouraných dlaždic, desek nebo tvarovek uložených do lože ze sypkého materiálu bez pojiva._x000d_
2. Přemístění vybouraných obrubníků, krajníků, desek nebo dílců na vzdálenost přes 10 m se oceňuje cenami souboru cen 997 22-1 Vodorovná doprava vybouraných hmot._x000d_
</t>
  </si>
  <si>
    <t>997221551</t>
  </si>
  <si>
    <t>Vodorovná doprava suti ze sypkých materiálů do 1 km</t>
  </si>
  <si>
    <t>-594447024</t>
  </si>
  <si>
    <t>Vodorovná doprava suti bez naložení, ale se složením a s hrubým urovnáním ze sypkých materiálů, na vzdálenost do 1 km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</si>
  <si>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</si>
  <si>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997221559</t>
  </si>
  <si>
    <t>Příplatek ZKD 1 km u vodorovné dopravy suti ze sypkých materiálů</t>
  </si>
  <si>
    <t>-1293652886</t>
  </si>
  <si>
    <t>Vodorovná doprava suti bez naložení, ale se složením a s hrubým urovnáním Příplatek k ceně za každý další i započatý 1 km přes 1 km</t>
  </si>
  <si>
    <t>206,671*15 'Přepočtené koeficientem množství</t>
  </si>
  <si>
    <t>997221611</t>
  </si>
  <si>
    <t>Nakládání suti na dopravní prostředky pro vodorovnou dopravu</t>
  </si>
  <si>
    <t>1316188823</t>
  </si>
  <si>
    <t>Nakládání na dopravní prostředky pro vodorovnou dopravu suti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</si>
  <si>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</si>
  <si>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997221615</t>
  </si>
  <si>
    <t>Poplatek za uložení na skládce (skládkovné) stavebního odpadu betonového kód odpadu 17 01 01</t>
  </si>
  <si>
    <t>-1018420351</t>
  </si>
  <si>
    <t>Poplatek za uložení stavebního odpadu na skládce (skládkovné) z prostého betonu zatříděného do Katalogu odpadů pod kódem 17 01 01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</si>
  <si>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</si>
  <si>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165,291 "beton</t>
  </si>
  <si>
    <t>997221645</t>
  </si>
  <si>
    <t>Poplatek za uložení na skládce (skládkovné) odpadu asfaltového bez dehtu kód odpadu 17 03 02</t>
  </si>
  <si>
    <t>1799221933</t>
  </si>
  <si>
    <t>Poplatek za uložení stavebního odpadu na skládce (skládkovné) asfaltového bez obsahu dehtu zatříděného do Katalogu odpadů pod kódem 17 03 02</t>
  </si>
  <si>
    <t>9,48 "živice</t>
  </si>
  <si>
    <t>997221655</t>
  </si>
  <si>
    <t>-263415678</t>
  </si>
  <si>
    <t>31,18 "kamenivo</t>
  </si>
  <si>
    <t>998223011</t>
  </si>
  <si>
    <t>Přesun hmot pro pozemní komunikace s krytem dlážděným</t>
  </si>
  <si>
    <t>-1515415263</t>
  </si>
  <si>
    <t>Přesun hmot pro pozemní komunikace s krytem dlážděným dopravní vzdálenost do 200 m jakékoliv délky objektu</t>
  </si>
  <si>
    <t>HZS2491</t>
  </si>
  <si>
    <t>Hodinová zúčtovací sazba dělník zednických výpomocí</t>
  </si>
  <si>
    <t>512</t>
  </si>
  <si>
    <t>-1765491169</t>
  </si>
  <si>
    <t>Hodinové zúčtovací sazby profesí PSV zednické výpomoci a pomocné práce PSV dělník zednických výpomocí</t>
  </si>
  <si>
    <t>(8,5*2)*7</t>
  </si>
  <si>
    <t>VRN</t>
  </si>
  <si>
    <t>Vedlejší rozpočtové náklady</t>
  </si>
  <si>
    <t>VRN5</t>
  </si>
  <si>
    <t>Finanční náklady</t>
  </si>
  <si>
    <t>053002000</t>
  </si>
  <si>
    <t>Poplatky</t>
  </si>
  <si>
    <t>1024</t>
  </si>
  <si>
    <t>-943965522</t>
  </si>
  <si>
    <t>"Zábor veřejného prostranství 1 kč/m2/den</t>
  </si>
  <si>
    <t>VRN7</t>
  </si>
  <si>
    <t>Provozní vlivy</t>
  </si>
  <si>
    <t>072103002</t>
  </si>
  <si>
    <t>Projednání DIO a zajištění DIR komunikace I. třídy</t>
  </si>
  <si>
    <t>-1450759142</t>
  </si>
  <si>
    <t>072103021</t>
  </si>
  <si>
    <t>Zajištění DIO komunikace I. třídy - jednoduché el. vedení</t>
  </si>
  <si>
    <t>-2061199344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</si>
  <si>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</si>
  <si>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</si>
  <si>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</si>
  <si>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</si>
  <si>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</si>
  <si>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</si>
  <si>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</si>
  <si>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</si>
  <si>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</si>
  <si>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</si>
  <si>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</si>
  <si>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</si>
  <si>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</si>
  <si>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ING</t>
  </si>
  <si>
    <t>Stavební objekt inženýrský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</si>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</sst>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43-20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RTZ předávací stanice PS 49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Frýdek - Místek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3. 8. 2020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MIOT, s.r.o.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Lukáš Bukovský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ROUND(AG55+AG58,2)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ROUND(AS55+AS58,2)</f>
        <v>0</v>
      </c>
      <c r="AT54" s="107">
        <f>ROUND(SUM(AV54:AW54),2)</f>
        <v>0</v>
      </c>
      <c r="AU54" s="108">
        <f>ROUND(AU55+AU58,5)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ROUND(AZ55+AZ58,2)</f>
        <v>0</v>
      </c>
      <c r="BA54" s="107">
        <f>ROUND(BA55+BA58,2)</f>
        <v>0</v>
      </c>
      <c r="BB54" s="107">
        <f>ROUND(BB55+BB58,2)</f>
        <v>0</v>
      </c>
      <c r="BC54" s="107">
        <f>ROUND(BC55+BC58,2)</f>
        <v>0</v>
      </c>
      <c r="BD54" s="109">
        <f>ROUND(BD55+BD58,2)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24.75" customHeight="1">
      <c r="A55" s="7"/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ROUND(SUM(AG56:AG57),2)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78</v>
      </c>
      <c r="AR55" s="119"/>
      <c r="AS55" s="120">
        <f>ROUND(SUM(AS56:AS57),2)</f>
        <v>0</v>
      </c>
      <c r="AT55" s="121">
        <f>ROUND(SUM(AV55:AW55),2)</f>
        <v>0</v>
      </c>
      <c r="AU55" s="122">
        <f>ROUND(SUM(AU56:AU57),5)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ROUND(SUM(AZ56:AZ57),2)</f>
        <v>0</v>
      </c>
      <c r="BA55" s="121">
        <f>ROUND(SUM(BA56:BA57),2)</f>
        <v>0</v>
      </c>
      <c r="BB55" s="121">
        <f>ROUND(SUM(BB56:BB57),2)</f>
        <v>0</v>
      </c>
      <c r="BC55" s="121">
        <f>ROUND(SUM(BC56:BC57),2)</f>
        <v>0</v>
      </c>
      <c r="BD55" s="123">
        <f>ROUND(SUM(BD56:BD57),2)</f>
        <v>0</v>
      </c>
      <c r="BE55" s="7"/>
      <c r="BS55" s="124" t="s">
        <v>71</v>
      </c>
      <c r="BT55" s="124" t="s">
        <v>79</v>
      </c>
      <c r="BU55" s="124" t="s">
        <v>73</v>
      </c>
      <c r="BV55" s="124" t="s">
        <v>74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4" customFormat="1" ht="23.25" customHeight="1">
      <c r="A56" s="125" t="s">
        <v>82</v>
      </c>
      <c r="B56" s="64"/>
      <c r="C56" s="126"/>
      <c r="D56" s="126"/>
      <c r="E56" s="127" t="s">
        <v>83</v>
      </c>
      <c r="F56" s="127"/>
      <c r="G56" s="127"/>
      <c r="H56" s="127"/>
      <c r="I56" s="127"/>
      <c r="J56" s="126"/>
      <c r="K56" s="127" t="s">
        <v>84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'DPS 01.01 - Strojní techn...'!J32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85</v>
      </c>
      <c r="AR56" s="66"/>
      <c r="AS56" s="130">
        <v>0</v>
      </c>
      <c r="AT56" s="131">
        <f>ROUND(SUM(AV56:AW56),2)</f>
        <v>0</v>
      </c>
      <c r="AU56" s="132">
        <f>'DPS 01.01 - Strojní techn...'!P105</f>
        <v>0</v>
      </c>
      <c r="AV56" s="131">
        <f>'DPS 01.01 - Strojní techn...'!J35</f>
        <v>0</v>
      </c>
      <c r="AW56" s="131">
        <f>'DPS 01.01 - Strojní techn...'!J36</f>
        <v>0</v>
      </c>
      <c r="AX56" s="131">
        <f>'DPS 01.01 - Strojní techn...'!J37</f>
        <v>0</v>
      </c>
      <c r="AY56" s="131">
        <f>'DPS 01.01 - Strojní techn...'!J38</f>
        <v>0</v>
      </c>
      <c r="AZ56" s="131">
        <f>'DPS 01.01 - Strojní techn...'!F35</f>
        <v>0</v>
      </c>
      <c r="BA56" s="131">
        <f>'DPS 01.01 - Strojní techn...'!F36</f>
        <v>0</v>
      </c>
      <c r="BB56" s="131">
        <f>'DPS 01.01 - Strojní techn...'!F37</f>
        <v>0</v>
      </c>
      <c r="BC56" s="131">
        <f>'DPS 01.01 - Strojní techn...'!F38</f>
        <v>0</v>
      </c>
      <c r="BD56" s="133">
        <f>'DPS 01.01 - Strojní techn...'!F39</f>
        <v>0</v>
      </c>
      <c r="BE56" s="4"/>
      <c r="BT56" s="134" t="s">
        <v>81</v>
      </c>
      <c r="BV56" s="134" t="s">
        <v>74</v>
      </c>
      <c r="BW56" s="134" t="s">
        <v>86</v>
      </c>
      <c r="BX56" s="134" t="s">
        <v>80</v>
      </c>
      <c r="CL56" s="134" t="s">
        <v>19</v>
      </c>
    </row>
    <row r="57" s="4" customFormat="1" ht="23.25" customHeight="1">
      <c r="A57" s="125" t="s">
        <v>82</v>
      </c>
      <c r="B57" s="64"/>
      <c r="C57" s="126"/>
      <c r="D57" s="126"/>
      <c r="E57" s="127" t="s">
        <v>87</v>
      </c>
      <c r="F57" s="127"/>
      <c r="G57" s="127"/>
      <c r="H57" s="127"/>
      <c r="I57" s="127"/>
      <c r="J57" s="126"/>
      <c r="K57" s="127" t="s">
        <v>88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'DPS 01.02 - Elektroinstal...'!J32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85</v>
      </c>
      <c r="AR57" s="66"/>
      <c r="AS57" s="130">
        <v>0</v>
      </c>
      <c r="AT57" s="131">
        <f>ROUND(SUM(AV57:AW57),2)</f>
        <v>0</v>
      </c>
      <c r="AU57" s="132">
        <f>'DPS 01.02 - Elektroinstal...'!P93</f>
        <v>0</v>
      </c>
      <c r="AV57" s="131">
        <f>'DPS 01.02 - Elektroinstal...'!J35</f>
        <v>0</v>
      </c>
      <c r="AW57" s="131">
        <f>'DPS 01.02 - Elektroinstal...'!J36</f>
        <v>0</v>
      </c>
      <c r="AX57" s="131">
        <f>'DPS 01.02 - Elektroinstal...'!J37</f>
        <v>0</v>
      </c>
      <c r="AY57" s="131">
        <f>'DPS 01.02 - Elektroinstal...'!J38</f>
        <v>0</v>
      </c>
      <c r="AZ57" s="131">
        <f>'DPS 01.02 - Elektroinstal...'!F35</f>
        <v>0</v>
      </c>
      <c r="BA57" s="131">
        <f>'DPS 01.02 - Elektroinstal...'!F36</f>
        <v>0</v>
      </c>
      <c r="BB57" s="131">
        <f>'DPS 01.02 - Elektroinstal...'!F37</f>
        <v>0</v>
      </c>
      <c r="BC57" s="131">
        <f>'DPS 01.02 - Elektroinstal...'!F38</f>
        <v>0</v>
      </c>
      <c r="BD57" s="133">
        <f>'DPS 01.02 - Elektroinstal...'!F39</f>
        <v>0</v>
      </c>
      <c r="BE57" s="4"/>
      <c r="BT57" s="134" t="s">
        <v>81</v>
      </c>
      <c r="BV57" s="134" t="s">
        <v>74</v>
      </c>
      <c r="BW57" s="134" t="s">
        <v>89</v>
      </c>
      <c r="BX57" s="134" t="s">
        <v>80</v>
      </c>
      <c r="CL57" s="134" t="s">
        <v>19</v>
      </c>
    </row>
    <row r="58" s="7" customFormat="1" ht="16.5" customHeight="1">
      <c r="A58" s="7"/>
      <c r="B58" s="112"/>
      <c r="C58" s="113"/>
      <c r="D58" s="114" t="s">
        <v>90</v>
      </c>
      <c r="E58" s="114"/>
      <c r="F58" s="114"/>
      <c r="G58" s="114"/>
      <c r="H58" s="114"/>
      <c r="I58" s="115"/>
      <c r="J58" s="114" t="s">
        <v>91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ROUND(SUM(AG59:AG60),2)</f>
        <v>0</v>
      </c>
      <c r="AH58" s="115"/>
      <c r="AI58" s="115"/>
      <c r="AJ58" s="115"/>
      <c r="AK58" s="115"/>
      <c r="AL58" s="115"/>
      <c r="AM58" s="115"/>
      <c r="AN58" s="117">
        <f>SUM(AG58,AT58)</f>
        <v>0</v>
      </c>
      <c r="AO58" s="115"/>
      <c r="AP58" s="115"/>
      <c r="AQ58" s="118" t="s">
        <v>78</v>
      </c>
      <c r="AR58" s="119"/>
      <c r="AS58" s="120">
        <f>ROUND(SUM(AS59:AS60),2)</f>
        <v>0</v>
      </c>
      <c r="AT58" s="121">
        <f>ROUND(SUM(AV58:AW58),2)</f>
        <v>0</v>
      </c>
      <c r="AU58" s="122">
        <f>ROUND(SUM(AU59:AU60),5)</f>
        <v>0</v>
      </c>
      <c r="AV58" s="121">
        <f>ROUND(AZ58*L29,2)</f>
        <v>0</v>
      </c>
      <c r="AW58" s="121">
        <f>ROUND(BA58*L30,2)</f>
        <v>0</v>
      </c>
      <c r="AX58" s="121">
        <f>ROUND(BB58*L29,2)</f>
        <v>0</v>
      </c>
      <c r="AY58" s="121">
        <f>ROUND(BC58*L30,2)</f>
        <v>0</v>
      </c>
      <c r="AZ58" s="121">
        <f>ROUND(SUM(AZ59:AZ60),2)</f>
        <v>0</v>
      </c>
      <c r="BA58" s="121">
        <f>ROUND(SUM(BA59:BA60),2)</f>
        <v>0</v>
      </c>
      <c r="BB58" s="121">
        <f>ROUND(SUM(BB59:BB60),2)</f>
        <v>0</v>
      </c>
      <c r="BC58" s="121">
        <f>ROUND(SUM(BC59:BC60),2)</f>
        <v>0</v>
      </c>
      <c r="BD58" s="123">
        <f>ROUND(SUM(BD59:BD60),2)</f>
        <v>0</v>
      </c>
      <c r="BE58" s="7"/>
      <c r="BS58" s="124" t="s">
        <v>71</v>
      </c>
      <c r="BT58" s="124" t="s">
        <v>79</v>
      </c>
      <c r="BU58" s="124" t="s">
        <v>73</v>
      </c>
      <c r="BV58" s="124" t="s">
        <v>74</v>
      </c>
      <c r="BW58" s="124" t="s">
        <v>92</v>
      </c>
      <c r="BX58" s="124" t="s">
        <v>5</v>
      </c>
      <c r="CL58" s="124" t="s">
        <v>19</v>
      </c>
      <c r="CM58" s="124" t="s">
        <v>81</v>
      </c>
    </row>
    <row r="59" s="4" customFormat="1" ht="16.5" customHeight="1">
      <c r="A59" s="125" t="s">
        <v>82</v>
      </c>
      <c r="B59" s="64"/>
      <c r="C59" s="126"/>
      <c r="D59" s="126"/>
      <c r="E59" s="127" t="s">
        <v>93</v>
      </c>
      <c r="F59" s="127"/>
      <c r="G59" s="127"/>
      <c r="H59" s="127"/>
      <c r="I59" s="127"/>
      <c r="J59" s="126"/>
      <c r="K59" s="127" t="s">
        <v>94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'PS 02_a - Potrubí'!J32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85</v>
      </c>
      <c r="AR59" s="66"/>
      <c r="AS59" s="130">
        <v>0</v>
      </c>
      <c r="AT59" s="131">
        <f>ROUND(SUM(AV59:AW59),2)</f>
        <v>0</v>
      </c>
      <c r="AU59" s="132">
        <f>'PS 02_a - Potrubí'!P97</f>
        <v>0</v>
      </c>
      <c r="AV59" s="131">
        <f>'PS 02_a - Potrubí'!J35</f>
        <v>0</v>
      </c>
      <c r="AW59" s="131">
        <f>'PS 02_a - Potrubí'!J36</f>
        <v>0</v>
      </c>
      <c r="AX59" s="131">
        <f>'PS 02_a - Potrubí'!J37</f>
        <v>0</v>
      </c>
      <c r="AY59" s="131">
        <f>'PS 02_a - Potrubí'!J38</f>
        <v>0</v>
      </c>
      <c r="AZ59" s="131">
        <f>'PS 02_a - Potrubí'!F35</f>
        <v>0</v>
      </c>
      <c r="BA59" s="131">
        <f>'PS 02_a - Potrubí'!F36</f>
        <v>0</v>
      </c>
      <c r="BB59" s="131">
        <f>'PS 02_a - Potrubí'!F37</f>
        <v>0</v>
      </c>
      <c r="BC59" s="131">
        <f>'PS 02_a - Potrubí'!F38</f>
        <v>0</v>
      </c>
      <c r="BD59" s="133">
        <f>'PS 02_a - Potrubí'!F39</f>
        <v>0</v>
      </c>
      <c r="BE59" s="4"/>
      <c r="BT59" s="134" t="s">
        <v>81</v>
      </c>
      <c r="BV59" s="134" t="s">
        <v>74</v>
      </c>
      <c r="BW59" s="134" t="s">
        <v>95</v>
      </c>
      <c r="BX59" s="134" t="s">
        <v>92</v>
      </c>
      <c r="CL59" s="134" t="s">
        <v>19</v>
      </c>
    </row>
    <row r="60" s="4" customFormat="1" ht="16.5" customHeight="1">
      <c r="A60" s="125" t="s">
        <v>82</v>
      </c>
      <c r="B60" s="64"/>
      <c r="C60" s="126"/>
      <c r="D60" s="126"/>
      <c r="E60" s="127" t="s">
        <v>96</v>
      </c>
      <c r="F60" s="127"/>
      <c r="G60" s="127"/>
      <c r="H60" s="127"/>
      <c r="I60" s="127"/>
      <c r="J60" s="126"/>
      <c r="K60" s="127" t="s">
        <v>97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'PS 02_b - Stavební práce'!J32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85</v>
      </c>
      <c r="AR60" s="66"/>
      <c r="AS60" s="135">
        <v>0</v>
      </c>
      <c r="AT60" s="136">
        <f>ROUND(SUM(AV60:AW60),2)</f>
        <v>0</v>
      </c>
      <c r="AU60" s="137">
        <f>'PS 02_b - Stavební práce'!P112</f>
        <v>0</v>
      </c>
      <c r="AV60" s="136">
        <f>'PS 02_b - Stavební práce'!J35</f>
        <v>0</v>
      </c>
      <c r="AW60" s="136">
        <f>'PS 02_b - Stavební práce'!J36</f>
        <v>0</v>
      </c>
      <c r="AX60" s="136">
        <f>'PS 02_b - Stavební práce'!J37</f>
        <v>0</v>
      </c>
      <c r="AY60" s="136">
        <f>'PS 02_b - Stavební práce'!J38</f>
        <v>0</v>
      </c>
      <c r="AZ60" s="136">
        <f>'PS 02_b - Stavební práce'!F35</f>
        <v>0</v>
      </c>
      <c r="BA60" s="136">
        <f>'PS 02_b - Stavební práce'!F36</f>
        <v>0</v>
      </c>
      <c r="BB60" s="136">
        <f>'PS 02_b - Stavební práce'!F37</f>
        <v>0</v>
      </c>
      <c r="BC60" s="136">
        <f>'PS 02_b - Stavební práce'!F38</f>
        <v>0</v>
      </c>
      <c r="BD60" s="138">
        <f>'PS 02_b - Stavební práce'!F39</f>
        <v>0</v>
      </c>
      <c r="BE60" s="4"/>
      <c r="BT60" s="134" t="s">
        <v>81</v>
      </c>
      <c r="BV60" s="134" t="s">
        <v>74</v>
      </c>
      <c r="BW60" s="134" t="s">
        <v>98</v>
      </c>
      <c r="BX60" s="134" t="s">
        <v>92</v>
      </c>
      <c r="CL60" s="134" t="s">
        <v>19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KrpvL7Fs6H7TF5G+oUHd6ohwKGP6pfOKVQiRBiRCwhFRhvqBOdvtXVMiNYyhBEViSouvGd7GUlLOF6xwPAOhlA==" hashValue="UfoQULQPJgmfmEU8v0ATYrdfAsoLz5mjR8MMeJW/XikUXm2NlUY5O0DaAhEwii2pVInnnjwtScvNiUQXSoZH/g==" algorithmName="SHA-512" password="CC35"/>
  <mergeCells count="62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PS 01.01 - Strojní techn...'!C2" display="/"/>
    <hyperlink ref="A57" location="'DPS 01.02 - Elektroinstal...'!C2" display="/"/>
    <hyperlink ref="A59" location="'PS 02_a - Potrubí'!C2" display="/"/>
    <hyperlink ref="A60" location="'PS 02_b - Stavební prá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99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Rekonstrukce RTZ předávací stanice PS 49</v>
      </c>
      <c r="F7" s="143"/>
      <c r="G7" s="143"/>
      <c r="H7" s="143"/>
      <c r="L7" s="21"/>
    </row>
    <row r="8" s="1" customFormat="1" ht="12" customHeight="1">
      <c r="B8" s="21"/>
      <c r="D8" s="143" t="s">
        <v>100</v>
      </c>
      <c r="L8" s="21"/>
    </row>
    <row r="9" s="2" customFormat="1" ht="16.5" customHeight="1">
      <c r="A9" s="39"/>
      <c r="B9" s="45"/>
      <c r="C9" s="39"/>
      <c r="D9" s="39"/>
      <c r="E9" s="144" t="s">
        <v>101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102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3. 8. 2020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48"/>
      <c r="B29" s="149"/>
      <c r="C29" s="148"/>
      <c r="D29" s="148"/>
      <c r="E29" s="150" t="s">
        <v>37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ROUND(J105,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ROUND((SUM(BE105:BE453)),  2)</f>
        <v>0</v>
      </c>
      <c r="G35" s="39"/>
      <c r="H35" s="39"/>
      <c r="I35" s="158">
        <v>0.20999999999999999</v>
      </c>
      <c r="J35" s="157">
        <f>ROUND(((SUM(BE105:BE453))*I35),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ROUND((SUM(BF105:BF453)),  2)</f>
        <v>0</v>
      </c>
      <c r="G36" s="39"/>
      <c r="H36" s="39"/>
      <c r="I36" s="158">
        <v>0.14999999999999999</v>
      </c>
      <c r="J36" s="157">
        <f>ROUND(((SUM(BF105:BF453))*I36),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ROUND((SUM(BG105:BG453)),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ROUND((SUM(BH105:BH453)),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ROUND((SUM(BI105:BI453)),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104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Rekonstrukce RTZ předávací stanice PS 49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102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DPS 01.01 - Strojní technologie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Frýdek - Místek</v>
      </c>
      <c r="G56" s="41"/>
      <c r="H56" s="41"/>
      <c r="I56" s="33" t="s">
        <v>23</v>
      </c>
      <c r="J56" s="73" t="str">
        <f>IF(J14="","",J14)</f>
        <v>3. 8. 2020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MIOT,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Lukáš Bukovský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105</v>
      </c>
      <c r="D61" s="172"/>
      <c r="E61" s="172"/>
      <c r="F61" s="172"/>
      <c r="G61" s="172"/>
      <c r="H61" s="172"/>
      <c r="I61" s="172"/>
      <c r="J61" s="173" t="s">
        <v>106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J105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107</v>
      </c>
    </row>
    <row r="64" s="9" customFormat="1" ht="24.96" customHeight="1">
      <c r="A64" s="9"/>
      <c r="B64" s="175"/>
      <c r="C64" s="176"/>
      <c r="D64" s="177" t="s">
        <v>108</v>
      </c>
      <c r="E64" s="178"/>
      <c r="F64" s="178"/>
      <c r="G64" s="178"/>
      <c r="H64" s="178"/>
      <c r="I64" s="178"/>
      <c r="J64" s="179">
        <f>J106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109</v>
      </c>
      <c r="E65" s="183"/>
      <c r="F65" s="183"/>
      <c r="G65" s="183"/>
      <c r="H65" s="183"/>
      <c r="I65" s="183"/>
      <c r="J65" s="184">
        <f>J107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1"/>
      <c r="C66" s="126"/>
      <c r="D66" s="182" t="s">
        <v>110</v>
      </c>
      <c r="E66" s="183"/>
      <c r="F66" s="183"/>
      <c r="G66" s="183"/>
      <c r="H66" s="183"/>
      <c r="I66" s="183"/>
      <c r="J66" s="184">
        <f>J108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111</v>
      </c>
      <c r="E67" s="183"/>
      <c r="F67" s="183"/>
      <c r="G67" s="183"/>
      <c r="H67" s="183"/>
      <c r="I67" s="183"/>
      <c r="J67" s="184">
        <f>J138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1"/>
      <c r="C68" s="126"/>
      <c r="D68" s="182" t="s">
        <v>112</v>
      </c>
      <c r="E68" s="183"/>
      <c r="F68" s="183"/>
      <c r="G68" s="183"/>
      <c r="H68" s="183"/>
      <c r="I68" s="183"/>
      <c r="J68" s="184">
        <f>J139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1"/>
      <c r="C69" s="126"/>
      <c r="D69" s="182" t="s">
        <v>113</v>
      </c>
      <c r="E69" s="183"/>
      <c r="F69" s="183"/>
      <c r="G69" s="183"/>
      <c r="H69" s="183"/>
      <c r="I69" s="183"/>
      <c r="J69" s="184">
        <f>J143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114</v>
      </c>
      <c r="E70" s="183"/>
      <c r="F70" s="183"/>
      <c r="G70" s="183"/>
      <c r="H70" s="183"/>
      <c r="I70" s="183"/>
      <c r="J70" s="184">
        <f>J148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115</v>
      </c>
      <c r="E71" s="183"/>
      <c r="F71" s="183"/>
      <c r="G71" s="183"/>
      <c r="H71" s="183"/>
      <c r="I71" s="183"/>
      <c r="J71" s="184">
        <f>J162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5"/>
      <c r="C72" s="176"/>
      <c r="D72" s="177" t="s">
        <v>116</v>
      </c>
      <c r="E72" s="178"/>
      <c r="F72" s="178"/>
      <c r="G72" s="178"/>
      <c r="H72" s="178"/>
      <c r="I72" s="178"/>
      <c r="J72" s="179">
        <f>J166</f>
        <v>0</v>
      </c>
      <c r="K72" s="176"/>
      <c r="L72" s="1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1"/>
      <c r="C73" s="126"/>
      <c r="D73" s="182" t="s">
        <v>117</v>
      </c>
      <c r="E73" s="183"/>
      <c r="F73" s="183"/>
      <c r="G73" s="183"/>
      <c r="H73" s="183"/>
      <c r="I73" s="183"/>
      <c r="J73" s="184">
        <f>J167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118</v>
      </c>
      <c r="E74" s="183"/>
      <c r="F74" s="183"/>
      <c r="G74" s="183"/>
      <c r="H74" s="183"/>
      <c r="I74" s="183"/>
      <c r="J74" s="184">
        <f>J214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119</v>
      </c>
      <c r="E75" s="183"/>
      <c r="F75" s="183"/>
      <c r="G75" s="183"/>
      <c r="H75" s="183"/>
      <c r="I75" s="183"/>
      <c r="J75" s="184">
        <f>J233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120</v>
      </c>
      <c r="E76" s="183"/>
      <c r="F76" s="183"/>
      <c r="G76" s="183"/>
      <c r="H76" s="183"/>
      <c r="I76" s="183"/>
      <c r="J76" s="184">
        <f>J237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121</v>
      </c>
      <c r="E77" s="183"/>
      <c r="F77" s="183"/>
      <c r="G77" s="183"/>
      <c r="H77" s="183"/>
      <c r="I77" s="183"/>
      <c r="J77" s="184">
        <f>J268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122</v>
      </c>
      <c r="E78" s="183"/>
      <c r="F78" s="183"/>
      <c r="G78" s="183"/>
      <c r="H78" s="183"/>
      <c r="I78" s="183"/>
      <c r="J78" s="184">
        <f>J317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123</v>
      </c>
      <c r="E79" s="183"/>
      <c r="F79" s="183"/>
      <c r="G79" s="183"/>
      <c r="H79" s="183"/>
      <c r="I79" s="183"/>
      <c r="J79" s="184">
        <f>J380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124</v>
      </c>
      <c r="E80" s="183"/>
      <c r="F80" s="183"/>
      <c r="G80" s="183"/>
      <c r="H80" s="183"/>
      <c r="I80" s="183"/>
      <c r="J80" s="184">
        <f>J387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75"/>
      <c r="C81" s="176"/>
      <c r="D81" s="177" t="s">
        <v>125</v>
      </c>
      <c r="E81" s="178"/>
      <c r="F81" s="178"/>
      <c r="G81" s="178"/>
      <c r="H81" s="178"/>
      <c r="I81" s="178"/>
      <c r="J81" s="179">
        <f>J402</f>
        <v>0</v>
      </c>
      <c r="K81" s="176"/>
      <c r="L81" s="180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9" customFormat="1" ht="24.96" customHeight="1">
      <c r="A82" s="9"/>
      <c r="B82" s="175"/>
      <c r="C82" s="176"/>
      <c r="D82" s="177" t="s">
        <v>126</v>
      </c>
      <c r="E82" s="178"/>
      <c r="F82" s="178"/>
      <c r="G82" s="178"/>
      <c r="H82" s="178"/>
      <c r="I82" s="178"/>
      <c r="J82" s="179">
        <f>J411</f>
        <v>0</v>
      </c>
      <c r="K82" s="176"/>
      <c r="L82" s="180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10" customFormat="1" ht="19.92" customHeight="1">
      <c r="A83" s="10"/>
      <c r="B83" s="181"/>
      <c r="C83" s="126"/>
      <c r="D83" s="182" t="s">
        <v>127</v>
      </c>
      <c r="E83" s="183"/>
      <c r="F83" s="183"/>
      <c r="G83" s="183"/>
      <c r="H83" s="183"/>
      <c r="I83" s="183"/>
      <c r="J83" s="184">
        <f>J443</f>
        <v>0</v>
      </c>
      <c r="K83" s="126"/>
      <c r="L83" s="18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9" s="2" customFormat="1" ht="6.96" customHeight="1">
      <c r="A89" s="39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4.96" customHeight="1">
      <c r="A90" s="39"/>
      <c r="B90" s="40"/>
      <c r="C90" s="24" t="s">
        <v>128</v>
      </c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16</v>
      </c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41"/>
      <c r="D93" s="41"/>
      <c r="E93" s="170" t="str">
        <f>E7</f>
        <v>Rekonstrukce RTZ předávací stanice PS 49</v>
      </c>
      <c r="F93" s="33"/>
      <c r="G93" s="33"/>
      <c r="H93" s="33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" customFormat="1" ht="12" customHeight="1">
      <c r="B94" s="22"/>
      <c r="C94" s="33" t="s">
        <v>100</v>
      </c>
      <c r="D94" s="23"/>
      <c r="E94" s="23"/>
      <c r="F94" s="23"/>
      <c r="G94" s="23"/>
      <c r="H94" s="23"/>
      <c r="I94" s="23"/>
      <c r="J94" s="23"/>
      <c r="K94" s="23"/>
      <c r="L94" s="21"/>
    </row>
    <row r="95" s="2" customFormat="1" ht="16.5" customHeight="1">
      <c r="A95" s="39"/>
      <c r="B95" s="40"/>
      <c r="C95" s="41"/>
      <c r="D95" s="41"/>
      <c r="E95" s="170" t="s">
        <v>101</v>
      </c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102</v>
      </c>
      <c r="D96" s="41"/>
      <c r="E96" s="41"/>
      <c r="F96" s="41"/>
      <c r="G96" s="41"/>
      <c r="H96" s="41"/>
      <c r="I96" s="41"/>
      <c r="J96" s="41"/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6.5" customHeight="1">
      <c r="A97" s="39"/>
      <c r="B97" s="40"/>
      <c r="C97" s="41"/>
      <c r="D97" s="41"/>
      <c r="E97" s="70" t="str">
        <f>E11</f>
        <v>DPS 01.01 - Strojní technologie</v>
      </c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2" customHeight="1">
      <c r="A99" s="39"/>
      <c r="B99" s="40"/>
      <c r="C99" s="33" t="s">
        <v>21</v>
      </c>
      <c r="D99" s="41"/>
      <c r="E99" s="41"/>
      <c r="F99" s="28" t="str">
        <f>F14</f>
        <v>Frýdek - Místek</v>
      </c>
      <c r="G99" s="41"/>
      <c r="H99" s="41"/>
      <c r="I99" s="33" t="s">
        <v>23</v>
      </c>
      <c r="J99" s="73" t="str">
        <f>IF(J14="","",J14)</f>
        <v>3. 8. 2020</v>
      </c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25</v>
      </c>
      <c r="D101" s="41"/>
      <c r="E101" s="41"/>
      <c r="F101" s="28" t="str">
        <f>E17</f>
        <v xml:space="preserve"> </v>
      </c>
      <c r="G101" s="41"/>
      <c r="H101" s="41"/>
      <c r="I101" s="33" t="s">
        <v>31</v>
      </c>
      <c r="J101" s="37" t="str">
        <f>E23</f>
        <v>MIOT, s.r.o.</v>
      </c>
      <c r="K101" s="41"/>
      <c r="L101" s="14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25.65" customHeight="1">
      <c r="A102" s="39"/>
      <c r="B102" s="40"/>
      <c r="C102" s="33" t="s">
        <v>29</v>
      </c>
      <c r="D102" s="41"/>
      <c r="E102" s="41"/>
      <c r="F102" s="28" t="str">
        <f>IF(E20="","",E20)</f>
        <v>Vyplň údaj</v>
      </c>
      <c r="G102" s="41"/>
      <c r="H102" s="41"/>
      <c r="I102" s="33" t="s">
        <v>34</v>
      </c>
      <c r="J102" s="37" t="str">
        <f>E26</f>
        <v>Ing. Lukáš Bukovský</v>
      </c>
      <c r="K102" s="41"/>
      <c r="L102" s="14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0.32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4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11" customFormat="1" ht="29.28" customHeight="1">
      <c r="A104" s="186"/>
      <c r="B104" s="187"/>
      <c r="C104" s="188" t="s">
        <v>129</v>
      </c>
      <c r="D104" s="189" t="s">
        <v>57</v>
      </c>
      <c r="E104" s="189" t="s">
        <v>53</v>
      </c>
      <c r="F104" s="189" t="s">
        <v>54</v>
      </c>
      <c r="G104" s="189" t="s">
        <v>130</v>
      </c>
      <c r="H104" s="189" t="s">
        <v>131</v>
      </c>
      <c r="I104" s="189" t="s">
        <v>132</v>
      </c>
      <c r="J104" s="189" t="s">
        <v>106</v>
      </c>
      <c r="K104" s="190" t="s">
        <v>133</v>
      </c>
      <c r="L104" s="191"/>
      <c r="M104" s="93" t="s">
        <v>19</v>
      </c>
      <c r="N104" s="94" t="s">
        <v>42</v>
      </c>
      <c r="O104" s="94" t="s">
        <v>134</v>
      </c>
      <c r="P104" s="94" t="s">
        <v>135</v>
      </c>
      <c r="Q104" s="94" t="s">
        <v>136</v>
      </c>
      <c r="R104" s="94" t="s">
        <v>137</v>
      </c>
      <c r="S104" s="94" t="s">
        <v>138</v>
      </c>
      <c r="T104" s="95" t="s">
        <v>139</v>
      </c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</row>
    <row r="105" s="2" customFormat="1" ht="22.8" customHeight="1">
      <c r="A105" s="39"/>
      <c r="B105" s="40"/>
      <c r="C105" s="100" t="s">
        <v>140</v>
      </c>
      <c r="D105" s="41"/>
      <c r="E105" s="41"/>
      <c r="F105" s="41"/>
      <c r="G105" s="41"/>
      <c r="H105" s="41"/>
      <c r="I105" s="41"/>
      <c r="J105" s="192">
        <f>BK105</f>
        <v>0</v>
      </c>
      <c r="K105" s="41"/>
      <c r="L105" s="45"/>
      <c r="M105" s="96"/>
      <c r="N105" s="193"/>
      <c r="O105" s="97"/>
      <c r="P105" s="194">
        <f>P106+P166+P402+P411</f>
        <v>0</v>
      </c>
      <c r="Q105" s="97"/>
      <c r="R105" s="194">
        <f>R106+R166+R402+R411</f>
        <v>5.2631014500000006</v>
      </c>
      <c r="S105" s="97"/>
      <c r="T105" s="195">
        <f>T106+T166+T402+T411</f>
        <v>2.8851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71</v>
      </c>
      <c r="AU105" s="18" t="s">
        <v>107</v>
      </c>
      <c r="BK105" s="196">
        <f>BK106+BK166+BK402+BK411</f>
        <v>0</v>
      </c>
    </row>
    <row r="106" s="12" customFormat="1" ht="25.92" customHeight="1">
      <c r="A106" s="12"/>
      <c r="B106" s="197"/>
      <c r="C106" s="198"/>
      <c r="D106" s="199" t="s">
        <v>71</v>
      </c>
      <c r="E106" s="200" t="s">
        <v>141</v>
      </c>
      <c r="F106" s="200" t="s">
        <v>142</v>
      </c>
      <c r="G106" s="198"/>
      <c r="H106" s="198"/>
      <c r="I106" s="201"/>
      <c r="J106" s="202">
        <f>BK106</f>
        <v>0</v>
      </c>
      <c r="K106" s="198"/>
      <c r="L106" s="203"/>
      <c r="M106" s="204"/>
      <c r="N106" s="205"/>
      <c r="O106" s="205"/>
      <c r="P106" s="206">
        <f>P107+P138+P148+P162</f>
        <v>0</v>
      </c>
      <c r="Q106" s="205"/>
      <c r="R106" s="206">
        <f>R107+R138+R148+R162</f>
        <v>1.88265145</v>
      </c>
      <c r="S106" s="205"/>
      <c r="T106" s="207">
        <f>T107+T138+T148+T162</f>
        <v>0.378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79</v>
      </c>
      <c r="AT106" s="209" t="s">
        <v>71</v>
      </c>
      <c r="AU106" s="209" t="s">
        <v>72</v>
      </c>
      <c r="AY106" s="208" t="s">
        <v>143</v>
      </c>
      <c r="BK106" s="210">
        <f>BK107+BK138+BK148+BK162</f>
        <v>0</v>
      </c>
    </row>
    <row r="107" s="12" customFormat="1" ht="22.8" customHeight="1">
      <c r="A107" s="12"/>
      <c r="B107" s="197"/>
      <c r="C107" s="198"/>
      <c r="D107" s="199" t="s">
        <v>71</v>
      </c>
      <c r="E107" s="211" t="s">
        <v>81</v>
      </c>
      <c r="F107" s="211" t="s">
        <v>144</v>
      </c>
      <c r="G107" s="198"/>
      <c r="H107" s="198"/>
      <c r="I107" s="201"/>
      <c r="J107" s="212">
        <f>BK107</f>
        <v>0</v>
      </c>
      <c r="K107" s="198"/>
      <c r="L107" s="203"/>
      <c r="M107" s="204"/>
      <c r="N107" s="205"/>
      <c r="O107" s="205"/>
      <c r="P107" s="206">
        <f>P108</f>
        <v>0</v>
      </c>
      <c r="Q107" s="205"/>
      <c r="R107" s="206">
        <f>R108</f>
        <v>1.88235145</v>
      </c>
      <c r="S107" s="205"/>
      <c r="T107" s="207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79</v>
      </c>
      <c r="AT107" s="209" t="s">
        <v>71</v>
      </c>
      <c r="AU107" s="209" t="s">
        <v>79</v>
      </c>
      <c r="AY107" s="208" t="s">
        <v>143</v>
      </c>
      <c r="BK107" s="210">
        <f>BK108</f>
        <v>0</v>
      </c>
    </row>
    <row r="108" s="12" customFormat="1" ht="20.88" customHeight="1">
      <c r="A108" s="12"/>
      <c r="B108" s="197"/>
      <c r="C108" s="198"/>
      <c r="D108" s="199" t="s">
        <v>71</v>
      </c>
      <c r="E108" s="211" t="s">
        <v>145</v>
      </c>
      <c r="F108" s="211" t="s">
        <v>146</v>
      </c>
      <c r="G108" s="198"/>
      <c r="H108" s="198"/>
      <c r="I108" s="201"/>
      <c r="J108" s="212">
        <f>BK108</f>
        <v>0</v>
      </c>
      <c r="K108" s="198"/>
      <c r="L108" s="203"/>
      <c r="M108" s="204"/>
      <c r="N108" s="205"/>
      <c r="O108" s="205"/>
      <c r="P108" s="206">
        <f>SUM(P109:P137)</f>
        <v>0</v>
      </c>
      <c r="Q108" s="205"/>
      <c r="R108" s="206">
        <f>SUM(R109:R137)</f>
        <v>1.88235145</v>
      </c>
      <c r="S108" s="205"/>
      <c r="T108" s="207">
        <f>SUM(T109:T137)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79</v>
      </c>
      <c r="AT108" s="209" t="s">
        <v>71</v>
      </c>
      <c r="AU108" s="209" t="s">
        <v>81</v>
      </c>
      <c r="AY108" s="208" t="s">
        <v>143</v>
      </c>
      <c r="BK108" s="210">
        <f>SUM(BK109:BK137)</f>
        <v>0</v>
      </c>
    </row>
    <row r="109" s="2" customFormat="1" ht="14.4" customHeight="1">
      <c r="A109" s="39"/>
      <c r="B109" s="40"/>
      <c r="C109" s="213" t="s">
        <v>79</v>
      </c>
      <c r="D109" s="213" t="s">
        <v>147</v>
      </c>
      <c r="E109" s="214" t="s">
        <v>148</v>
      </c>
      <c r="F109" s="215" t="s">
        <v>149</v>
      </c>
      <c r="G109" s="216" t="s">
        <v>150</v>
      </c>
      <c r="H109" s="217">
        <v>0.75</v>
      </c>
      <c r="I109" s="218"/>
      <c r="J109" s="219">
        <f>ROUND(I109*H109,2)</f>
        <v>0</v>
      </c>
      <c r="K109" s="215" t="s">
        <v>151</v>
      </c>
      <c r="L109" s="45"/>
      <c r="M109" s="220" t="s">
        <v>19</v>
      </c>
      <c r="N109" s="221" t="s">
        <v>43</v>
      </c>
      <c r="O109" s="85"/>
      <c r="P109" s="222">
        <f>O109*H109</f>
        <v>0</v>
      </c>
      <c r="Q109" s="222">
        <v>2.45329</v>
      </c>
      <c r="R109" s="222">
        <f>Q109*H109</f>
        <v>1.8399675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152</v>
      </c>
      <c r="AT109" s="224" t="s">
        <v>147</v>
      </c>
      <c r="AU109" s="224" t="s">
        <v>153</v>
      </c>
      <c r="AY109" s="18" t="s">
        <v>143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79</v>
      </c>
      <c r="BK109" s="225">
        <f>ROUND(I109*H109,2)</f>
        <v>0</v>
      </c>
      <c r="BL109" s="18" t="s">
        <v>152</v>
      </c>
      <c r="BM109" s="224" t="s">
        <v>154</v>
      </c>
    </row>
    <row r="110" s="2" customFormat="1">
      <c r="A110" s="39"/>
      <c r="B110" s="40"/>
      <c r="C110" s="41"/>
      <c r="D110" s="226" t="s">
        <v>155</v>
      </c>
      <c r="E110" s="41"/>
      <c r="F110" s="227" t="s">
        <v>156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155</v>
      </c>
      <c r="AU110" s="18" t="s">
        <v>153</v>
      </c>
    </row>
    <row r="111" s="2" customFormat="1">
      <c r="A111" s="39"/>
      <c r="B111" s="40"/>
      <c r="C111" s="41"/>
      <c r="D111" s="226" t="s">
        <v>157</v>
      </c>
      <c r="E111" s="41"/>
      <c r="F111" s="231" t="s">
        <v>158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153</v>
      </c>
    </row>
    <row r="112" s="13" customFormat="1">
      <c r="A112" s="13"/>
      <c r="B112" s="232"/>
      <c r="C112" s="233"/>
      <c r="D112" s="226" t="s">
        <v>159</v>
      </c>
      <c r="E112" s="234" t="s">
        <v>19</v>
      </c>
      <c r="F112" s="235" t="s">
        <v>160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159</v>
      </c>
      <c r="AU112" s="241" t="s">
        <v>153</v>
      </c>
      <c r="AV112" s="13" t="s">
        <v>79</v>
      </c>
      <c r="AW112" s="13" t="s">
        <v>33</v>
      </c>
      <c r="AX112" s="13" t="s">
        <v>72</v>
      </c>
      <c r="AY112" s="241" t="s">
        <v>143</v>
      </c>
    </row>
    <row r="113" s="14" customFormat="1">
      <c r="A113" s="14"/>
      <c r="B113" s="242"/>
      <c r="C113" s="243"/>
      <c r="D113" s="226" t="s">
        <v>159</v>
      </c>
      <c r="E113" s="244" t="s">
        <v>19</v>
      </c>
      <c r="F113" s="245" t="s">
        <v>161</v>
      </c>
      <c r="G113" s="243"/>
      <c r="H113" s="246">
        <v>0.40500000000000003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159</v>
      </c>
      <c r="AU113" s="252" t="s">
        <v>153</v>
      </c>
      <c r="AV113" s="14" t="s">
        <v>81</v>
      </c>
      <c r="AW113" s="14" t="s">
        <v>33</v>
      </c>
      <c r="AX113" s="14" t="s">
        <v>72</v>
      </c>
      <c r="AY113" s="252" t="s">
        <v>143</v>
      </c>
    </row>
    <row r="114" s="14" customFormat="1">
      <c r="A114" s="14"/>
      <c r="B114" s="242"/>
      <c r="C114" s="243"/>
      <c r="D114" s="226" t="s">
        <v>159</v>
      </c>
      <c r="E114" s="244" t="s">
        <v>19</v>
      </c>
      <c r="F114" s="245" t="s">
        <v>162</v>
      </c>
      <c r="G114" s="243"/>
      <c r="H114" s="246">
        <v>0.34499999999999997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2" t="s">
        <v>159</v>
      </c>
      <c r="AU114" s="252" t="s">
        <v>153</v>
      </c>
      <c r="AV114" s="14" t="s">
        <v>81</v>
      </c>
      <c r="AW114" s="14" t="s">
        <v>33</v>
      </c>
      <c r="AX114" s="14" t="s">
        <v>72</v>
      </c>
      <c r="AY114" s="252" t="s">
        <v>143</v>
      </c>
    </row>
    <row r="115" s="15" customFormat="1">
      <c r="A115" s="15"/>
      <c r="B115" s="253"/>
      <c r="C115" s="254"/>
      <c r="D115" s="226" t="s">
        <v>159</v>
      </c>
      <c r="E115" s="255" t="s">
        <v>19</v>
      </c>
      <c r="F115" s="256" t="s">
        <v>163</v>
      </c>
      <c r="G115" s="254"/>
      <c r="H115" s="257">
        <v>0.75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3" t="s">
        <v>159</v>
      </c>
      <c r="AU115" s="263" t="s">
        <v>153</v>
      </c>
      <c r="AV115" s="15" t="s">
        <v>152</v>
      </c>
      <c r="AW115" s="15" t="s">
        <v>33</v>
      </c>
      <c r="AX115" s="15" t="s">
        <v>79</v>
      </c>
      <c r="AY115" s="263" t="s">
        <v>143</v>
      </c>
    </row>
    <row r="116" s="2" customFormat="1" ht="14.4" customHeight="1">
      <c r="A116" s="39"/>
      <c r="B116" s="40"/>
      <c r="C116" s="213" t="s">
        <v>81</v>
      </c>
      <c r="D116" s="213" t="s">
        <v>147</v>
      </c>
      <c r="E116" s="214" t="s">
        <v>164</v>
      </c>
      <c r="F116" s="215" t="s">
        <v>165</v>
      </c>
      <c r="G116" s="216" t="s">
        <v>166</v>
      </c>
      <c r="H116" s="217">
        <v>2.1000000000000001</v>
      </c>
      <c r="I116" s="218"/>
      <c r="J116" s="219">
        <f>ROUND(I116*H116,2)</f>
        <v>0</v>
      </c>
      <c r="K116" s="215" t="s">
        <v>151</v>
      </c>
      <c r="L116" s="45"/>
      <c r="M116" s="220" t="s">
        <v>19</v>
      </c>
      <c r="N116" s="221" t="s">
        <v>43</v>
      </c>
      <c r="O116" s="85"/>
      <c r="P116" s="222">
        <f>O116*H116</f>
        <v>0</v>
      </c>
      <c r="Q116" s="222">
        <v>0.00247</v>
      </c>
      <c r="R116" s="222">
        <f>Q116*H116</f>
        <v>0.0051869999999999998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152</v>
      </c>
      <c r="AT116" s="224" t="s">
        <v>147</v>
      </c>
      <c r="AU116" s="224" t="s">
        <v>153</v>
      </c>
      <c r="AY116" s="18" t="s">
        <v>143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79</v>
      </c>
      <c r="BK116" s="225">
        <f>ROUND(I116*H116,2)</f>
        <v>0</v>
      </c>
      <c r="BL116" s="18" t="s">
        <v>152</v>
      </c>
      <c r="BM116" s="224" t="s">
        <v>167</v>
      </c>
    </row>
    <row r="117" s="2" customFormat="1">
      <c r="A117" s="39"/>
      <c r="B117" s="40"/>
      <c r="C117" s="41"/>
      <c r="D117" s="226" t="s">
        <v>155</v>
      </c>
      <c r="E117" s="41"/>
      <c r="F117" s="227" t="s">
        <v>168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155</v>
      </c>
      <c r="AU117" s="18" t="s">
        <v>153</v>
      </c>
    </row>
    <row r="118" s="2" customFormat="1">
      <c r="A118" s="39"/>
      <c r="B118" s="40"/>
      <c r="C118" s="41"/>
      <c r="D118" s="226" t="s">
        <v>157</v>
      </c>
      <c r="E118" s="41"/>
      <c r="F118" s="231" t="s">
        <v>169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157</v>
      </c>
      <c r="AU118" s="18" t="s">
        <v>153</v>
      </c>
    </row>
    <row r="119" s="13" customFormat="1">
      <c r="A119" s="13"/>
      <c r="B119" s="232"/>
      <c r="C119" s="233"/>
      <c r="D119" s="226" t="s">
        <v>159</v>
      </c>
      <c r="E119" s="234" t="s">
        <v>19</v>
      </c>
      <c r="F119" s="235" t="s">
        <v>160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159</v>
      </c>
      <c r="AU119" s="241" t="s">
        <v>153</v>
      </c>
      <c r="AV119" s="13" t="s">
        <v>79</v>
      </c>
      <c r="AW119" s="13" t="s">
        <v>33</v>
      </c>
      <c r="AX119" s="13" t="s">
        <v>72</v>
      </c>
      <c r="AY119" s="241" t="s">
        <v>143</v>
      </c>
    </row>
    <row r="120" s="14" customFormat="1">
      <c r="A120" s="14"/>
      <c r="B120" s="242"/>
      <c r="C120" s="243"/>
      <c r="D120" s="226" t="s">
        <v>159</v>
      </c>
      <c r="E120" s="244" t="s">
        <v>19</v>
      </c>
      <c r="F120" s="245" t="s">
        <v>170</v>
      </c>
      <c r="G120" s="243"/>
      <c r="H120" s="246">
        <v>1.1100000000000001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159</v>
      </c>
      <c r="AU120" s="252" t="s">
        <v>153</v>
      </c>
      <c r="AV120" s="14" t="s">
        <v>81</v>
      </c>
      <c r="AW120" s="14" t="s">
        <v>33</v>
      </c>
      <c r="AX120" s="14" t="s">
        <v>72</v>
      </c>
      <c r="AY120" s="252" t="s">
        <v>143</v>
      </c>
    </row>
    <row r="121" s="14" customFormat="1">
      <c r="A121" s="14"/>
      <c r="B121" s="242"/>
      <c r="C121" s="243"/>
      <c r="D121" s="226" t="s">
        <v>159</v>
      </c>
      <c r="E121" s="244" t="s">
        <v>19</v>
      </c>
      <c r="F121" s="245" t="s">
        <v>171</v>
      </c>
      <c r="G121" s="243"/>
      <c r="H121" s="246">
        <v>0.98999999999999999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2" t="s">
        <v>159</v>
      </c>
      <c r="AU121" s="252" t="s">
        <v>153</v>
      </c>
      <c r="AV121" s="14" t="s">
        <v>81</v>
      </c>
      <c r="AW121" s="14" t="s">
        <v>33</v>
      </c>
      <c r="AX121" s="14" t="s">
        <v>72</v>
      </c>
      <c r="AY121" s="252" t="s">
        <v>143</v>
      </c>
    </row>
    <row r="122" s="15" customFormat="1">
      <c r="A122" s="15"/>
      <c r="B122" s="253"/>
      <c r="C122" s="254"/>
      <c r="D122" s="226" t="s">
        <v>159</v>
      </c>
      <c r="E122" s="255" t="s">
        <v>19</v>
      </c>
      <c r="F122" s="256" t="s">
        <v>163</v>
      </c>
      <c r="G122" s="254"/>
      <c r="H122" s="257">
        <v>2.1000000000000001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159</v>
      </c>
      <c r="AU122" s="263" t="s">
        <v>153</v>
      </c>
      <c r="AV122" s="15" t="s">
        <v>152</v>
      </c>
      <c r="AW122" s="15" t="s">
        <v>33</v>
      </c>
      <c r="AX122" s="15" t="s">
        <v>79</v>
      </c>
      <c r="AY122" s="263" t="s">
        <v>143</v>
      </c>
    </row>
    <row r="123" s="2" customFormat="1" ht="14.4" customHeight="1">
      <c r="A123" s="39"/>
      <c r="B123" s="40"/>
      <c r="C123" s="213" t="s">
        <v>153</v>
      </c>
      <c r="D123" s="213" t="s">
        <v>147</v>
      </c>
      <c r="E123" s="214" t="s">
        <v>172</v>
      </c>
      <c r="F123" s="215" t="s">
        <v>173</v>
      </c>
      <c r="G123" s="216" t="s">
        <v>166</v>
      </c>
      <c r="H123" s="217">
        <v>2.1000000000000001</v>
      </c>
      <c r="I123" s="218"/>
      <c r="J123" s="219">
        <f>ROUND(I123*H123,2)</f>
        <v>0</v>
      </c>
      <c r="K123" s="215" t="s">
        <v>151</v>
      </c>
      <c r="L123" s="45"/>
      <c r="M123" s="220" t="s">
        <v>19</v>
      </c>
      <c r="N123" s="221" t="s">
        <v>43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152</v>
      </c>
      <c r="AT123" s="224" t="s">
        <v>147</v>
      </c>
      <c r="AU123" s="224" t="s">
        <v>153</v>
      </c>
      <c r="AY123" s="18" t="s">
        <v>143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79</v>
      </c>
      <c r="BK123" s="225">
        <f>ROUND(I123*H123,2)</f>
        <v>0</v>
      </c>
      <c r="BL123" s="18" t="s">
        <v>152</v>
      </c>
      <c r="BM123" s="224" t="s">
        <v>174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175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153</v>
      </c>
    </row>
    <row r="125" s="2" customFormat="1">
      <c r="A125" s="39"/>
      <c r="B125" s="40"/>
      <c r="C125" s="41"/>
      <c r="D125" s="226" t="s">
        <v>157</v>
      </c>
      <c r="E125" s="41"/>
      <c r="F125" s="231" t="s">
        <v>169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157</v>
      </c>
      <c r="AU125" s="18" t="s">
        <v>153</v>
      </c>
    </row>
    <row r="126" s="13" customFormat="1">
      <c r="A126" s="13"/>
      <c r="B126" s="232"/>
      <c r="C126" s="233"/>
      <c r="D126" s="226" t="s">
        <v>159</v>
      </c>
      <c r="E126" s="234" t="s">
        <v>19</v>
      </c>
      <c r="F126" s="235" t="s">
        <v>160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159</v>
      </c>
      <c r="AU126" s="241" t="s">
        <v>153</v>
      </c>
      <c r="AV126" s="13" t="s">
        <v>79</v>
      </c>
      <c r="AW126" s="13" t="s">
        <v>33</v>
      </c>
      <c r="AX126" s="13" t="s">
        <v>72</v>
      </c>
      <c r="AY126" s="241" t="s">
        <v>143</v>
      </c>
    </row>
    <row r="127" s="14" customFormat="1">
      <c r="A127" s="14"/>
      <c r="B127" s="242"/>
      <c r="C127" s="243"/>
      <c r="D127" s="226" t="s">
        <v>159</v>
      </c>
      <c r="E127" s="244" t="s">
        <v>19</v>
      </c>
      <c r="F127" s="245" t="s">
        <v>170</v>
      </c>
      <c r="G127" s="243"/>
      <c r="H127" s="246">
        <v>1.1100000000000001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159</v>
      </c>
      <c r="AU127" s="252" t="s">
        <v>153</v>
      </c>
      <c r="AV127" s="14" t="s">
        <v>81</v>
      </c>
      <c r="AW127" s="14" t="s">
        <v>33</v>
      </c>
      <c r="AX127" s="14" t="s">
        <v>72</v>
      </c>
      <c r="AY127" s="252" t="s">
        <v>143</v>
      </c>
    </row>
    <row r="128" s="14" customFormat="1">
      <c r="A128" s="14"/>
      <c r="B128" s="242"/>
      <c r="C128" s="243"/>
      <c r="D128" s="226" t="s">
        <v>159</v>
      </c>
      <c r="E128" s="244" t="s">
        <v>19</v>
      </c>
      <c r="F128" s="245" t="s">
        <v>171</v>
      </c>
      <c r="G128" s="243"/>
      <c r="H128" s="246">
        <v>0.98999999999999999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159</v>
      </c>
      <c r="AU128" s="252" t="s">
        <v>153</v>
      </c>
      <c r="AV128" s="14" t="s">
        <v>81</v>
      </c>
      <c r="AW128" s="14" t="s">
        <v>33</v>
      </c>
      <c r="AX128" s="14" t="s">
        <v>72</v>
      </c>
      <c r="AY128" s="252" t="s">
        <v>143</v>
      </c>
    </row>
    <row r="129" s="15" customFormat="1">
      <c r="A129" s="15"/>
      <c r="B129" s="253"/>
      <c r="C129" s="254"/>
      <c r="D129" s="226" t="s">
        <v>159</v>
      </c>
      <c r="E129" s="255" t="s">
        <v>19</v>
      </c>
      <c r="F129" s="256" t="s">
        <v>163</v>
      </c>
      <c r="G129" s="254"/>
      <c r="H129" s="257">
        <v>2.1000000000000001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159</v>
      </c>
      <c r="AU129" s="263" t="s">
        <v>153</v>
      </c>
      <c r="AV129" s="15" t="s">
        <v>152</v>
      </c>
      <c r="AW129" s="15" t="s">
        <v>33</v>
      </c>
      <c r="AX129" s="15" t="s">
        <v>79</v>
      </c>
      <c r="AY129" s="263" t="s">
        <v>143</v>
      </c>
    </row>
    <row r="130" s="2" customFormat="1" ht="14.4" customHeight="1">
      <c r="A130" s="39"/>
      <c r="B130" s="40"/>
      <c r="C130" s="213" t="s">
        <v>152</v>
      </c>
      <c r="D130" s="213" t="s">
        <v>147</v>
      </c>
      <c r="E130" s="214" t="s">
        <v>176</v>
      </c>
      <c r="F130" s="215" t="s">
        <v>177</v>
      </c>
      <c r="G130" s="216" t="s">
        <v>178</v>
      </c>
      <c r="H130" s="217">
        <v>0.035000000000000003</v>
      </c>
      <c r="I130" s="218"/>
      <c r="J130" s="219">
        <f>ROUND(I130*H130,2)</f>
        <v>0</v>
      </c>
      <c r="K130" s="215" t="s">
        <v>151</v>
      </c>
      <c r="L130" s="45"/>
      <c r="M130" s="220" t="s">
        <v>19</v>
      </c>
      <c r="N130" s="221" t="s">
        <v>43</v>
      </c>
      <c r="O130" s="85"/>
      <c r="P130" s="222">
        <f>O130*H130</f>
        <v>0</v>
      </c>
      <c r="Q130" s="222">
        <v>1.06277</v>
      </c>
      <c r="R130" s="222">
        <f>Q130*H130</f>
        <v>0.037196950000000006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152</v>
      </c>
      <c r="AT130" s="224" t="s">
        <v>147</v>
      </c>
      <c r="AU130" s="224" t="s">
        <v>153</v>
      </c>
      <c r="AY130" s="18" t="s">
        <v>143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79</v>
      </c>
      <c r="BK130" s="225">
        <f>ROUND(I130*H130,2)</f>
        <v>0</v>
      </c>
      <c r="BL130" s="18" t="s">
        <v>152</v>
      </c>
      <c r="BM130" s="224" t="s">
        <v>179</v>
      </c>
    </row>
    <row r="131" s="2" customFormat="1">
      <c r="A131" s="39"/>
      <c r="B131" s="40"/>
      <c r="C131" s="41"/>
      <c r="D131" s="226" t="s">
        <v>155</v>
      </c>
      <c r="E131" s="41"/>
      <c r="F131" s="227" t="s">
        <v>180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155</v>
      </c>
      <c r="AU131" s="18" t="s">
        <v>153</v>
      </c>
    </row>
    <row r="132" s="2" customFormat="1">
      <c r="A132" s="39"/>
      <c r="B132" s="40"/>
      <c r="C132" s="41"/>
      <c r="D132" s="226" t="s">
        <v>157</v>
      </c>
      <c r="E132" s="41"/>
      <c r="F132" s="231" t="s">
        <v>181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157</v>
      </c>
      <c r="AU132" s="18" t="s">
        <v>153</v>
      </c>
    </row>
    <row r="133" s="13" customFormat="1">
      <c r="A133" s="13"/>
      <c r="B133" s="232"/>
      <c r="C133" s="233"/>
      <c r="D133" s="226" t="s">
        <v>159</v>
      </c>
      <c r="E133" s="234" t="s">
        <v>19</v>
      </c>
      <c r="F133" s="235" t="s">
        <v>160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159</v>
      </c>
      <c r="AU133" s="241" t="s">
        <v>153</v>
      </c>
      <c r="AV133" s="13" t="s">
        <v>79</v>
      </c>
      <c r="AW133" s="13" t="s">
        <v>33</v>
      </c>
      <c r="AX133" s="13" t="s">
        <v>72</v>
      </c>
      <c r="AY133" s="241" t="s">
        <v>143</v>
      </c>
    </row>
    <row r="134" s="14" customFormat="1">
      <c r="A134" s="14"/>
      <c r="B134" s="242"/>
      <c r="C134" s="243"/>
      <c r="D134" s="226" t="s">
        <v>159</v>
      </c>
      <c r="E134" s="244" t="s">
        <v>19</v>
      </c>
      <c r="F134" s="245" t="s">
        <v>182</v>
      </c>
      <c r="G134" s="243"/>
      <c r="H134" s="246">
        <v>0.016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159</v>
      </c>
      <c r="AU134" s="252" t="s">
        <v>153</v>
      </c>
      <c r="AV134" s="14" t="s">
        <v>81</v>
      </c>
      <c r="AW134" s="14" t="s">
        <v>33</v>
      </c>
      <c r="AX134" s="14" t="s">
        <v>72</v>
      </c>
      <c r="AY134" s="252" t="s">
        <v>143</v>
      </c>
    </row>
    <row r="135" s="14" customFormat="1">
      <c r="A135" s="14"/>
      <c r="B135" s="242"/>
      <c r="C135" s="243"/>
      <c r="D135" s="226" t="s">
        <v>159</v>
      </c>
      <c r="E135" s="244" t="s">
        <v>19</v>
      </c>
      <c r="F135" s="245" t="s">
        <v>183</v>
      </c>
      <c r="G135" s="243"/>
      <c r="H135" s="246">
        <v>0.014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159</v>
      </c>
      <c r="AU135" s="252" t="s">
        <v>153</v>
      </c>
      <c r="AV135" s="14" t="s">
        <v>81</v>
      </c>
      <c r="AW135" s="14" t="s">
        <v>33</v>
      </c>
      <c r="AX135" s="14" t="s">
        <v>72</v>
      </c>
      <c r="AY135" s="252" t="s">
        <v>143</v>
      </c>
    </row>
    <row r="136" s="15" customFormat="1">
      <c r="A136" s="15"/>
      <c r="B136" s="253"/>
      <c r="C136" s="254"/>
      <c r="D136" s="226" t="s">
        <v>159</v>
      </c>
      <c r="E136" s="255" t="s">
        <v>19</v>
      </c>
      <c r="F136" s="256" t="s">
        <v>163</v>
      </c>
      <c r="G136" s="254"/>
      <c r="H136" s="257">
        <v>0.029999999999999999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3" t="s">
        <v>159</v>
      </c>
      <c r="AU136" s="263" t="s">
        <v>153</v>
      </c>
      <c r="AV136" s="15" t="s">
        <v>152</v>
      </c>
      <c r="AW136" s="15" t="s">
        <v>33</v>
      </c>
      <c r="AX136" s="15" t="s">
        <v>79</v>
      </c>
      <c r="AY136" s="263" t="s">
        <v>143</v>
      </c>
    </row>
    <row r="137" s="14" customFormat="1">
      <c r="A137" s="14"/>
      <c r="B137" s="242"/>
      <c r="C137" s="243"/>
      <c r="D137" s="226" t="s">
        <v>159</v>
      </c>
      <c r="E137" s="243"/>
      <c r="F137" s="245" t="s">
        <v>184</v>
      </c>
      <c r="G137" s="243"/>
      <c r="H137" s="246">
        <v>0.035000000000000003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159</v>
      </c>
      <c r="AU137" s="252" t="s">
        <v>153</v>
      </c>
      <c r="AV137" s="14" t="s">
        <v>81</v>
      </c>
      <c r="AW137" s="14" t="s">
        <v>4</v>
      </c>
      <c r="AX137" s="14" t="s">
        <v>79</v>
      </c>
      <c r="AY137" s="252" t="s">
        <v>143</v>
      </c>
    </row>
    <row r="138" s="12" customFormat="1" ht="22.8" customHeight="1">
      <c r="A138" s="12"/>
      <c r="B138" s="197"/>
      <c r="C138" s="198"/>
      <c r="D138" s="199" t="s">
        <v>71</v>
      </c>
      <c r="E138" s="211" t="s">
        <v>185</v>
      </c>
      <c r="F138" s="211" t="s">
        <v>186</v>
      </c>
      <c r="G138" s="198"/>
      <c r="H138" s="198"/>
      <c r="I138" s="201"/>
      <c r="J138" s="212">
        <f>BK138</f>
        <v>0</v>
      </c>
      <c r="K138" s="198"/>
      <c r="L138" s="203"/>
      <c r="M138" s="204"/>
      <c r="N138" s="205"/>
      <c r="O138" s="205"/>
      <c r="P138" s="206">
        <f>P139+P143</f>
        <v>0</v>
      </c>
      <c r="Q138" s="205"/>
      <c r="R138" s="206">
        <f>R139+R143</f>
        <v>0.00030000000000000003</v>
      </c>
      <c r="S138" s="205"/>
      <c r="T138" s="207">
        <f>T139+T143</f>
        <v>0.378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8" t="s">
        <v>79</v>
      </c>
      <c r="AT138" s="209" t="s">
        <v>71</v>
      </c>
      <c r="AU138" s="209" t="s">
        <v>79</v>
      </c>
      <c r="AY138" s="208" t="s">
        <v>143</v>
      </c>
      <c r="BK138" s="210">
        <f>BK139+BK143</f>
        <v>0</v>
      </c>
    </row>
    <row r="139" s="12" customFormat="1" ht="20.88" customHeight="1">
      <c r="A139" s="12"/>
      <c r="B139" s="197"/>
      <c r="C139" s="198"/>
      <c r="D139" s="199" t="s">
        <v>71</v>
      </c>
      <c r="E139" s="211" t="s">
        <v>187</v>
      </c>
      <c r="F139" s="211" t="s">
        <v>188</v>
      </c>
      <c r="G139" s="198"/>
      <c r="H139" s="198"/>
      <c r="I139" s="201"/>
      <c r="J139" s="212">
        <f>BK139</f>
        <v>0</v>
      </c>
      <c r="K139" s="198"/>
      <c r="L139" s="203"/>
      <c r="M139" s="204"/>
      <c r="N139" s="205"/>
      <c r="O139" s="205"/>
      <c r="P139" s="206">
        <f>SUM(P140:P142)</f>
        <v>0</v>
      </c>
      <c r="Q139" s="205"/>
      <c r="R139" s="206">
        <f>SUM(R140:R142)</f>
        <v>0</v>
      </c>
      <c r="S139" s="205"/>
      <c r="T139" s="207">
        <f>SUM(T140:T142)</f>
        <v>0.35999999999999999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79</v>
      </c>
      <c r="AT139" s="209" t="s">
        <v>71</v>
      </c>
      <c r="AU139" s="209" t="s">
        <v>81</v>
      </c>
      <c r="AY139" s="208" t="s">
        <v>143</v>
      </c>
      <c r="BK139" s="210">
        <f>SUM(BK140:BK142)</f>
        <v>0</v>
      </c>
    </row>
    <row r="140" s="2" customFormat="1" ht="14.4" customHeight="1">
      <c r="A140" s="39"/>
      <c r="B140" s="40"/>
      <c r="C140" s="213" t="s">
        <v>189</v>
      </c>
      <c r="D140" s="213" t="s">
        <v>147</v>
      </c>
      <c r="E140" s="214" t="s">
        <v>190</v>
      </c>
      <c r="F140" s="215" t="s">
        <v>191</v>
      </c>
      <c r="G140" s="216" t="s">
        <v>150</v>
      </c>
      <c r="H140" s="217">
        <v>0.14999999999999999</v>
      </c>
      <c r="I140" s="218"/>
      <c r="J140" s="219">
        <f>ROUND(I140*H140,2)</f>
        <v>0</v>
      </c>
      <c r="K140" s="215" t="s">
        <v>151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2.3999999999999999</v>
      </c>
      <c r="T140" s="223">
        <f>S140*H140</f>
        <v>0.35999999999999999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152</v>
      </c>
      <c r="AT140" s="224" t="s">
        <v>147</v>
      </c>
      <c r="AU140" s="224" t="s">
        <v>153</v>
      </c>
      <c r="AY140" s="18" t="s">
        <v>143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152</v>
      </c>
      <c r="BM140" s="224" t="s">
        <v>192</v>
      </c>
    </row>
    <row r="141" s="2" customFormat="1">
      <c r="A141" s="39"/>
      <c r="B141" s="40"/>
      <c r="C141" s="41"/>
      <c r="D141" s="226" t="s">
        <v>155</v>
      </c>
      <c r="E141" s="41"/>
      <c r="F141" s="227" t="s">
        <v>193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153</v>
      </c>
    </row>
    <row r="142" s="14" customFormat="1">
      <c r="A142" s="14"/>
      <c r="B142" s="242"/>
      <c r="C142" s="243"/>
      <c r="D142" s="226" t="s">
        <v>159</v>
      </c>
      <c r="E142" s="244" t="s">
        <v>19</v>
      </c>
      <c r="F142" s="245" t="s">
        <v>194</v>
      </c>
      <c r="G142" s="243"/>
      <c r="H142" s="246">
        <v>0.14999999999999999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159</v>
      </c>
      <c r="AU142" s="252" t="s">
        <v>153</v>
      </c>
      <c r="AV142" s="14" t="s">
        <v>81</v>
      </c>
      <c r="AW142" s="14" t="s">
        <v>33</v>
      </c>
      <c r="AX142" s="14" t="s">
        <v>79</v>
      </c>
      <c r="AY142" s="252" t="s">
        <v>143</v>
      </c>
    </row>
    <row r="143" s="12" customFormat="1" ht="20.88" customHeight="1">
      <c r="A143" s="12"/>
      <c r="B143" s="197"/>
      <c r="C143" s="198"/>
      <c r="D143" s="199" t="s">
        <v>71</v>
      </c>
      <c r="E143" s="211" t="s">
        <v>195</v>
      </c>
      <c r="F143" s="211" t="s">
        <v>196</v>
      </c>
      <c r="G143" s="198"/>
      <c r="H143" s="198"/>
      <c r="I143" s="201"/>
      <c r="J143" s="212">
        <f>BK143</f>
        <v>0</v>
      </c>
      <c r="K143" s="198"/>
      <c r="L143" s="203"/>
      <c r="M143" s="204"/>
      <c r="N143" s="205"/>
      <c r="O143" s="205"/>
      <c r="P143" s="206">
        <f>SUM(P144:P147)</f>
        <v>0</v>
      </c>
      <c r="Q143" s="205"/>
      <c r="R143" s="206">
        <f>SUM(R144:R147)</f>
        <v>0.00030000000000000003</v>
      </c>
      <c r="S143" s="205"/>
      <c r="T143" s="207">
        <f>SUM(T144:T147)</f>
        <v>0.017999999999999999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79</v>
      </c>
      <c r="AT143" s="209" t="s">
        <v>71</v>
      </c>
      <c r="AU143" s="209" t="s">
        <v>81</v>
      </c>
      <c r="AY143" s="208" t="s">
        <v>143</v>
      </c>
      <c r="BK143" s="210">
        <f>SUM(BK144:BK147)</f>
        <v>0</v>
      </c>
    </row>
    <row r="144" s="2" customFormat="1" ht="14.4" customHeight="1">
      <c r="A144" s="39"/>
      <c r="B144" s="40"/>
      <c r="C144" s="213" t="s">
        <v>197</v>
      </c>
      <c r="D144" s="213" t="s">
        <v>147</v>
      </c>
      <c r="E144" s="214" t="s">
        <v>198</v>
      </c>
      <c r="F144" s="215" t="s">
        <v>199</v>
      </c>
      <c r="G144" s="216" t="s">
        <v>200</v>
      </c>
      <c r="H144" s="217">
        <v>0.40000000000000002</v>
      </c>
      <c r="I144" s="218"/>
      <c r="J144" s="219">
        <f>ROUND(I144*H144,2)</f>
        <v>0</v>
      </c>
      <c r="K144" s="215" t="s">
        <v>151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0.00075000000000000002</v>
      </c>
      <c r="R144" s="222">
        <f>Q144*H144</f>
        <v>0.00030000000000000003</v>
      </c>
      <c r="S144" s="222">
        <v>0.044999999999999998</v>
      </c>
      <c r="T144" s="223">
        <f>S144*H144</f>
        <v>0.017999999999999999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152</v>
      </c>
      <c r="AT144" s="224" t="s">
        <v>147</v>
      </c>
      <c r="AU144" s="224" t="s">
        <v>153</v>
      </c>
      <c r="AY144" s="18" t="s">
        <v>143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79</v>
      </c>
      <c r="BK144" s="225">
        <f>ROUND(I144*H144,2)</f>
        <v>0</v>
      </c>
      <c r="BL144" s="18" t="s">
        <v>152</v>
      </c>
      <c r="BM144" s="224" t="s">
        <v>201</v>
      </c>
    </row>
    <row r="145" s="2" customFormat="1">
      <c r="A145" s="39"/>
      <c r="B145" s="40"/>
      <c r="C145" s="41"/>
      <c r="D145" s="226" t="s">
        <v>155</v>
      </c>
      <c r="E145" s="41"/>
      <c r="F145" s="227" t="s">
        <v>202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155</v>
      </c>
      <c r="AU145" s="18" t="s">
        <v>153</v>
      </c>
    </row>
    <row r="146" s="2" customFormat="1">
      <c r="A146" s="39"/>
      <c r="B146" s="40"/>
      <c r="C146" s="41"/>
      <c r="D146" s="226" t="s">
        <v>157</v>
      </c>
      <c r="E146" s="41"/>
      <c r="F146" s="231" t="s">
        <v>203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157</v>
      </c>
      <c r="AU146" s="18" t="s">
        <v>153</v>
      </c>
    </row>
    <row r="147" s="14" customFormat="1">
      <c r="A147" s="14"/>
      <c r="B147" s="242"/>
      <c r="C147" s="243"/>
      <c r="D147" s="226" t="s">
        <v>159</v>
      </c>
      <c r="E147" s="244" t="s">
        <v>19</v>
      </c>
      <c r="F147" s="245" t="s">
        <v>204</v>
      </c>
      <c r="G147" s="243"/>
      <c r="H147" s="246">
        <v>0.40000000000000002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159</v>
      </c>
      <c r="AU147" s="252" t="s">
        <v>153</v>
      </c>
      <c r="AV147" s="14" t="s">
        <v>81</v>
      </c>
      <c r="AW147" s="14" t="s">
        <v>33</v>
      </c>
      <c r="AX147" s="14" t="s">
        <v>79</v>
      </c>
      <c r="AY147" s="252" t="s">
        <v>143</v>
      </c>
    </row>
    <row r="148" s="12" customFormat="1" ht="22.8" customHeight="1">
      <c r="A148" s="12"/>
      <c r="B148" s="197"/>
      <c r="C148" s="198"/>
      <c r="D148" s="199" t="s">
        <v>71</v>
      </c>
      <c r="E148" s="211" t="s">
        <v>205</v>
      </c>
      <c r="F148" s="211" t="s">
        <v>206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SUM(P149:P161)</f>
        <v>0</v>
      </c>
      <c r="Q148" s="205"/>
      <c r="R148" s="206">
        <f>SUM(R149:R161)</f>
        <v>0</v>
      </c>
      <c r="S148" s="205"/>
      <c r="T148" s="207">
        <f>SUM(T149:T161)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79</v>
      </c>
      <c r="AT148" s="209" t="s">
        <v>71</v>
      </c>
      <c r="AU148" s="209" t="s">
        <v>79</v>
      </c>
      <c r="AY148" s="208" t="s">
        <v>143</v>
      </c>
      <c r="BK148" s="210">
        <f>SUM(BK149:BK161)</f>
        <v>0</v>
      </c>
    </row>
    <row r="149" s="2" customFormat="1" ht="14.4" customHeight="1">
      <c r="A149" s="39"/>
      <c r="B149" s="40"/>
      <c r="C149" s="213" t="s">
        <v>207</v>
      </c>
      <c r="D149" s="213" t="s">
        <v>147</v>
      </c>
      <c r="E149" s="214" t="s">
        <v>208</v>
      </c>
      <c r="F149" s="215" t="s">
        <v>209</v>
      </c>
      <c r="G149" s="216" t="s">
        <v>178</v>
      </c>
      <c r="H149" s="217">
        <v>2.8849999999999998</v>
      </c>
      <c r="I149" s="218"/>
      <c r="J149" s="219">
        <f>ROUND(I149*H149,2)</f>
        <v>0</v>
      </c>
      <c r="K149" s="215" t="s">
        <v>151</v>
      </c>
      <c r="L149" s="45"/>
      <c r="M149" s="220" t="s">
        <v>19</v>
      </c>
      <c r="N149" s="221" t="s">
        <v>43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152</v>
      </c>
      <c r="AT149" s="224" t="s">
        <v>147</v>
      </c>
      <c r="AU149" s="224" t="s">
        <v>81</v>
      </c>
      <c r="AY149" s="18" t="s">
        <v>143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79</v>
      </c>
      <c r="BK149" s="225">
        <f>ROUND(I149*H149,2)</f>
        <v>0</v>
      </c>
      <c r="BL149" s="18" t="s">
        <v>152</v>
      </c>
      <c r="BM149" s="224" t="s">
        <v>210</v>
      </c>
    </row>
    <row r="150" s="2" customFormat="1">
      <c r="A150" s="39"/>
      <c r="B150" s="40"/>
      <c r="C150" s="41"/>
      <c r="D150" s="226" t="s">
        <v>155</v>
      </c>
      <c r="E150" s="41"/>
      <c r="F150" s="227" t="s">
        <v>211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155</v>
      </c>
      <c r="AU150" s="18" t="s">
        <v>81</v>
      </c>
    </row>
    <row r="151" s="2" customFormat="1">
      <c r="A151" s="39"/>
      <c r="B151" s="40"/>
      <c r="C151" s="41"/>
      <c r="D151" s="226" t="s">
        <v>157</v>
      </c>
      <c r="E151" s="41"/>
      <c r="F151" s="231" t="s">
        <v>212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81</v>
      </c>
    </row>
    <row r="152" s="2" customFormat="1" ht="14.4" customHeight="1">
      <c r="A152" s="39"/>
      <c r="B152" s="40"/>
      <c r="C152" s="213" t="s">
        <v>213</v>
      </c>
      <c r="D152" s="213" t="s">
        <v>147</v>
      </c>
      <c r="E152" s="214" t="s">
        <v>214</v>
      </c>
      <c r="F152" s="215" t="s">
        <v>215</v>
      </c>
      <c r="G152" s="216" t="s">
        <v>178</v>
      </c>
      <c r="H152" s="217">
        <v>2.8849999999999998</v>
      </c>
      <c r="I152" s="218"/>
      <c r="J152" s="219">
        <f>ROUND(I152*H152,2)</f>
        <v>0</v>
      </c>
      <c r="K152" s="215" t="s">
        <v>151</v>
      </c>
      <c r="L152" s="45"/>
      <c r="M152" s="220" t="s">
        <v>19</v>
      </c>
      <c r="N152" s="221" t="s">
        <v>43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152</v>
      </c>
      <c r="AT152" s="224" t="s">
        <v>147</v>
      </c>
      <c r="AU152" s="224" t="s">
        <v>81</v>
      </c>
      <c r="AY152" s="18" t="s">
        <v>143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79</v>
      </c>
      <c r="BK152" s="225">
        <f>ROUND(I152*H152,2)</f>
        <v>0</v>
      </c>
      <c r="BL152" s="18" t="s">
        <v>152</v>
      </c>
      <c r="BM152" s="224" t="s">
        <v>216</v>
      </c>
    </row>
    <row r="153" s="2" customFormat="1">
      <c r="A153" s="39"/>
      <c r="B153" s="40"/>
      <c r="C153" s="41"/>
      <c r="D153" s="226" t="s">
        <v>155</v>
      </c>
      <c r="E153" s="41"/>
      <c r="F153" s="227" t="s">
        <v>217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155</v>
      </c>
      <c r="AU153" s="18" t="s">
        <v>81</v>
      </c>
    </row>
    <row r="154" s="2" customFormat="1">
      <c r="A154" s="39"/>
      <c r="B154" s="40"/>
      <c r="C154" s="41"/>
      <c r="D154" s="226" t="s">
        <v>157</v>
      </c>
      <c r="E154" s="41"/>
      <c r="F154" s="231" t="s">
        <v>218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81</v>
      </c>
    </row>
    <row r="155" s="2" customFormat="1" ht="14.4" customHeight="1">
      <c r="A155" s="39"/>
      <c r="B155" s="40"/>
      <c r="C155" s="213" t="s">
        <v>185</v>
      </c>
      <c r="D155" s="213" t="s">
        <v>147</v>
      </c>
      <c r="E155" s="214" t="s">
        <v>219</v>
      </c>
      <c r="F155" s="215" t="s">
        <v>220</v>
      </c>
      <c r="G155" s="216" t="s">
        <v>178</v>
      </c>
      <c r="H155" s="217">
        <v>86.549999999999997</v>
      </c>
      <c r="I155" s="218"/>
      <c r="J155" s="219">
        <f>ROUND(I155*H155,2)</f>
        <v>0</v>
      </c>
      <c r="K155" s="215" t="s">
        <v>151</v>
      </c>
      <c r="L155" s="45"/>
      <c r="M155" s="220" t="s">
        <v>19</v>
      </c>
      <c r="N155" s="221" t="s">
        <v>43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152</v>
      </c>
      <c r="AT155" s="224" t="s">
        <v>147</v>
      </c>
      <c r="AU155" s="224" t="s">
        <v>81</v>
      </c>
      <c r="AY155" s="18" t="s">
        <v>143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79</v>
      </c>
      <c r="BK155" s="225">
        <f>ROUND(I155*H155,2)</f>
        <v>0</v>
      </c>
      <c r="BL155" s="18" t="s">
        <v>152</v>
      </c>
      <c r="BM155" s="224" t="s">
        <v>221</v>
      </c>
    </row>
    <row r="156" s="2" customFormat="1">
      <c r="A156" s="39"/>
      <c r="B156" s="40"/>
      <c r="C156" s="41"/>
      <c r="D156" s="226" t="s">
        <v>155</v>
      </c>
      <c r="E156" s="41"/>
      <c r="F156" s="227" t="s">
        <v>222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155</v>
      </c>
      <c r="AU156" s="18" t="s">
        <v>81</v>
      </c>
    </row>
    <row r="157" s="2" customFormat="1">
      <c r="A157" s="39"/>
      <c r="B157" s="40"/>
      <c r="C157" s="41"/>
      <c r="D157" s="226" t="s">
        <v>157</v>
      </c>
      <c r="E157" s="41"/>
      <c r="F157" s="231" t="s">
        <v>218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81</v>
      </c>
    </row>
    <row r="158" s="14" customFormat="1">
      <c r="A158" s="14"/>
      <c r="B158" s="242"/>
      <c r="C158" s="243"/>
      <c r="D158" s="226" t="s">
        <v>159</v>
      </c>
      <c r="E158" s="243"/>
      <c r="F158" s="245" t="s">
        <v>223</v>
      </c>
      <c r="G158" s="243"/>
      <c r="H158" s="246">
        <v>86.549999999999997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159</v>
      </c>
      <c r="AU158" s="252" t="s">
        <v>81</v>
      </c>
      <c r="AV158" s="14" t="s">
        <v>81</v>
      </c>
      <c r="AW158" s="14" t="s">
        <v>4</v>
      </c>
      <c r="AX158" s="14" t="s">
        <v>79</v>
      </c>
      <c r="AY158" s="252" t="s">
        <v>143</v>
      </c>
    </row>
    <row r="159" s="2" customFormat="1" ht="14.4" customHeight="1">
      <c r="A159" s="39"/>
      <c r="B159" s="40"/>
      <c r="C159" s="213" t="s">
        <v>224</v>
      </c>
      <c r="D159" s="213" t="s">
        <v>147</v>
      </c>
      <c r="E159" s="214" t="s">
        <v>225</v>
      </c>
      <c r="F159" s="215" t="s">
        <v>226</v>
      </c>
      <c r="G159" s="216" t="s">
        <v>178</v>
      </c>
      <c r="H159" s="217">
        <v>2.8849999999999998</v>
      </c>
      <c r="I159" s="218"/>
      <c r="J159" s="219">
        <f>ROUND(I159*H159,2)</f>
        <v>0</v>
      </c>
      <c r="K159" s="215" t="s">
        <v>151</v>
      </c>
      <c r="L159" s="45"/>
      <c r="M159" s="220" t="s">
        <v>19</v>
      </c>
      <c r="N159" s="221" t="s">
        <v>43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152</v>
      </c>
      <c r="AT159" s="224" t="s">
        <v>147</v>
      </c>
      <c r="AU159" s="224" t="s">
        <v>81</v>
      </c>
      <c r="AY159" s="18" t="s">
        <v>143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79</v>
      </c>
      <c r="BK159" s="225">
        <f>ROUND(I159*H159,2)</f>
        <v>0</v>
      </c>
      <c r="BL159" s="18" t="s">
        <v>152</v>
      </c>
      <c r="BM159" s="224" t="s">
        <v>227</v>
      </c>
    </row>
    <row r="160" s="2" customFormat="1">
      <c r="A160" s="39"/>
      <c r="B160" s="40"/>
      <c r="C160" s="41"/>
      <c r="D160" s="226" t="s">
        <v>155</v>
      </c>
      <c r="E160" s="41"/>
      <c r="F160" s="227" t="s">
        <v>228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155</v>
      </c>
      <c r="AU160" s="18" t="s">
        <v>81</v>
      </c>
    </row>
    <row r="161" s="2" customFormat="1">
      <c r="A161" s="39"/>
      <c r="B161" s="40"/>
      <c r="C161" s="41"/>
      <c r="D161" s="226" t="s">
        <v>157</v>
      </c>
      <c r="E161" s="41"/>
      <c r="F161" s="231" t="s">
        <v>229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81</v>
      </c>
    </row>
    <row r="162" s="12" customFormat="1" ht="22.8" customHeight="1">
      <c r="A162" s="12"/>
      <c r="B162" s="197"/>
      <c r="C162" s="198"/>
      <c r="D162" s="199" t="s">
        <v>71</v>
      </c>
      <c r="E162" s="211" t="s">
        <v>230</v>
      </c>
      <c r="F162" s="211" t="s">
        <v>231</v>
      </c>
      <c r="G162" s="198"/>
      <c r="H162" s="198"/>
      <c r="I162" s="201"/>
      <c r="J162" s="212">
        <f>BK162</f>
        <v>0</v>
      </c>
      <c r="K162" s="198"/>
      <c r="L162" s="203"/>
      <c r="M162" s="204"/>
      <c r="N162" s="205"/>
      <c r="O162" s="205"/>
      <c r="P162" s="206">
        <f>SUM(P163:P165)</f>
        <v>0</v>
      </c>
      <c r="Q162" s="205"/>
      <c r="R162" s="206">
        <f>SUM(R163:R165)</f>
        <v>0</v>
      </c>
      <c r="S162" s="205"/>
      <c r="T162" s="207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8" t="s">
        <v>79</v>
      </c>
      <c r="AT162" s="209" t="s">
        <v>71</v>
      </c>
      <c r="AU162" s="209" t="s">
        <v>79</v>
      </c>
      <c r="AY162" s="208" t="s">
        <v>143</v>
      </c>
      <c r="BK162" s="210">
        <f>SUM(BK163:BK165)</f>
        <v>0</v>
      </c>
    </row>
    <row r="163" s="2" customFormat="1" ht="14.4" customHeight="1">
      <c r="A163" s="39"/>
      <c r="B163" s="40"/>
      <c r="C163" s="213" t="s">
        <v>232</v>
      </c>
      <c r="D163" s="213" t="s">
        <v>147</v>
      </c>
      <c r="E163" s="214" t="s">
        <v>233</v>
      </c>
      <c r="F163" s="215" t="s">
        <v>234</v>
      </c>
      <c r="G163" s="216" t="s">
        <v>178</v>
      </c>
      <c r="H163" s="217">
        <v>2.3999999999999999</v>
      </c>
      <c r="I163" s="218"/>
      <c r="J163" s="219">
        <f>ROUND(I163*H163,2)</f>
        <v>0</v>
      </c>
      <c r="K163" s="215" t="s">
        <v>151</v>
      </c>
      <c r="L163" s="45"/>
      <c r="M163" s="220" t="s">
        <v>19</v>
      </c>
      <c r="N163" s="221" t="s">
        <v>43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152</v>
      </c>
      <c r="AT163" s="224" t="s">
        <v>147</v>
      </c>
      <c r="AU163" s="224" t="s">
        <v>81</v>
      </c>
      <c r="AY163" s="18" t="s">
        <v>143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79</v>
      </c>
      <c r="BK163" s="225">
        <f>ROUND(I163*H163,2)</f>
        <v>0</v>
      </c>
      <c r="BL163" s="18" t="s">
        <v>152</v>
      </c>
      <c r="BM163" s="224" t="s">
        <v>235</v>
      </c>
    </row>
    <row r="164" s="2" customFormat="1">
      <c r="A164" s="39"/>
      <c r="B164" s="40"/>
      <c r="C164" s="41"/>
      <c r="D164" s="226" t="s">
        <v>155</v>
      </c>
      <c r="E164" s="41"/>
      <c r="F164" s="227" t="s">
        <v>236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155</v>
      </c>
      <c r="AU164" s="18" t="s">
        <v>81</v>
      </c>
    </row>
    <row r="165" s="2" customFormat="1">
      <c r="A165" s="39"/>
      <c r="B165" s="40"/>
      <c r="C165" s="41"/>
      <c r="D165" s="226" t="s">
        <v>157</v>
      </c>
      <c r="E165" s="41"/>
      <c r="F165" s="231" t="s">
        <v>237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157</v>
      </c>
      <c r="AU165" s="18" t="s">
        <v>81</v>
      </c>
    </row>
    <row r="166" s="12" customFormat="1" ht="25.92" customHeight="1">
      <c r="A166" s="12"/>
      <c r="B166" s="197"/>
      <c r="C166" s="198"/>
      <c r="D166" s="199" t="s">
        <v>71</v>
      </c>
      <c r="E166" s="200" t="s">
        <v>238</v>
      </c>
      <c r="F166" s="200" t="s">
        <v>239</v>
      </c>
      <c r="G166" s="198"/>
      <c r="H166" s="198"/>
      <c r="I166" s="201"/>
      <c r="J166" s="202">
        <f>BK166</f>
        <v>0</v>
      </c>
      <c r="K166" s="198"/>
      <c r="L166" s="203"/>
      <c r="M166" s="204"/>
      <c r="N166" s="205"/>
      <c r="O166" s="205"/>
      <c r="P166" s="206">
        <f>P167+P214+P233+P237+P268+P317+P380+P387</f>
        <v>0</v>
      </c>
      <c r="Q166" s="205"/>
      <c r="R166" s="206">
        <f>R167+R214+R233+R237+R268+R317+R380+R387</f>
        <v>3.3804500000000002</v>
      </c>
      <c r="S166" s="205"/>
      <c r="T166" s="207">
        <f>T167+T214+T233+T237+T268+T317+T380+T387</f>
        <v>2.5070999999999999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81</v>
      </c>
      <c r="AT166" s="209" t="s">
        <v>71</v>
      </c>
      <c r="AU166" s="209" t="s">
        <v>72</v>
      </c>
      <c r="AY166" s="208" t="s">
        <v>143</v>
      </c>
      <c r="BK166" s="210">
        <f>BK167+BK214+BK233+BK237+BK268+BK317+BK380+BK387</f>
        <v>0</v>
      </c>
    </row>
    <row r="167" s="12" customFormat="1" ht="22.8" customHeight="1">
      <c r="A167" s="12"/>
      <c r="B167" s="197"/>
      <c r="C167" s="198"/>
      <c r="D167" s="199" t="s">
        <v>71</v>
      </c>
      <c r="E167" s="211" t="s">
        <v>240</v>
      </c>
      <c r="F167" s="211" t="s">
        <v>241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SUM(P168:P213)</f>
        <v>0</v>
      </c>
      <c r="Q167" s="205"/>
      <c r="R167" s="206">
        <f>SUM(R168:R213)</f>
        <v>0.51702000000000004</v>
      </c>
      <c r="S167" s="205"/>
      <c r="T167" s="207">
        <f>SUM(T168:T213)</f>
        <v>0.62301999999999991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81</v>
      </c>
      <c r="AT167" s="209" t="s">
        <v>71</v>
      </c>
      <c r="AU167" s="209" t="s">
        <v>79</v>
      </c>
      <c r="AY167" s="208" t="s">
        <v>143</v>
      </c>
      <c r="BK167" s="210">
        <f>SUM(BK168:BK213)</f>
        <v>0</v>
      </c>
    </row>
    <row r="168" s="2" customFormat="1" ht="14.4" customHeight="1">
      <c r="A168" s="39"/>
      <c r="B168" s="40"/>
      <c r="C168" s="264" t="s">
        <v>242</v>
      </c>
      <c r="D168" s="264" t="s">
        <v>243</v>
      </c>
      <c r="E168" s="265" t="s">
        <v>244</v>
      </c>
      <c r="F168" s="266" t="s">
        <v>245</v>
      </c>
      <c r="G168" s="267" t="s">
        <v>200</v>
      </c>
      <c r="H168" s="268">
        <v>33</v>
      </c>
      <c r="I168" s="269"/>
      <c r="J168" s="270">
        <f>ROUND(I168*H168,2)</f>
        <v>0</v>
      </c>
      <c r="K168" s="266" t="s">
        <v>151</v>
      </c>
      <c r="L168" s="271"/>
      <c r="M168" s="272" t="s">
        <v>19</v>
      </c>
      <c r="N168" s="273" t="s">
        <v>43</v>
      </c>
      <c r="O168" s="85"/>
      <c r="P168" s="222">
        <f>O168*H168</f>
        <v>0</v>
      </c>
      <c r="Q168" s="222">
        <v>0.00072000000000000005</v>
      </c>
      <c r="R168" s="222">
        <f>Q168*H168</f>
        <v>0.02376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213</v>
      </c>
      <c r="AT168" s="224" t="s">
        <v>243</v>
      </c>
      <c r="AU168" s="224" t="s">
        <v>81</v>
      </c>
      <c r="AY168" s="18" t="s">
        <v>143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79</v>
      </c>
      <c r="BK168" s="225">
        <f>ROUND(I168*H168,2)</f>
        <v>0</v>
      </c>
      <c r="BL168" s="18" t="s">
        <v>152</v>
      </c>
      <c r="BM168" s="224" t="s">
        <v>246</v>
      </c>
    </row>
    <row r="169" s="2" customFormat="1">
      <c r="A169" s="39"/>
      <c r="B169" s="40"/>
      <c r="C169" s="41"/>
      <c r="D169" s="226" t="s">
        <v>155</v>
      </c>
      <c r="E169" s="41"/>
      <c r="F169" s="227" t="s">
        <v>245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155</v>
      </c>
      <c r="AU169" s="18" t="s">
        <v>81</v>
      </c>
    </row>
    <row r="170" s="2" customFormat="1" ht="14.4" customHeight="1">
      <c r="A170" s="39"/>
      <c r="B170" s="40"/>
      <c r="C170" s="264" t="s">
        <v>247</v>
      </c>
      <c r="D170" s="264" t="s">
        <v>243</v>
      </c>
      <c r="E170" s="265" t="s">
        <v>248</v>
      </c>
      <c r="F170" s="266" t="s">
        <v>249</v>
      </c>
      <c r="G170" s="267" t="s">
        <v>200</v>
      </c>
      <c r="H170" s="268">
        <v>32</v>
      </c>
      <c r="I170" s="269"/>
      <c r="J170" s="270">
        <f>ROUND(I170*H170,2)</f>
        <v>0</v>
      </c>
      <c r="K170" s="266" t="s">
        <v>151</v>
      </c>
      <c r="L170" s="271"/>
      <c r="M170" s="272" t="s">
        <v>19</v>
      </c>
      <c r="N170" s="273" t="s">
        <v>43</v>
      </c>
      <c r="O170" s="85"/>
      <c r="P170" s="222">
        <f>O170*H170</f>
        <v>0</v>
      </c>
      <c r="Q170" s="222">
        <v>0.00125</v>
      </c>
      <c r="R170" s="222">
        <f>Q170*H170</f>
        <v>0.040000000000000001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213</v>
      </c>
      <c r="AT170" s="224" t="s">
        <v>243</v>
      </c>
      <c r="AU170" s="224" t="s">
        <v>81</v>
      </c>
      <c r="AY170" s="18" t="s">
        <v>143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79</v>
      </c>
      <c r="BK170" s="225">
        <f>ROUND(I170*H170,2)</f>
        <v>0</v>
      </c>
      <c r="BL170" s="18" t="s">
        <v>152</v>
      </c>
      <c r="BM170" s="224" t="s">
        <v>250</v>
      </c>
    </row>
    <row r="171" s="2" customFormat="1">
      <c r="A171" s="39"/>
      <c r="B171" s="40"/>
      <c r="C171" s="41"/>
      <c r="D171" s="226" t="s">
        <v>155</v>
      </c>
      <c r="E171" s="41"/>
      <c r="F171" s="227" t="s">
        <v>249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155</v>
      </c>
      <c r="AU171" s="18" t="s">
        <v>81</v>
      </c>
    </row>
    <row r="172" s="2" customFormat="1" ht="14.4" customHeight="1">
      <c r="A172" s="39"/>
      <c r="B172" s="40"/>
      <c r="C172" s="264" t="s">
        <v>251</v>
      </c>
      <c r="D172" s="264" t="s">
        <v>243</v>
      </c>
      <c r="E172" s="265" t="s">
        <v>252</v>
      </c>
      <c r="F172" s="266" t="s">
        <v>253</v>
      </c>
      <c r="G172" s="267" t="s">
        <v>200</v>
      </c>
      <c r="H172" s="268">
        <v>1</v>
      </c>
      <c r="I172" s="269"/>
      <c r="J172" s="270">
        <f>ROUND(I172*H172,2)</f>
        <v>0</v>
      </c>
      <c r="K172" s="266" t="s">
        <v>151</v>
      </c>
      <c r="L172" s="271"/>
      <c r="M172" s="272" t="s">
        <v>19</v>
      </c>
      <c r="N172" s="273" t="s">
        <v>43</v>
      </c>
      <c r="O172" s="85"/>
      <c r="P172" s="222">
        <f>O172*H172</f>
        <v>0</v>
      </c>
      <c r="Q172" s="222">
        <v>0.0020999999999999999</v>
      </c>
      <c r="R172" s="222">
        <f>Q172*H172</f>
        <v>0.0020999999999999999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213</v>
      </c>
      <c r="AT172" s="224" t="s">
        <v>243</v>
      </c>
      <c r="AU172" s="224" t="s">
        <v>81</v>
      </c>
      <c r="AY172" s="18" t="s">
        <v>143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79</v>
      </c>
      <c r="BK172" s="225">
        <f>ROUND(I172*H172,2)</f>
        <v>0</v>
      </c>
      <c r="BL172" s="18" t="s">
        <v>152</v>
      </c>
      <c r="BM172" s="224" t="s">
        <v>254</v>
      </c>
    </row>
    <row r="173" s="2" customFormat="1">
      <c r="A173" s="39"/>
      <c r="B173" s="40"/>
      <c r="C173" s="41"/>
      <c r="D173" s="226" t="s">
        <v>155</v>
      </c>
      <c r="E173" s="41"/>
      <c r="F173" s="227" t="s">
        <v>253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155</v>
      </c>
      <c r="AU173" s="18" t="s">
        <v>81</v>
      </c>
    </row>
    <row r="174" s="2" customFormat="1" ht="14.4" customHeight="1">
      <c r="A174" s="39"/>
      <c r="B174" s="40"/>
      <c r="C174" s="264" t="s">
        <v>8</v>
      </c>
      <c r="D174" s="264" t="s">
        <v>243</v>
      </c>
      <c r="E174" s="265" t="s">
        <v>255</v>
      </c>
      <c r="F174" s="266" t="s">
        <v>256</v>
      </c>
      <c r="G174" s="267" t="s">
        <v>200</v>
      </c>
      <c r="H174" s="268">
        <v>46</v>
      </c>
      <c r="I174" s="269"/>
      <c r="J174" s="270">
        <f>ROUND(I174*H174,2)</f>
        <v>0</v>
      </c>
      <c r="K174" s="266" t="s">
        <v>151</v>
      </c>
      <c r="L174" s="271"/>
      <c r="M174" s="272" t="s">
        <v>19</v>
      </c>
      <c r="N174" s="273" t="s">
        <v>43</v>
      </c>
      <c r="O174" s="85"/>
      <c r="P174" s="222">
        <f>O174*H174</f>
        <v>0</v>
      </c>
      <c r="Q174" s="222">
        <v>0.0030999999999999999</v>
      </c>
      <c r="R174" s="222">
        <f>Q174*H174</f>
        <v>0.14260000000000001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213</v>
      </c>
      <c r="AT174" s="224" t="s">
        <v>243</v>
      </c>
      <c r="AU174" s="224" t="s">
        <v>81</v>
      </c>
      <c r="AY174" s="18" t="s">
        <v>143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79</v>
      </c>
      <c r="BK174" s="225">
        <f>ROUND(I174*H174,2)</f>
        <v>0</v>
      </c>
      <c r="BL174" s="18" t="s">
        <v>152</v>
      </c>
      <c r="BM174" s="224" t="s">
        <v>257</v>
      </c>
    </row>
    <row r="175" s="2" customFormat="1">
      <c r="A175" s="39"/>
      <c r="B175" s="40"/>
      <c r="C175" s="41"/>
      <c r="D175" s="226" t="s">
        <v>155</v>
      </c>
      <c r="E175" s="41"/>
      <c r="F175" s="227" t="s">
        <v>256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155</v>
      </c>
      <c r="AU175" s="18" t="s">
        <v>81</v>
      </c>
    </row>
    <row r="176" s="2" customFormat="1" ht="14.4" customHeight="1">
      <c r="A176" s="39"/>
      <c r="B176" s="40"/>
      <c r="C176" s="264" t="s">
        <v>258</v>
      </c>
      <c r="D176" s="264" t="s">
        <v>243</v>
      </c>
      <c r="E176" s="265" t="s">
        <v>259</v>
      </c>
      <c r="F176" s="266" t="s">
        <v>260</v>
      </c>
      <c r="G176" s="267" t="s">
        <v>166</v>
      </c>
      <c r="H176" s="268">
        <v>16</v>
      </c>
      <c r="I176" s="269"/>
      <c r="J176" s="270">
        <f>ROUND(I176*H176,2)</f>
        <v>0</v>
      </c>
      <c r="K176" s="266" t="s">
        <v>151</v>
      </c>
      <c r="L176" s="271"/>
      <c r="M176" s="272" t="s">
        <v>19</v>
      </c>
      <c r="N176" s="273" t="s">
        <v>43</v>
      </c>
      <c r="O176" s="85"/>
      <c r="P176" s="222">
        <f>O176*H176</f>
        <v>0</v>
      </c>
      <c r="Q176" s="222">
        <v>0.0032499999999999999</v>
      </c>
      <c r="R176" s="222">
        <f>Q176*H176</f>
        <v>0.051999999999999998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213</v>
      </c>
      <c r="AT176" s="224" t="s">
        <v>243</v>
      </c>
      <c r="AU176" s="224" t="s">
        <v>81</v>
      </c>
      <c r="AY176" s="18" t="s">
        <v>143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79</v>
      </c>
      <c r="BK176" s="225">
        <f>ROUND(I176*H176,2)</f>
        <v>0</v>
      </c>
      <c r="BL176" s="18" t="s">
        <v>152</v>
      </c>
      <c r="BM176" s="224" t="s">
        <v>261</v>
      </c>
    </row>
    <row r="177" s="2" customFormat="1">
      <c r="A177" s="39"/>
      <c r="B177" s="40"/>
      <c r="C177" s="41"/>
      <c r="D177" s="226" t="s">
        <v>155</v>
      </c>
      <c r="E177" s="41"/>
      <c r="F177" s="227" t="s">
        <v>260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155</v>
      </c>
      <c r="AU177" s="18" t="s">
        <v>81</v>
      </c>
    </row>
    <row r="178" s="2" customFormat="1" ht="14.4" customHeight="1">
      <c r="A178" s="39"/>
      <c r="B178" s="40"/>
      <c r="C178" s="213" t="s">
        <v>262</v>
      </c>
      <c r="D178" s="213" t="s">
        <v>147</v>
      </c>
      <c r="E178" s="214" t="s">
        <v>263</v>
      </c>
      <c r="F178" s="215" t="s">
        <v>264</v>
      </c>
      <c r="G178" s="216" t="s">
        <v>200</v>
      </c>
      <c r="H178" s="217">
        <v>33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43</v>
      </c>
      <c r="O178" s="85"/>
      <c r="P178" s="222">
        <f>O178*H178</f>
        <v>0</v>
      </c>
      <c r="Q178" s="222">
        <v>0.00042000000000000002</v>
      </c>
      <c r="R178" s="222">
        <f>Q178*H178</f>
        <v>0.013860000000000001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152</v>
      </c>
      <c r="AT178" s="224" t="s">
        <v>147</v>
      </c>
      <c r="AU178" s="224" t="s">
        <v>81</v>
      </c>
      <c r="AY178" s="18" t="s">
        <v>143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79</v>
      </c>
      <c r="BK178" s="225">
        <f>ROUND(I178*H178,2)</f>
        <v>0</v>
      </c>
      <c r="BL178" s="18" t="s">
        <v>152</v>
      </c>
      <c r="BM178" s="224" t="s">
        <v>265</v>
      </c>
    </row>
    <row r="179" s="2" customFormat="1">
      <c r="A179" s="39"/>
      <c r="B179" s="40"/>
      <c r="C179" s="41"/>
      <c r="D179" s="226" t="s">
        <v>155</v>
      </c>
      <c r="E179" s="41"/>
      <c r="F179" s="227" t="s">
        <v>264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155</v>
      </c>
      <c r="AU179" s="18" t="s">
        <v>81</v>
      </c>
    </row>
    <row r="180" s="2" customFormat="1" ht="14.4" customHeight="1">
      <c r="A180" s="39"/>
      <c r="B180" s="40"/>
      <c r="C180" s="213" t="s">
        <v>266</v>
      </c>
      <c r="D180" s="213" t="s">
        <v>147</v>
      </c>
      <c r="E180" s="214" t="s">
        <v>267</v>
      </c>
      <c r="F180" s="215" t="s">
        <v>268</v>
      </c>
      <c r="G180" s="216" t="s">
        <v>200</v>
      </c>
      <c r="H180" s="217">
        <v>79</v>
      </c>
      <c r="I180" s="218"/>
      <c r="J180" s="219">
        <f>ROUND(I180*H180,2)</f>
        <v>0</v>
      </c>
      <c r="K180" s="215" t="s">
        <v>19</v>
      </c>
      <c r="L180" s="45"/>
      <c r="M180" s="220" t="s">
        <v>19</v>
      </c>
      <c r="N180" s="221" t="s">
        <v>43</v>
      </c>
      <c r="O180" s="85"/>
      <c r="P180" s="222">
        <f>O180*H180</f>
        <v>0</v>
      </c>
      <c r="Q180" s="222">
        <v>0.00046999999999999999</v>
      </c>
      <c r="R180" s="222">
        <f>Q180*H180</f>
        <v>0.037129999999999996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152</v>
      </c>
      <c r="AT180" s="224" t="s">
        <v>147</v>
      </c>
      <c r="AU180" s="224" t="s">
        <v>81</v>
      </c>
      <c r="AY180" s="18" t="s">
        <v>143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79</v>
      </c>
      <c r="BK180" s="225">
        <f>ROUND(I180*H180,2)</f>
        <v>0</v>
      </c>
      <c r="BL180" s="18" t="s">
        <v>152</v>
      </c>
      <c r="BM180" s="224" t="s">
        <v>269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268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81</v>
      </c>
    </row>
    <row r="182" s="2" customFormat="1" ht="14.4" customHeight="1">
      <c r="A182" s="39"/>
      <c r="B182" s="40"/>
      <c r="C182" s="213" t="s">
        <v>270</v>
      </c>
      <c r="D182" s="213" t="s">
        <v>147</v>
      </c>
      <c r="E182" s="214" t="s">
        <v>271</v>
      </c>
      <c r="F182" s="215" t="s">
        <v>272</v>
      </c>
      <c r="G182" s="216" t="s">
        <v>200</v>
      </c>
      <c r="H182" s="217">
        <v>10</v>
      </c>
      <c r="I182" s="218"/>
      <c r="J182" s="219">
        <f>ROUND(I182*H182,2)</f>
        <v>0</v>
      </c>
      <c r="K182" s="215" t="s">
        <v>19</v>
      </c>
      <c r="L182" s="45"/>
      <c r="M182" s="220" t="s">
        <v>19</v>
      </c>
      <c r="N182" s="221" t="s">
        <v>43</v>
      </c>
      <c r="O182" s="85"/>
      <c r="P182" s="222">
        <f>O182*H182</f>
        <v>0</v>
      </c>
      <c r="Q182" s="222">
        <v>0.00064000000000000005</v>
      </c>
      <c r="R182" s="222">
        <f>Q182*H182</f>
        <v>0.0064000000000000003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152</v>
      </c>
      <c r="AT182" s="224" t="s">
        <v>147</v>
      </c>
      <c r="AU182" s="224" t="s">
        <v>81</v>
      </c>
      <c r="AY182" s="18" t="s">
        <v>143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79</v>
      </c>
      <c r="BK182" s="225">
        <f>ROUND(I182*H182,2)</f>
        <v>0</v>
      </c>
      <c r="BL182" s="18" t="s">
        <v>152</v>
      </c>
      <c r="BM182" s="224" t="s">
        <v>273</v>
      </c>
    </row>
    <row r="183" s="2" customFormat="1">
      <c r="A183" s="39"/>
      <c r="B183" s="40"/>
      <c r="C183" s="41"/>
      <c r="D183" s="226" t="s">
        <v>155</v>
      </c>
      <c r="E183" s="41"/>
      <c r="F183" s="227" t="s">
        <v>272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155</v>
      </c>
      <c r="AU183" s="18" t="s">
        <v>81</v>
      </c>
    </row>
    <row r="184" s="2" customFormat="1" ht="14.4" customHeight="1">
      <c r="A184" s="39"/>
      <c r="B184" s="40"/>
      <c r="C184" s="213" t="s">
        <v>274</v>
      </c>
      <c r="D184" s="213" t="s">
        <v>147</v>
      </c>
      <c r="E184" s="214" t="s">
        <v>275</v>
      </c>
      <c r="F184" s="215" t="s">
        <v>276</v>
      </c>
      <c r="G184" s="216" t="s">
        <v>200</v>
      </c>
      <c r="H184" s="217">
        <v>10</v>
      </c>
      <c r="I184" s="218"/>
      <c r="J184" s="219">
        <f>ROUND(I184*H184,2)</f>
        <v>0</v>
      </c>
      <c r="K184" s="215" t="s">
        <v>19</v>
      </c>
      <c r="L184" s="45"/>
      <c r="M184" s="220" t="s">
        <v>19</v>
      </c>
      <c r="N184" s="221" t="s">
        <v>43</v>
      </c>
      <c r="O184" s="85"/>
      <c r="P184" s="222">
        <f>O184*H184</f>
        <v>0</v>
      </c>
      <c r="Q184" s="222">
        <v>6.9999999999999994E-05</v>
      </c>
      <c r="R184" s="222">
        <f>Q184*H184</f>
        <v>0.00069999999999999988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152</v>
      </c>
      <c r="AT184" s="224" t="s">
        <v>147</v>
      </c>
      <c r="AU184" s="224" t="s">
        <v>81</v>
      </c>
      <c r="AY184" s="18" t="s">
        <v>143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79</v>
      </c>
      <c r="BK184" s="225">
        <f>ROUND(I184*H184,2)</f>
        <v>0</v>
      </c>
      <c r="BL184" s="18" t="s">
        <v>152</v>
      </c>
      <c r="BM184" s="224" t="s">
        <v>277</v>
      </c>
    </row>
    <row r="185" s="2" customFormat="1">
      <c r="A185" s="39"/>
      <c r="B185" s="40"/>
      <c r="C185" s="41"/>
      <c r="D185" s="226" t="s">
        <v>155</v>
      </c>
      <c r="E185" s="41"/>
      <c r="F185" s="227" t="s">
        <v>276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155</v>
      </c>
      <c r="AU185" s="18" t="s">
        <v>81</v>
      </c>
    </row>
    <row r="186" s="2" customFormat="1" ht="14.4" customHeight="1">
      <c r="A186" s="39"/>
      <c r="B186" s="40"/>
      <c r="C186" s="264" t="s">
        <v>7</v>
      </c>
      <c r="D186" s="264" t="s">
        <v>243</v>
      </c>
      <c r="E186" s="265" t="s">
        <v>278</v>
      </c>
      <c r="F186" s="266" t="s">
        <v>279</v>
      </c>
      <c r="G186" s="267" t="s">
        <v>280</v>
      </c>
      <c r="H186" s="268">
        <v>4</v>
      </c>
      <c r="I186" s="269"/>
      <c r="J186" s="270">
        <f>ROUND(I186*H186,2)</f>
        <v>0</v>
      </c>
      <c r="K186" s="266" t="s">
        <v>151</v>
      </c>
      <c r="L186" s="271"/>
      <c r="M186" s="272" t="s">
        <v>19</v>
      </c>
      <c r="N186" s="273" t="s">
        <v>43</v>
      </c>
      <c r="O186" s="85"/>
      <c r="P186" s="222">
        <f>O186*H186</f>
        <v>0</v>
      </c>
      <c r="Q186" s="222">
        <v>0.00046999999999999999</v>
      </c>
      <c r="R186" s="222">
        <f>Q186*H186</f>
        <v>0.0018799999999999999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213</v>
      </c>
      <c r="AT186" s="224" t="s">
        <v>243</v>
      </c>
      <c r="AU186" s="224" t="s">
        <v>81</v>
      </c>
      <c r="AY186" s="18" t="s">
        <v>143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79</v>
      </c>
      <c r="BK186" s="225">
        <f>ROUND(I186*H186,2)</f>
        <v>0</v>
      </c>
      <c r="BL186" s="18" t="s">
        <v>152</v>
      </c>
      <c r="BM186" s="224" t="s">
        <v>281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279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81</v>
      </c>
    </row>
    <row r="188" s="2" customFormat="1" ht="14.4" customHeight="1">
      <c r="A188" s="39"/>
      <c r="B188" s="40"/>
      <c r="C188" s="264" t="s">
        <v>282</v>
      </c>
      <c r="D188" s="264" t="s">
        <v>243</v>
      </c>
      <c r="E188" s="265" t="s">
        <v>283</v>
      </c>
      <c r="F188" s="266" t="s">
        <v>284</v>
      </c>
      <c r="G188" s="267" t="s">
        <v>280</v>
      </c>
      <c r="H188" s="268">
        <v>1</v>
      </c>
      <c r="I188" s="269"/>
      <c r="J188" s="270">
        <f>ROUND(I188*H188,2)</f>
        <v>0</v>
      </c>
      <c r="K188" s="266" t="s">
        <v>151</v>
      </c>
      <c r="L188" s="271"/>
      <c r="M188" s="272" t="s">
        <v>19</v>
      </c>
      <c r="N188" s="273" t="s">
        <v>43</v>
      </c>
      <c r="O188" s="85"/>
      <c r="P188" s="222">
        <f>O188*H188</f>
        <v>0</v>
      </c>
      <c r="Q188" s="222">
        <v>0.0012999999999999999</v>
      </c>
      <c r="R188" s="222">
        <f>Q188*H188</f>
        <v>0.0012999999999999999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213</v>
      </c>
      <c r="AT188" s="224" t="s">
        <v>243</v>
      </c>
      <c r="AU188" s="224" t="s">
        <v>81</v>
      </c>
      <c r="AY188" s="18" t="s">
        <v>143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79</v>
      </c>
      <c r="BK188" s="225">
        <f>ROUND(I188*H188,2)</f>
        <v>0</v>
      </c>
      <c r="BL188" s="18" t="s">
        <v>152</v>
      </c>
      <c r="BM188" s="224" t="s">
        <v>285</v>
      </c>
    </row>
    <row r="189" s="2" customFormat="1">
      <c r="A189" s="39"/>
      <c r="B189" s="40"/>
      <c r="C189" s="41"/>
      <c r="D189" s="226" t="s">
        <v>155</v>
      </c>
      <c r="E189" s="41"/>
      <c r="F189" s="227" t="s">
        <v>284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155</v>
      </c>
      <c r="AU189" s="18" t="s">
        <v>81</v>
      </c>
    </row>
    <row r="190" s="2" customFormat="1" ht="14.4" customHeight="1">
      <c r="A190" s="39"/>
      <c r="B190" s="40"/>
      <c r="C190" s="264" t="s">
        <v>286</v>
      </c>
      <c r="D190" s="264" t="s">
        <v>243</v>
      </c>
      <c r="E190" s="265" t="s">
        <v>287</v>
      </c>
      <c r="F190" s="266" t="s">
        <v>288</v>
      </c>
      <c r="G190" s="267" t="s">
        <v>280</v>
      </c>
      <c r="H190" s="268">
        <v>1</v>
      </c>
      <c r="I190" s="269"/>
      <c r="J190" s="270">
        <f>ROUND(I190*H190,2)</f>
        <v>0</v>
      </c>
      <c r="K190" s="266" t="s">
        <v>151</v>
      </c>
      <c r="L190" s="271"/>
      <c r="M190" s="272" t="s">
        <v>19</v>
      </c>
      <c r="N190" s="273" t="s">
        <v>43</v>
      </c>
      <c r="O190" s="85"/>
      <c r="P190" s="222">
        <f>O190*H190</f>
        <v>0</v>
      </c>
      <c r="Q190" s="222">
        <v>0.00055999999999999995</v>
      </c>
      <c r="R190" s="222">
        <f>Q190*H190</f>
        <v>0.00055999999999999995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213</v>
      </c>
      <c r="AT190" s="224" t="s">
        <v>243</v>
      </c>
      <c r="AU190" s="224" t="s">
        <v>81</v>
      </c>
      <c r="AY190" s="18" t="s">
        <v>143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79</v>
      </c>
      <c r="BK190" s="225">
        <f>ROUND(I190*H190,2)</f>
        <v>0</v>
      </c>
      <c r="BL190" s="18" t="s">
        <v>152</v>
      </c>
      <c r="BM190" s="224" t="s">
        <v>289</v>
      </c>
    </row>
    <row r="191" s="2" customFormat="1">
      <c r="A191" s="39"/>
      <c r="B191" s="40"/>
      <c r="C191" s="41"/>
      <c r="D191" s="226" t="s">
        <v>155</v>
      </c>
      <c r="E191" s="41"/>
      <c r="F191" s="227" t="s">
        <v>288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155</v>
      </c>
      <c r="AU191" s="18" t="s">
        <v>81</v>
      </c>
    </row>
    <row r="192" s="2" customFormat="1" ht="14.4" customHeight="1">
      <c r="A192" s="39"/>
      <c r="B192" s="40"/>
      <c r="C192" s="213" t="s">
        <v>290</v>
      </c>
      <c r="D192" s="213" t="s">
        <v>147</v>
      </c>
      <c r="E192" s="214" t="s">
        <v>291</v>
      </c>
      <c r="F192" s="215" t="s">
        <v>292</v>
      </c>
      <c r="G192" s="216" t="s">
        <v>280</v>
      </c>
      <c r="H192" s="217">
        <v>6</v>
      </c>
      <c r="I192" s="218"/>
      <c r="J192" s="219">
        <f>ROUND(I192*H192,2)</f>
        <v>0</v>
      </c>
      <c r="K192" s="215" t="s">
        <v>293</v>
      </c>
      <c r="L192" s="45"/>
      <c r="M192" s="220" t="s">
        <v>19</v>
      </c>
      <c r="N192" s="221" t="s">
        <v>43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258</v>
      </c>
      <c r="AT192" s="224" t="s">
        <v>147</v>
      </c>
      <c r="AU192" s="224" t="s">
        <v>81</v>
      </c>
      <c r="AY192" s="18" t="s">
        <v>143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79</v>
      </c>
      <c r="BK192" s="225">
        <f>ROUND(I192*H192,2)</f>
        <v>0</v>
      </c>
      <c r="BL192" s="18" t="s">
        <v>258</v>
      </c>
      <c r="BM192" s="224" t="s">
        <v>294</v>
      </c>
    </row>
    <row r="193" s="2" customFormat="1">
      <c r="A193" s="39"/>
      <c r="B193" s="40"/>
      <c r="C193" s="41"/>
      <c r="D193" s="226" t="s">
        <v>155</v>
      </c>
      <c r="E193" s="41"/>
      <c r="F193" s="227" t="s">
        <v>295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155</v>
      </c>
      <c r="AU193" s="18" t="s">
        <v>81</v>
      </c>
    </row>
    <row r="194" s="2" customFormat="1" ht="14.4" customHeight="1">
      <c r="A194" s="39"/>
      <c r="B194" s="40"/>
      <c r="C194" s="213" t="s">
        <v>296</v>
      </c>
      <c r="D194" s="213" t="s">
        <v>147</v>
      </c>
      <c r="E194" s="214" t="s">
        <v>297</v>
      </c>
      <c r="F194" s="215" t="s">
        <v>298</v>
      </c>
      <c r="G194" s="216" t="s">
        <v>166</v>
      </c>
      <c r="H194" s="217">
        <v>30</v>
      </c>
      <c r="I194" s="218"/>
      <c r="J194" s="219">
        <f>ROUND(I194*H194,2)</f>
        <v>0</v>
      </c>
      <c r="K194" s="215" t="s">
        <v>19</v>
      </c>
      <c r="L194" s="45"/>
      <c r="M194" s="220" t="s">
        <v>19</v>
      </c>
      <c r="N194" s="221" t="s">
        <v>43</v>
      </c>
      <c r="O194" s="85"/>
      <c r="P194" s="222">
        <f>O194*H194</f>
        <v>0</v>
      </c>
      <c r="Q194" s="222">
        <v>0.00076000000000000004</v>
      </c>
      <c r="R194" s="222">
        <f>Q194*H194</f>
        <v>0.022800000000000001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152</v>
      </c>
      <c r="AT194" s="224" t="s">
        <v>147</v>
      </c>
      <c r="AU194" s="224" t="s">
        <v>81</v>
      </c>
      <c r="AY194" s="18" t="s">
        <v>143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79</v>
      </c>
      <c r="BK194" s="225">
        <f>ROUND(I194*H194,2)</f>
        <v>0</v>
      </c>
      <c r="BL194" s="18" t="s">
        <v>152</v>
      </c>
      <c r="BM194" s="224" t="s">
        <v>299</v>
      </c>
    </row>
    <row r="195" s="2" customFormat="1">
      <c r="A195" s="39"/>
      <c r="B195" s="40"/>
      <c r="C195" s="41"/>
      <c r="D195" s="226" t="s">
        <v>155</v>
      </c>
      <c r="E195" s="41"/>
      <c r="F195" s="227" t="s">
        <v>298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155</v>
      </c>
      <c r="AU195" s="18" t="s">
        <v>81</v>
      </c>
    </row>
    <row r="196" s="2" customFormat="1" ht="14.4" customHeight="1">
      <c r="A196" s="39"/>
      <c r="B196" s="40"/>
      <c r="C196" s="213" t="s">
        <v>300</v>
      </c>
      <c r="D196" s="213" t="s">
        <v>147</v>
      </c>
      <c r="E196" s="214" t="s">
        <v>301</v>
      </c>
      <c r="F196" s="215" t="s">
        <v>302</v>
      </c>
      <c r="G196" s="216" t="s">
        <v>166</v>
      </c>
      <c r="H196" s="217">
        <v>9</v>
      </c>
      <c r="I196" s="218"/>
      <c r="J196" s="219">
        <f>ROUND(I196*H196,2)</f>
        <v>0</v>
      </c>
      <c r="K196" s="215" t="s">
        <v>19</v>
      </c>
      <c r="L196" s="45"/>
      <c r="M196" s="220" t="s">
        <v>19</v>
      </c>
      <c r="N196" s="221" t="s">
        <v>43</v>
      </c>
      <c r="O196" s="85"/>
      <c r="P196" s="222">
        <f>O196*H196</f>
        <v>0</v>
      </c>
      <c r="Q196" s="222">
        <v>0.0017700000000000001</v>
      </c>
      <c r="R196" s="222">
        <f>Q196*H196</f>
        <v>0.01593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152</v>
      </c>
      <c r="AT196" s="224" t="s">
        <v>147</v>
      </c>
      <c r="AU196" s="224" t="s">
        <v>81</v>
      </c>
      <c r="AY196" s="18" t="s">
        <v>143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79</v>
      </c>
      <c r="BK196" s="225">
        <f>ROUND(I196*H196,2)</f>
        <v>0</v>
      </c>
      <c r="BL196" s="18" t="s">
        <v>152</v>
      </c>
      <c r="BM196" s="224" t="s">
        <v>303</v>
      </c>
    </row>
    <row r="197" s="2" customFormat="1">
      <c r="A197" s="39"/>
      <c r="B197" s="40"/>
      <c r="C197" s="41"/>
      <c r="D197" s="226" t="s">
        <v>155</v>
      </c>
      <c r="E197" s="41"/>
      <c r="F197" s="227" t="s">
        <v>302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155</v>
      </c>
      <c r="AU197" s="18" t="s">
        <v>81</v>
      </c>
    </row>
    <row r="198" s="2" customFormat="1" ht="14.4" customHeight="1">
      <c r="A198" s="39"/>
      <c r="B198" s="40"/>
      <c r="C198" s="264" t="s">
        <v>145</v>
      </c>
      <c r="D198" s="264" t="s">
        <v>243</v>
      </c>
      <c r="E198" s="265" t="s">
        <v>304</v>
      </c>
      <c r="F198" s="266" t="s">
        <v>305</v>
      </c>
      <c r="G198" s="267" t="s">
        <v>166</v>
      </c>
      <c r="H198" s="268">
        <v>39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43</v>
      </c>
      <c r="O198" s="85"/>
      <c r="P198" s="222">
        <f>O198*H198</f>
        <v>0</v>
      </c>
      <c r="Q198" s="222">
        <v>0.0040000000000000001</v>
      </c>
      <c r="R198" s="222">
        <f>Q198*H198</f>
        <v>0.156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213</v>
      </c>
      <c r="AT198" s="224" t="s">
        <v>243</v>
      </c>
      <c r="AU198" s="224" t="s">
        <v>81</v>
      </c>
      <c r="AY198" s="18" t="s">
        <v>143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79</v>
      </c>
      <c r="BK198" s="225">
        <f>ROUND(I198*H198,2)</f>
        <v>0</v>
      </c>
      <c r="BL198" s="18" t="s">
        <v>152</v>
      </c>
      <c r="BM198" s="224" t="s">
        <v>306</v>
      </c>
    </row>
    <row r="199" s="2" customFormat="1">
      <c r="A199" s="39"/>
      <c r="B199" s="40"/>
      <c r="C199" s="41"/>
      <c r="D199" s="226" t="s">
        <v>155</v>
      </c>
      <c r="E199" s="41"/>
      <c r="F199" s="227" t="s">
        <v>305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155</v>
      </c>
      <c r="AU199" s="18" t="s">
        <v>81</v>
      </c>
    </row>
    <row r="200" s="2" customFormat="1" ht="14.4" customHeight="1">
      <c r="A200" s="39"/>
      <c r="B200" s="40"/>
      <c r="C200" s="213" t="s">
        <v>307</v>
      </c>
      <c r="D200" s="213" t="s">
        <v>147</v>
      </c>
      <c r="E200" s="214" t="s">
        <v>308</v>
      </c>
      <c r="F200" s="215" t="s">
        <v>309</v>
      </c>
      <c r="G200" s="216" t="s">
        <v>200</v>
      </c>
      <c r="H200" s="217">
        <v>40</v>
      </c>
      <c r="I200" s="218"/>
      <c r="J200" s="219">
        <f>ROUND(I200*H200,2)</f>
        <v>0</v>
      </c>
      <c r="K200" s="215" t="s">
        <v>19</v>
      </c>
      <c r="L200" s="45"/>
      <c r="M200" s="220" t="s">
        <v>19</v>
      </c>
      <c r="N200" s="221" t="s">
        <v>43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0.01193</v>
      </c>
      <c r="T200" s="223">
        <f>S200*H200</f>
        <v>0.47719999999999996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152</v>
      </c>
      <c r="AT200" s="224" t="s">
        <v>147</v>
      </c>
      <c r="AU200" s="224" t="s">
        <v>81</v>
      </c>
      <c r="AY200" s="18" t="s">
        <v>143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79</v>
      </c>
      <c r="BK200" s="225">
        <f>ROUND(I200*H200,2)</f>
        <v>0</v>
      </c>
      <c r="BL200" s="18" t="s">
        <v>152</v>
      </c>
      <c r="BM200" s="224" t="s">
        <v>310</v>
      </c>
    </row>
    <row r="201" s="2" customFormat="1">
      <c r="A201" s="39"/>
      <c r="B201" s="40"/>
      <c r="C201" s="41"/>
      <c r="D201" s="226" t="s">
        <v>155</v>
      </c>
      <c r="E201" s="41"/>
      <c r="F201" s="227" t="s">
        <v>309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155</v>
      </c>
      <c r="AU201" s="18" t="s">
        <v>81</v>
      </c>
    </row>
    <row r="202" s="2" customFormat="1" ht="14.4" customHeight="1">
      <c r="A202" s="39"/>
      <c r="B202" s="40"/>
      <c r="C202" s="213" t="s">
        <v>311</v>
      </c>
      <c r="D202" s="213" t="s">
        <v>147</v>
      </c>
      <c r="E202" s="214" t="s">
        <v>312</v>
      </c>
      <c r="F202" s="215" t="s">
        <v>313</v>
      </c>
      <c r="G202" s="216" t="s">
        <v>200</v>
      </c>
      <c r="H202" s="217">
        <v>6</v>
      </c>
      <c r="I202" s="218"/>
      <c r="J202" s="219">
        <f>ROUND(I202*H202,2)</f>
        <v>0</v>
      </c>
      <c r="K202" s="215" t="s">
        <v>19</v>
      </c>
      <c r="L202" s="45"/>
      <c r="M202" s="220" t="s">
        <v>19</v>
      </c>
      <c r="N202" s="221" t="s">
        <v>43</v>
      </c>
      <c r="O202" s="85"/>
      <c r="P202" s="222">
        <f>O202*H202</f>
        <v>0</v>
      </c>
      <c r="Q202" s="222">
        <v>0</v>
      </c>
      <c r="R202" s="222">
        <f>Q202*H202</f>
        <v>0</v>
      </c>
      <c r="S202" s="222">
        <v>0.013899999999999999</v>
      </c>
      <c r="T202" s="223">
        <f>S202*H202</f>
        <v>0.083400000000000002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152</v>
      </c>
      <c r="AT202" s="224" t="s">
        <v>147</v>
      </c>
      <c r="AU202" s="224" t="s">
        <v>81</v>
      </c>
      <c r="AY202" s="18" t="s">
        <v>143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79</v>
      </c>
      <c r="BK202" s="225">
        <f>ROUND(I202*H202,2)</f>
        <v>0</v>
      </c>
      <c r="BL202" s="18" t="s">
        <v>152</v>
      </c>
      <c r="BM202" s="224" t="s">
        <v>314</v>
      </c>
    </row>
    <row r="203" s="2" customFormat="1">
      <c r="A203" s="39"/>
      <c r="B203" s="40"/>
      <c r="C203" s="41"/>
      <c r="D203" s="226" t="s">
        <v>155</v>
      </c>
      <c r="E203" s="41"/>
      <c r="F203" s="227" t="s">
        <v>313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155</v>
      </c>
      <c r="AU203" s="18" t="s">
        <v>81</v>
      </c>
    </row>
    <row r="204" s="2" customFormat="1" ht="14.4" customHeight="1">
      <c r="A204" s="39"/>
      <c r="B204" s="40"/>
      <c r="C204" s="213" t="s">
        <v>315</v>
      </c>
      <c r="D204" s="213" t="s">
        <v>147</v>
      </c>
      <c r="E204" s="214" t="s">
        <v>316</v>
      </c>
      <c r="F204" s="215" t="s">
        <v>317</v>
      </c>
      <c r="G204" s="216" t="s">
        <v>200</v>
      </c>
      <c r="H204" s="217">
        <v>40</v>
      </c>
      <c r="I204" s="218"/>
      <c r="J204" s="219">
        <f>ROUND(I204*H204,2)</f>
        <v>0</v>
      </c>
      <c r="K204" s="215" t="s">
        <v>19</v>
      </c>
      <c r="L204" s="45"/>
      <c r="M204" s="220" t="s">
        <v>19</v>
      </c>
      <c r="N204" s="221" t="s">
        <v>43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0.0013400000000000001</v>
      </c>
      <c r="T204" s="223">
        <f>S204*H204</f>
        <v>0.053600000000000002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152</v>
      </c>
      <c r="AT204" s="224" t="s">
        <v>147</v>
      </c>
      <c r="AU204" s="224" t="s">
        <v>81</v>
      </c>
      <c r="AY204" s="18" t="s">
        <v>143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79</v>
      </c>
      <c r="BK204" s="225">
        <f>ROUND(I204*H204,2)</f>
        <v>0</v>
      </c>
      <c r="BL204" s="18" t="s">
        <v>152</v>
      </c>
      <c r="BM204" s="224" t="s">
        <v>318</v>
      </c>
    </row>
    <row r="205" s="2" customFormat="1">
      <c r="A205" s="39"/>
      <c r="B205" s="40"/>
      <c r="C205" s="41"/>
      <c r="D205" s="226" t="s">
        <v>155</v>
      </c>
      <c r="E205" s="41"/>
      <c r="F205" s="227" t="s">
        <v>317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155</v>
      </c>
      <c r="AU205" s="18" t="s">
        <v>81</v>
      </c>
    </row>
    <row r="206" s="2" customFormat="1" ht="14.4" customHeight="1">
      <c r="A206" s="39"/>
      <c r="B206" s="40"/>
      <c r="C206" s="213" t="s">
        <v>319</v>
      </c>
      <c r="D206" s="213" t="s">
        <v>147</v>
      </c>
      <c r="E206" s="214" t="s">
        <v>320</v>
      </c>
      <c r="F206" s="215" t="s">
        <v>321</v>
      </c>
      <c r="G206" s="216" t="s">
        <v>200</v>
      </c>
      <c r="H206" s="217">
        <v>6</v>
      </c>
      <c r="I206" s="218"/>
      <c r="J206" s="219">
        <f>ROUND(I206*H206,2)</f>
        <v>0</v>
      </c>
      <c r="K206" s="215" t="s">
        <v>19</v>
      </c>
      <c r="L206" s="45"/>
      <c r="M206" s="220" t="s">
        <v>19</v>
      </c>
      <c r="N206" s="221" t="s">
        <v>43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0.00147</v>
      </c>
      <c r="T206" s="223">
        <f>S206*H206</f>
        <v>0.0088199999999999997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152</v>
      </c>
      <c r="AT206" s="224" t="s">
        <v>147</v>
      </c>
      <c r="AU206" s="224" t="s">
        <v>81</v>
      </c>
      <c r="AY206" s="18" t="s">
        <v>143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79</v>
      </c>
      <c r="BK206" s="225">
        <f>ROUND(I206*H206,2)</f>
        <v>0</v>
      </c>
      <c r="BL206" s="18" t="s">
        <v>152</v>
      </c>
      <c r="BM206" s="224" t="s">
        <v>322</v>
      </c>
    </row>
    <row r="207" s="2" customFormat="1">
      <c r="A207" s="39"/>
      <c r="B207" s="40"/>
      <c r="C207" s="41"/>
      <c r="D207" s="226" t="s">
        <v>155</v>
      </c>
      <c r="E207" s="41"/>
      <c r="F207" s="227" t="s">
        <v>321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155</v>
      </c>
      <c r="AU207" s="18" t="s">
        <v>81</v>
      </c>
    </row>
    <row r="208" s="2" customFormat="1" ht="14.4" customHeight="1">
      <c r="A208" s="39"/>
      <c r="B208" s="40"/>
      <c r="C208" s="264" t="s">
        <v>323</v>
      </c>
      <c r="D208" s="264" t="s">
        <v>243</v>
      </c>
      <c r="E208" s="265" t="s">
        <v>324</v>
      </c>
      <c r="F208" s="266" t="s">
        <v>325</v>
      </c>
      <c r="G208" s="267" t="s">
        <v>178</v>
      </c>
      <c r="H208" s="268">
        <v>0.5</v>
      </c>
      <c r="I208" s="269"/>
      <c r="J208" s="270">
        <f>ROUND(I208*H208,2)</f>
        <v>0</v>
      </c>
      <c r="K208" s="266" t="s">
        <v>151</v>
      </c>
      <c r="L208" s="271"/>
      <c r="M208" s="272" t="s">
        <v>19</v>
      </c>
      <c r="N208" s="273" t="s">
        <v>43</v>
      </c>
      <c r="O208" s="85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213</v>
      </c>
      <c r="AT208" s="224" t="s">
        <v>243</v>
      </c>
      <c r="AU208" s="224" t="s">
        <v>81</v>
      </c>
      <c r="AY208" s="18" t="s">
        <v>143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79</v>
      </c>
      <c r="BK208" s="225">
        <f>ROUND(I208*H208,2)</f>
        <v>0</v>
      </c>
      <c r="BL208" s="18" t="s">
        <v>152</v>
      </c>
      <c r="BM208" s="224" t="s">
        <v>326</v>
      </c>
    </row>
    <row r="209" s="2" customFormat="1">
      <c r="A209" s="39"/>
      <c r="B209" s="40"/>
      <c r="C209" s="41"/>
      <c r="D209" s="226" t="s">
        <v>155</v>
      </c>
      <c r="E209" s="41"/>
      <c r="F209" s="227" t="s">
        <v>325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155</v>
      </c>
      <c r="AU209" s="18" t="s">
        <v>81</v>
      </c>
    </row>
    <row r="210" s="2" customFormat="1" ht="24.15" customHeight="1">
      <c r="A210" s="39"/>
      <c r="B210" s="40"/>
      <c r="C210" s="213" t="s">
        <v>327</v>
      </c>
      <c r="D210" s="213" t="s">
        <v>147</v>
      </c>
      <c r="E210" s="214" t="s">
        <v>328</v>
      </c>
      <c r="F210" s="215" t="s">
        <v>329</v>
      </c>
      <c r="G210" s="216" t="s">
        <v>178</v>
      </c>
      <c r="H210" s="217">
        <v>0.51700000000000002</v>
      </c>
      <c r="I210" s="218"/>
      <c r="J210" s="219">
        <f>ROUND(I210*H210,2)</f>
        <v>0</v>
      </c>
      <c r="K210" s="215" t="s">
        <v>19</v>
      </c>
      <c r="L210" s="45"/>
      <c r="M210" s="220" t="s">
        <v>19</v>
      </c>
      <c r="N210" s="221" t="s">
        <v>43</v>
      </c>
      <c r="O210" s="85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152</v>
      </c>
      <c r="AT210" s="224" t="s">
        <v>147</v>
      </c>
      <c r="AU210" s="224" t="s">
        <v>81</v>
      </c>
      <c r="AY210" s="18" t="s">
        <v>143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79</v>
      </c>
      <c r="BK210" s="225">
        <f>ROUND(I210*H210,2)</f>
        <v>0</v>
      </c>
      <c r="BL210" s="18" t="s">
        <v>152</v>
      </c>
      <c r="BM210" s="224" t="s">
        <v>330</v>
      </c>
    </row>
    <row r="211" s="2" customFormat="1">
      <c r="A211" s="39"/>
      <c r="B211" s="40"/>
      <c r="C211" s="41"/>
      <c r="D211" s="226" t="s">
        <v>155</v>
      </c>
      <c r="E211" s="41"/>
      <c r="F211" s="227" t="s">
        <v>331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155</v>
      </c>
      <c r="AU211" s="18" t="s">
        <v>81</v>
      </c>
    </row>
    <row r="212" s="2" customFormat="1" ht="24.15" customHeight="1">
      <c r="A212" s="39"/>
      <c r="B212" s="40"/>
      <c r="C212" s="213" t="s">
        <v>332</v>
      </c>
      <c r="D212" s="213" t="s">
        <v>147</v>
      </c>
      <c r="E212" s="214" t="s">
        <v>333</v>
      </c>
      <c r="F212" s="215" t="s">
        <v>334</v>
      </c>
      <c r="G212" s="216" t="s">
        <v>178</v>
      </c>
      <c r="H212" s="217">
        <v>0.51700000000000002</v>
      </c>
      <c r="I212" s="218"/>
      <c r="J212" s="219">
        <f>ROUND(I212*H212,2)</f>
        <v>0</v>
      </c>
      <c r="K212" s="215" t="s">
        <v>19</v>
      </c>
      <c r="L212" s="45"/>
      <c r="M212" s="220" t="s">
        <v>19</v>
      </c>
      <c r="N212" s="221" t="s">
        <v>43</v>
      </c>
      <c r="O212" s="85"/>
      <c r="P212" s="222">
        <f>O212*H212</f>
        <v>0</v>
      </c>
      <c r="Q212" s="222">
        <v>0</v>
      </c>
      <c r="R212" s="222">
        <f>Q212*H212</f>
        <v>0</v>
      </c>
      <c r="S212" s="222">
        <v>0</v>
      </c>
      <c r="T212" s="22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152</v>
      </c>
      <c r="AT212" s="224" t="s">
        <v>147</v>
      </c>
      <c r="AU212" s="224" t="s">
        <v>81</v>
      </c>
      <c r="AY212" s="18" t="s">
        <v>143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79</v>
      </c>
      <c r="BK212" s="225">
        <f>ROUND(I212*H212,2)</f>
        <v>0</v>
      </c>
      <c r="BL212" s="18" t="s">
        <v>152</v>
      </c>
      <c r="BM212" s="224" t="s">
        <v>335</v>
      </c>
    </row>
    <row r="213" s="2" customFormat="1">
      <c r="A213" s="39"/>
      <c r="B213" s="40"/>
      <c r="C213" s="41"/>
      <c r="D213" s="226" t="s">
        <v>155</v>
      </c>
      <c r="E213" s="41"/>
      <c r="F213" s="227" t="s">
        <v>336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155</v>
      </c>
      <c r="AU213" s="18" t="s">
        <v>81</v>
      </c>
    </row>
    <row r="214" s="12" customFormat="1" ht="22.8" customHeight="1">
      <c r="A214" s="12"/>
      <c r="B214" s="197"/>
      <c r="C214" s="198"/>
      <c r="D214" s="199" t="s">
        <v>71</v>
      </c>
      <c r="E214" s="211" t="s">
        <v>337</v>
      </c>
      <c r="F214" s="211" t="s">
        <v>338</v>
      </c>
      <c r="G214" s="198"/>
      <c r="H214" s="198"/>
      <c r="I214" s="201"/>
      <c r="J214" s="212">
        <f>BK214</f>
        <v>0</v>
      </c>
      <c r="K214" s="198"/>
      <c r="L214" s="203"/>
      <c r="M214" s="204"/>
      <c r="N214" s="205"/>
      <c r="O214" s="205"/>
      <c r="P214" s="206">
        <f>SUM(P215:P232)</f>
        <v>0</v>
      </c>
      <c r="Q214" s="205"/>
      <c r="R214" s="206">
        <f>SUM(R215:R232)</f>
        <v>0.1217</v>
      </c>
      <c r="S214" s="205"/>
      <c r="T214" s="207">
        <f>SUM(T215:T232)</f>
        <v>0.0038400000000000005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81</v>
      </c>
      <c r="AT214" s="209" t="s">
        <v>71</v>
      </c>
      <c r="AU214" s="209" t="s">
        <v>79</v>
      </c>
      <c r="AY214" s="208" t="s">
        <v>143</v>
      </c>
      <c r="BK214" s="210">
        <f>SUM(BK215:BK232)</f>
        <v>0</v>
      </c>
    </row>
    <row r="215" s="2" customFormat="1" ht="14.4" customHeight="1">
      <c r="A215" s="39"/>
      <c r="B215" s="40"/>
      <c r="C215" s="213" t="s">
        <v>339</v>
      </c>
      <c r="D215" s="213" t="s">
        <v>147</v>
      </c>
      <c r="E215" s="214" t="s">
        <v>340</v>
      </c>
      <c r="F215" s="215" t="s">
        <v>341</v>
      </c>
      <c r="G215" s="216" t="s">
        <v>200</v>
      </c>
      <c r="H215" s="217">
        <v>12</v>
      </c>
      <c r="I215" s="218"/>
      <c r="J215" s="219">
        <f>ROUND(I215*H215,2)</f>
        <v>0</v>
      </c>
      <c r="K215" s="215" t="s">
        <v>151</v>
      </c>
      <c r="L215" s="45"/>
      <c r="M215" s="220" t="s">
        <v>19</v>
      </c>
      <c r="N215" s="221" t="s">
        <v>43</v>
      </c>
      <c r="O215" s="85"/>
      <c r="P215" s="222">
        <f>O215*H215</f>
        <v>0</v>
      </c>
      <c r="Q215" s="222">
        <v>0</v>
      </c>
      <c r="R215" s="222">
        <f>Q215*H215</f>
        <v>0</v>
      </c>
      <c r="S215" s="222">
        <v>0.00032000000000000003</v>
      </c>
      <c r="T215" s="223">
        <f>S215*H215</f>
        <v>0.0038400000000000005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258</v>
      </c>
      <c r="AT215" s="224" t="s">
        <v>147</v>
      </c>
      <c r="AU215" s="224" t="s">
        <v>81</v>
      </c>
      <c r="AY215" s="18" t="s">
        <v>143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79</v>
      </c>
      <c r="BK215" s="225">
        <f>ROUND(I215*H215,2)</f>
        <v>0</v>
      </c>
      <c r="BL215" s="18" t="s">
        <v>258</v>
      </c>
      <c r="BM215" s="224" t="s">
        <v>342</v>
      </c>
    </row>
    <row r="216" s="2" customFormat="1">
      <c r="A216" s="39"/>
      <c r="B216" s="40"/>
      <c r="C216" s="41"/>
      <c r="D216" s="226" t="s">
        <v>155</v>
      </c>
      <c r="E216" s="41"/>
      <c r="F216" s="227" t="s">
        <v>343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155</v>
      </c>
      <c r="AU216" s="18" t="s">
        <v>81</v>
      </c>
    </row>
    <row r="217" s="2" customFormat="1" ht="14.4" customHeight="1">
      <c r="A217" s="39"/>
      <c r="B217" s="40"/>
      <c r="C217" s="213" t="s">
        <v>344</v>
      </c>
      <c r="D217" s="213" t="s">
        <v>147</v>
      </c>
      <c r="E217" s="214" t="s">
        <v>345</v>
      </c>
      <c r="F217" s="215" t="s">
        <v>346</v>
      </c>
      <c r="G217" s="216" t="s">
        <v>200</v>
      </c>
      <c r="H217" s="217">
        <v>10</v>
      </c>
      <c r="I217" s="218"/>
      <c r="J217" s="219">
        <f>ROUND(I217*H217,2)</f>
        <v>0</v>
      </c>
      <c r="K217" s="215" t="s">
        <v>151</v>
      </c>
      <c r="L217" s="45"/>
      <c r="M217" s="220" t="s">
        <v>19</v>
      </c>
      <c r="N217" s="221" t="s">
        <v>43</v>
      </c>
      <c r="O217" s="85"/>
      <c r="P217" s="222">
        <f>O217*H217</f>
        <v>0</v>
      </c>
      <c r="Q217" s="222">
        <v>0.00097999999999999997</v>
      </c>
      <c r="R217" s="222">
        <f>Q217*H217</f>
        <v>0.0097999999999999997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258</v>
      </c>
      <c r="AT217" s="224" t="s">
        <v>147</v>
      </c>
      <c r="AU217" s="224" t="s">
        <v>81</v>
      </c>
      <c r="AY217" s="18" t="s">
        <v>143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79</v>
      </c>
      <c r="BK217" s="225">
        <f>ROUND(I217*H217,2)</f>
        <v>0</v>
      </c>
      <c r="BL217" s="18" t="s">
        <v>258</v>
      </c>
      <c r="BM217" s="224" t="s">
        <v>347</v>
      </c>
    </row>
    <row r="218" s="2" customFormat="1">
      <c r="A218" s="39"/>
      <c r="B218" s="40"/>
      <c r="C218" s="41"/>
      <c r="D218" s="226" t="s">
        <v>155</v>
      </c>
      <c r="E218" s="41"/>
      <c r="F218" s="227" t="s">
        <v>348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155</v>
      </c>
      <c r="AU218" s="18" t="s">
        <v>81</v>
      </c>
    </row>
    <row r="219" s="2" customFormat="1" ht="14.4" customHeight="1">
      <c r="A219" s="39"/>
      <c r="B219" s="40"/>
      <c r="C219" s="213" t="s">
        <v>349</v>
      </c>
      <c r="D219" s="213" t="s">
        <v>147</v>
      </c>
      <c r="E219" s="214" t="s">
        <v>350</v>
      </c>
      <c r="F219" s="215" t="s">
        <v>351</v>
      </c>
      <c r="G219" s="216" t="s">
        <v>200</v>
      </c>
      <c r="H219" s="217">
        <v>3</v>
      </c>
      <c r="I219" s="218"/>
      <c r="J219" s="219">
        <f>ROUND(I219*H219,2)</f>
        <v>0</v>
      </c>
      <c r="K219" s="215" t="s">
        <v>151</v>
      </c>
      <c r="L219" s="45"/>
      <c r="M219" s="220" t="s">
        <v>19</v>
      </c>
      <c r="N219" s="221" t="s">
        <v>43</v>
      </c>
      <c r="O219" s="85"/>
      <c r="P219" s="222">
        <f>O219*H219</f>
        <v>0</v>
      </c>
      <c r="Q219" s="222">
        <v>0.0063</v>
      </c>
      <c r="R219" s="222">
        <f>Q219*H219</f>
        <v>0.0189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258</v>
      </c>
      <c r="AT219" s="224" t="s">
        <v>147</v>
      </c>
      <c r="AU219" s="224" t="s">
        <v>81</v>
      </c>
      <c r="AY219" s="18" t="s">
        <v>143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79</v>
      </c>
      <c r="BK219" s="225">
        <f>ROUND(I219*H219,2)</f>
        <v>0</v>
      </c>
      <c r="BL219" s="18" t="s">
        <v>258</v>
      </c>
      <c r="BM219" s="224" t="s">
        <v>352</v>
      </c>
    </row>
    <row r="220" s="2" customFormat="1">
      <c r="A220" s="39"/>
      <c r="B220" s="40"/>
      <c r="C220" s="41"/>
      <c r="D220" s="226" t="s">
        <v>155</v>
      </c>
      <c r="E220" s="41"/>
      <c r="F220" s="227" t="s">
        <v>353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155</v>
      </c>
      <c r="AU220" s="18" t="s">
        <v>81</v>
      </c>
    </row>
    <row r="221" s="2" customFormat="1" ht="14.4" customHeight="1">
      <c r="A221" s="39"/>
      <c r="B221" s="40"/>
      <c r="C221" s="213" t="s">
        <v>354</v>
      </c>
      <c r="D221" s="213" t="s">
        <v>147</v>
      </c>
      <c r="E221" s="214" t="s">
        <v>355</v>
      </c>
      <c r="F221" s="215" t="s">
        <v>356</v>
      </c>
      <c r="G221" s="216" t="s">
        <v>200</v>
      </c>
      <c r="H221" s="217">
        <v>6</v>
      </c>
      <c r="I221" s="218"/>
      <c r="J221" s="219">
        <f>ROUND(I221*H221,2)</f>
        <v>0</v>
      </c>
      <c r="K221" s="215" t="s">
        <v>151</v>
      </c>
      <c r="L221" s="45"/>
      <c r="M221" s="220" t="s">
        <v>19</v>
      </c>
      <c r="N221" s="221" t="s">
        <v>43</v>
      </c>
      <c r="O221" s="85"/>
      <c r="P221" s="222">
        <f>O221*H221</f>
        <v>0</v>
      </c>
      <c r="Q221" s="222">
        <v>0.014840000000000001</v>
      </c>
      <c r="R221" s="222">
        <f>Q221*H221</f>
        <v>0.089040000000000008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258</v>
      </c>
      <c r="AT221" s="224" t="s">
        <v>147</v>
      </c>
      <c r="AU221" s="224" t="s">
        <v>81</v>
      </c>
      <c r="AY221" s="18" t="s">
        <v>143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79</v>
      </c>
      <c r="BK221" s="225">
        <f>ROUND(I221*H221,2)</f>
        <v>0</v>
      </c>
      <c r="BL221" s="18" t="s">
        <v>258</v>
      </c>
      <c r="BM221" s="224" t="s">
        <v>357</v>
      </c>
    </row>
    <row r="222" s="2" customFormat="1">
      <c r="A222" s="39"/>
      <c r="B222" s="40"/>
      <c r="C222" s="41"/>
      <c r="D222" s="226" t="s">
        <v>155</v>
      </c>
      <c r="E222" s="41"/>
      <c r="F222" s="227" t="s">
        <v>358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155</v>
      </c>
      <c r="AU222" s="18" t="s">
        <v>81</v>
      </c>
    </row>
    <row r="223" s="2" customFormat="1" ht="14.4" customHeight="1">
      <c r="A223" s="39"/>
      <c r="B223" s="40"/>
      <c r="C223" s="213" t="s">
        <v>359</v>
      </c>
      <c r="D223" s="213" t="s">
        <v>147</v>
      </c>
      <c r="E223" s="214" t="s">
        <v>360</v>
      </c>
      <c r="F223" s="215" t="s">
        <v>361</v>
      </c>
      <c r="G223" s="216" t="s">
        <v>200</v>
      </c>
      <c r="H223" s="217">
        <v>10</v>
      </c>
      <c r="I223" s="218"/>
      <c r="J223" s="219">
        <f>ROUND(I223*H223,2)</f>
        <v>0</v>
      </c>
      <c r="K223" s="215" t="s">
        <v>151</v>
      </c>
      <c r="L223" s="45"/>
      <c r="M223" s="220" t="s">
        <v>19</v>
      </c>
      <c r="N223" s="221" t="s">
        <v>43</v>
      </c>
      <c r="O223" s="85"/>
      <c r="P223" s="222">
        <f>O223*H223</f>
        <v>0</v>
      </c>
      <c r="Q223" s="222">
        <v>9.0000000000000006E-05</v>
      </c>
      <c r="R223" s="222">
        <f>Q223*H223</f>
        <v>0.00090000000000000008</v>
      </c>
      <c r="S223" s="222">
        <v>0</v>
      </c>
      <c r="T223" s="22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258</v>
      </c>
      <c r="AT223" s="224" t="s">
        <v>147</v>
      </c>
      <c r="AU223" s="224" t="s">
        <v>81</v>
      </c>
      <c r="AY223" s="18" t="s">
        <v>143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79</v>
      </c>
      <c r="BK223" s="225">
        <f>ROUND(I223*H223,2)</f>
        <v>0</v>
      </c>
      <c r="BL223" s="18" t="s">
        <v>258</v>
      </c>
      <c r="BM223" s="224" t="s">
        <v>362</v>
      </c>
    </row>
    <row r="224" s="2" customFormat="1">
      <c r="A224" s="39"/>
      <c r="B224" s="40"/>
      <c r="C224" s="41"/>
      <c r="D224" s="226" t="s">
        <v>155</v>
      </c>
      <c r="E224" s="41"/>
      <c r="F224" s="227" t="s">
        <v>363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155</v>
      </c>
      <c r="AU224" s="18" t="s">
        <v>81</v>
      </c>
    </row>
    <row r="225" s="2" customFormat="1" ht="14.4" customHeight="1">
      <c r="A225" s="39"/>
      <c r="B225" s="40"/>
      <c r="C225" s="213" t="s">
        <v>364</v>
      </c>
      <c r="D225" s="213" t="s">
        <v>147</v>
      </c>
      <c r="E225" s="214" t="s">
        <v>365</v>
      </c>
      <c r="F225" s="215" t="s">
        <v>366</v>
      </c>
      <c r="G225" s="216" t="s">
        <v>200</v>
      </c>
      <c r="H225" s="217">
        <v>9</v>
      </c>
      <c r="I225" s="218"/>
      <c r="J225" s="219">
        <f>ROUND(I225*H225,2)</f>
        <v>0</v>
      </c>
      <c r="K225" s="215" t="s">
        <v>151</v>
      </c>
      <c r="L225" s="45"/>
      <c r="M225" s="220" t="s">
        <v>19</v>
      </c>
      <c r="N225" s="221" t="s">
        <v>43</v>
      </c>
      <c r="O225" s="85"/>
      <c r="P225" s="222">
        <f>O225*H225</f>
        <v>0</v>
      </c>
      <c r="Q225" s="222">
        <v>0.00034000000000000002</v>
      </c>
      <c r="R225" s="222">
        <f>Q225*H225</f>
        <v>0.0030600000000000002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258</v>
      </c>
      <c r="AT225" s="224" t="s">
        <v>147</v>
      </c>
      <c r="AU225" s="224" t="s">
        <v>81</v>
      </c>
      <c r="AY225" s="18" t="s">
        <v>143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79</v>
      </c>
      <c r="BK225" s="225">
        <f>ROUND(I225*H225,2)</f>
        <v>0</v>
      </c>
      <c r="BL225" s="18" t="s">
        <v>258</v>
      </c>
      <c r="BM225" s="224" t="s">
        <v>367</v>
      </c>
    </row>
    <row r="226" s="2" customFormat="1">
      <c r="A226" s="39"/>
      <c r="B226" s="40"/>
      <c r="C226" s="41"/>
      <c r="D226" s="226" t="s">
        <v>155</v>
      </c>
      <c r="E226" s="41"/>
      <c r="F226" s="227" t="s">
        <v>368</v>
      </c>
      <c r="G226" s="41"/>
      <c r="H226" s="41"/>
      <c r="I226" s="228"/>
      <c r="J226" s="41"/>
      <c r="K226" s="41"/>
      <c r="L226" s="45"/>
      <c r="M226" s="229"/>
      <c r="N226" s="230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155</v>
      </c>
      <c r="AU226" s="18" t="s">
        <v>81</v>
      </c>
    </row>
    <row r="227" s="2" customFormat="1" ht="14.4" customHeight="1">
      <c r="A227" s="39"/>
      <c r="B227" s="40"/>
      <c r="C227" s="213" t="s">
        <v>369</v>
      </c>
      <c r="D227" s="213" t="s">
        <v>147</v>
      </c>
      <c r="E227" s="214" t="s">
        <v>370</v>
      </c>
      <c r="F227" s="215" t="s">
        <v>371</v>
      </c>
      <c r="G227" s="216" t="s">
        <v>178</v>
      </c>
      <c r="H227" s="217">
        <v>0.0040000000000000001</v>
      </c>
      <c r="I227" s="218"/>
      <c r="J227" s="219">
        <f>ROUND(I227*H227,2)</f>
        <v>0</v>
      </c>
      <c r="K227" s="215" t="s">
        <v>151</v>
      </c>
      <c r="L227" s="45"/>
      <c r="M227" s="220" t="s">
        <v>19</v>
      </c>
      <c r="N227" s="221" t="s">
        <v>43</v>
      </c>
      <c r="O227" s="85"/>
      <c r="P227" s="222">
        <f>O227*H227</f>
        <v>0</v>
      </c>
      <c r="Q227" s="222">
        <v>0</v>
      </c>
      <c r="R227" s="222">
        <f>Q227*H227</f>
        <v>0</v>
      </c>
      <c r="S227" s="222">
        <v>0</v>
      </c>
      <c r="T227" s="223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258</v>
      </c>
      <c r="AT227" s="224" t="s">
        <v>147</v>
      </c>
      <c r="AU227" s="224" t="s">
        <v>81</v>
      </c>
      <c r="AY227" s="18" t="s">
        <v>143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79</v>
      </c>
      <c r="BK227" s="225">
        <f>ROUND(I227*H227,2)</f>
        <v>0</v>
      </c>
      <c r="BL227" s="18" t="s">
        <v>258</v>
      </c>
      <c r="BM227" s="224" t="s">
        <v>372</v>
      </c>
    </row>
    <row r="228" s="2" customFormat="1">
      <c r="A228" s="39"/>
      <c r="B228" s="40"/>
      <c r="C228" s="41"/>
      <c r="D228" s="226" t="s">
        <v>155</v>
      </c>
      <c r="E228" s="41"/>
      <c r="F228" s="227" t="s">
        <v>373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155</v>
      </c>
      <c r="AU228" s="18" t="s">
        <v>81</v>
      </c>
    </row>
    <row r="229" s="2" customFormat="1" ht="14.4" customHeight="1">
      <c r="A229" s="39"/>
      <c r="B229" s="40"/>
      <c r="C229" s="213" t="s">
        <v>374</v>
      </c>
      <c r="D229" s="213" t="s">
        <v>147</v>
      </c>
      <c r="E229" s="214" t="s">
        <v>375</v>
      </c>
      <c r="F229" s="215" t="s">
        <v>376</v>
      </c>
      <c r="G229" s="216" t="s">
        <v>178</v>
      </c>
      <c r="H229" s="217">
        <v>0.122</v>
      </c>
      <c r="I229" s="218"/>
      <c r="J229" s="219">
        <f>ROUND(I229*H229,2)</f>
        <v>0</v>
      </c>
      <c r="K229" s="215" t="s">
        <v>151</v>
      </c>
      <c r="L229" s="45"/>
      <c r="M229" s="220" t="s">
        <v>19</v>
      </c>
      <c r="N229" s="221" t="s">
        <v>43</v>
      </c>
      <c r="O229" s="85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258</v>
      </c>
      <c r="AT229" s="224" t="s">
        <v>147</v>
      </c>
      <c r="AU229" s="224" t="s">
        <v>81</v>
      </c>
      <c r="AY229" s="18" t="s">
        <v>143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79</v>
      </c>
      <c r="BK229" s="225">
        <f>ROUND(I229*H229,2)</f>
        <v>0</v>
      </c>
      <c r="BL229" s="18" t="s">
        <v>258</v>
      </c>
      <c r="BM229" s="224" t="s">
        <v>377</v>
      </c>
    </row>
    <row r="230" s="2" customFormat="1">
      <c r="A230" s="39"/>
      <c r="B230" s="40"/>
      <c r="C230" s="41"/>
      <c r="D230" s="226" t="s">
        <v>155</v>
      </c>
      <c r="E230" s="41"/>
      <c r="F230" s="227" t="s">
        <v>378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155</v>
      </c>
      <c r="AU230" s="18" t="s">
        <v>81</v>
      </c>
    </row>
    <row r="231" s="2" customFormat="1" ht="14.4" customHeight="1">
      <c r="A231" s="39"/>
      <c r="B231" s="40"/>
      <c r="C231" s="213" t="s">
        <v>379</v>
      </c>
      <c r="D231" s="213" t="s">
        <v>147</v>
      </c>
      <c r="E231" s="214" t="s">
        <v>380</v>
      </c>
      <c r="F231" s="215" t="s">
        <v>381</v>
      </c>
      <c r="G231" s="216" t="s">
        <v>178</v>
      </c>
      <c r="H231" s="217">
        <v>0.122</v>
      </c>
      <c r="I231" s="218"/>
      <c r="J231" s="219">
        <f>ROUND(I231*H231,2)</f>
        <v>0</v>
      </c>
      <c r="K231" s="215" t="s">
        <v>151</v>
      </c>
      <c r="L231" s="45"/>
      <c r="M231" s="220" t="s">
        <v>19</v>
      </c>
      <c r="N231" s="221" t="s">
        <v>43</v>
      </c>
      <c r="O231" s="85"/>
      <c r="P231" s="222">
        <f>O231*H231</f>
        <v>0</v>
      </c>
      <c r="Q231" s="222">
        <v>0</v>
      </c>
      <c r="R231" s="222">
        <f>Q231*H231</f>
        <v>0</v>
      </c>
      <c r="S231" s="222">
        <v>0</v>
      </c>
      <c r="T231" s="22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258</v>
      </c>
      <c r="AT231" s="224" t="s">
        <v>147</v>
      </c>
      <c r="AU231" s="224" t="s">
        <v>81</v>
      </c>
      <c r="AY231" s="18" t="s">
        <v>143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79</v>
      </c>
      <c r="BK231" s="225">
        <f>ROUND(I231*H231,2)</f>
        <v>0</v>
      </c>
      <c r="BL231" s="18" t="s">
        <v>258</v>
      </c>
      <c r="BM231" s="224" t="s">
        <v>382</v>
      </c>
    </row>
    <row r="232" s="2" customFormat="1">
      <c r="A232" s="39"/>
      <c r="B232" s="40"/>
      <c r="C232" s="41"/>
      <c r="D232" s="226" t="s">
        <v>155</v>
      </c>
      <c r="E232" s="41"/>
      <c r="F232" s="227" t="s">
        <v>383</v>
      </c>
      <c r="G232" s="41"/>
      <c r="H232" s="41"/>
      <c r="I232" s="228"/>
      <c r="J232" s="41"/>
      <c r="K232" s="41"/>
      <c r="L232" s="45"/>
      <c r="M232" s="229"/>
      <c r="N232" s="230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155</v>
      </c>
      <c r="AU232" s="18" t="s">
        <v>81</v>
      </c>
    </row>
    <row r="233" s="12" customFormat="1" ht="22.8" customHeight="1">
      <c r="A233" s="12"/>
      <c r="B233" s="197"/>
      <c r="C233" s="198"/>
      <c r="D233" s="199" t="s">
        <v>71</v>
      </c>
      <c r="E233" s="211" t="s">
        <v>384</v>
      </c>
      <c r="F233" s="211" t="s">
        <v>385</v>
      </c>
      <c r="G233" s="198"/>
      <c r="H233" s="198"/>
      <c r="I233" s="201"/>
      <c r="J233" s="212">
        <f>BK233</f>
        <v>0</v>
      </c>
      <c r="K233" s="198"/>
      <c r="L233" s="203"/>
      <c r="M233" s="204"/>
      <c r="N233" s="205"/>
      <c r="O233" s="205"/>
      <c r="P233" s="206">
        <f>SUM(P234:P236)</f>
        <v>0</v>
      </c>
      <c r="Q233" s="205"/>
      <c r="R233" s="206">
        <f>SUM(R234:R236)</f>
        <v>0.0018799999999999999</v>
      </c>
      <c r="S233" s="205"/>
      <c r="T233" s="207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8" t="s">
        <v>81</v>
      </c>
      <c r="AT233" s="209" t="s">
        <v>71</v>
      </c>
      <c r="AU233" s="209" t="s">
        <v>79</v>
      </c>
      <c r="AY233" s="208" t="s">
        <v>143</v>
      </c>
      <c r="BK233" s="210">
        <f>SUM(BK234:BK236)</f>
        <v>0</v>
      </c>
    </row>
    <row r="234" s="2" customFormat="1" ht="14.4" customHeight="1">
      <c r="A234" s="39"/>
      <c r="B234" s="40"/>
      <c r="C234" s="213" t="s">
        <v>386</v>
      </c>
      <c r="D234" s="213" t="s">
        <v>147</v>
      </c>
      <c r="E234" s="214" t="s">
        <v>387</v>
      </c>
      <c r="F234" s="215" t="s">
        <v>388</v>
      </c>
      <c r="G234" s="216" t="s">
        <v>280</v>
      </c>
      <c r="H234" s="217">
        <v>2</v>
      </c>
      <c r="I234" s="218"/>
      <c r="J234" s="219">
        <f>ROUND(I234*H234,2)</f>
        <v>0</v>
      </c>
      <c r="K234" s="215" t="s">
        <v>151</v>
      </c>
      <c r="L234" s="45"/>
      <c r="M234" s="220" t="s">
        <v>19</v>
      </c>
      <c r="N234" s="221" t="s">
        <v>43</v>
      </c>
      <c r="O234" s="85"/>
      <c r="P234" s="222">
        <f>O234*H234</f>
        <v>0</v>
      </c>
      <c r="Q234" s="222">
        <v>0.00093999999999999997</v>
      </c>
      <c r="R234" s="222">
        <f>Q234*H234</f>
        <v>0.0018799999999999999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258</v>
      </c>
      <c r="AT234" s="224" t="s">
        <v>147</v>
      </c>
      <c r="AU234" s="224" t="s">
        <v>81</v>
      </c>
      <c r="AY234" s="18" t="s">
        <v>143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79</v>
      </c>
      <c r="BK234" s="225">
        <f>ROUND(I234*H234,2)</f>
        <v>0</v>
      </c>
      <c r="BL234" s="18" t="s">
        <v>258</v>
      </c>
      <c r="BM234" s="224" t="s">
        <v>389</v>
      </c>
    </row>
    <row r="235" s="2" customFormat="1">
      <c r="A235" s="39"/>
      <c r="B235" s="40"/>
      <c r="C235" s="41"/>
      <c r="D235" s="226" t="s">
        <v>155</v>
      </c>
      <c r="E235" s="41"/>
      <c r="F235" s="227" t="s">
        <v>390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155</v>
      </c>
      <c r="AU235" s="18" t="s">
        <v>81</v>
      </c>
    </row>
    <row r="236" s="2" customFormat="1">
      <c r="A236" s="39"/>
      <c r="B236" s="40"/>
      <c r="C236" s="41"/>
      <c r="D236" s="226" t="s">
        <v>157</v>
      </c>
      <c r="E236" s="41"/>
      <c r="F236" s="231" t="s">
        <v>391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157</v>
      </c>
      <c r="AU236" s="18" t="s">
        <v>81</v>
      </c>
    </row>
    <row r="237" s="12" customFormat="1" ht="22.8" customHeight="1">
      <c r="A237" s="12"/>
      <c r="B237" s="197"/>
      <c r="C237" s="198"/>
      <c r="D237" s="199" t="s">
        <v>71</v>
      </c>
      <c r="E237" s="211" t="s">
        <v>392</v>
      </c>
      <c r="F237" s="211" t="s">
        <v>393</v>
      </c>
      <c r="G237" s="198"/>
      <c r="H237" s="198"/>
      <c r="I237" s="201"/>
      <c r="J237" s="212">
        <f>BK237</f>
        <v>0</v>
      </c>
      <c r="K237" s="198"/>
      <c r="L237" s="203"/>
      <c r="M237" s="204"/>
      <c r="N237" s="205"/>
      <c r="O237" s="205"/>
      <c r="P237" s="206">
        <f>SUM(P238:P267)</f>
        <v>0</v>
      </c>
      <c r="Q237" s="205"/>
      <c r="R237" s="206">
        <f>SUM(R238:R267)</f>
        <v>1.4211</v>
      </c>
      <c r="S237" s="205"/>
      <c r="T237" s="207">
        <f>SUM(T238:T267)</f>
        <v>0.14599999999999999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8" t="s">
        <v>81</v>
      </c>
      <c r="AT237" s="209" t="s">
        <v>71</v>
      </c>
      <c r="AU237" s="209" t="s">
        <v>79</v>
      </c>
      <c r="AY237" s="208" t="s">
        <v>143</v>
      </c>
      <c r="BK237" s="210">
        <f>SUM(BK238:BK267)</f>
        <v>0</v>
      </c>
    </row>
    <row r="238" s="2" customFormat="1" ht="24.15" customHeight="1">
      <c r="A238" s="39"/>
      <c r="B238" s="40"/>
      <c r="C238" s="213" t="s">
        <v>394</v>
      </c>
      <c r="D238" s="213" t="s">
        <v>147</v>
      </c>
      <c r="E238" s="214" t="s">
        <v>395</v>
      </c>
      <c r="F238" s="215" t="s">
        <v>396</v>
      </c>
      <c r="G238" s="216" t="s">
        <v>397</v>
      </c>
      <c r="H238" s="217">
        <v>1</v>
      </c>
      <c r="I238" s="218"/>
      <c r="J238" s="219">
        <f>ROUND(I238*H238,2)</f>
        <v>0</v>
      </c>
      <c r="K238" s="215" t="s">
        <v>19</v>
      </c>
      <c r="L238" s="45"/>
      <c r="M238" s="220" t="s">
        <v>19</v>
      </c>
      <c r="N238" s="221" t="s">
        <v>43</v>
      </c>
      <c r="O238" s="85"/>
      <c r="P238" s="222">
        <f>O238*H238</f>
        <v>0</v>
      </c>
      <c r="Q238" s="222">
        <v>0.25</v>
      </c>
      <c r="R238" s="222">
        <f>Q238*H238</f>
        <v>0.25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258</v>
      </c>
      <c r="AT238" s="224" t="s">
        <v>147</v>
      </c>
      <c r="AU238" s="224" t="s">
        <v>81</v>
      </c>
      <c r="AY238" s="18" t="s">
        <v>143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79</v>
      </c>
      <c r="BK238" s="225">
        <f>ROUND(I238*H238,2)</f>
        <v>0</v>
      </c>
      <c r="BL238" s="18" t="s">
        <v>258</v>
      </c>
      <c r="BM238" s="224" t="s">
        <v>398</v>
      </c>
    </row>
    <row r="239" s="2" customFormat="1">
      <c r="A239" s="39"/>
      <c r="B239" s="40"/>
      <c r="C239" s="41"/>
      <c r="D239" s="226" t="s">
        <v>155</v>
      </c>
      <c r="E239" s="41"/>
      <c r="F239" s="227" t="s">
        <v>399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155</v>
      </c>
      <c r="AU239" s="18" t="s">
        <v>81</v>
      </c>
    </row>
    <row r="240" s="2" customFormat="1" ht="24.15" customHeight="1">
      <c r="A240" s="39"/>
      <c r="B240" s="40"/>
      <c r="C240" s="213" t="s">
        <v>400</v>
      </c>
      <c r="D240" s="213" t="s">
        <v>147</v>
      </c>
      <c r="E240" s="214" t="s">
        <v>401</v>
      </c>
      <c r="F240" s="215" t="s">
        <v>402</v>
      </c>
      <c r="G240" s="216" t="s">
        <v>19</v>
      </c>
      <c r="H240" s="217">
        <v>1</v>
      </c>
      <c r="I240" s="218"/>
      <c r="J240" s="219">
        <f>ROUND(I240*H240,2)</f>
        <v>0</v>
      </c>
      <c r="K240" s="215" t="s">
        <v>19</v>
      </c>
      <c r="L240" s="45"/>
      <c r="M240" s="220" t="s">
        <v>19</v>
      </c>
      <c r="N240" s="221" t="s">
        <v>43</v>
      </c>
      <c r="O240" s="85"/>
      <c r="P240" s="222">
        <f>O240*H240</f>
        <v>0</v>
      </c>
      <c r="Q240" s="222">
        <v>0.80000000000000004</v>
      </c>
      <c r="R240" s="222">
        <f>Q240*H240</f>
        <v>0.80000000000000004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258</v>
      </c>
      <c r="AT240" s="224" t="s">
        <v>147</v>
      </c>
      <c r="AU240" s="224" t="s">
        <v>81</v>
      </c>
      <c r="AY240" s="18" t="s">
        <v>143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79</v>
      </c>
      <c r="BK240" s="225">
        <f>ROUND(I240*H240,2)</f>
        <v>0</v>
      </c>
      <c r="BL240" s="18" t="s">
        <v>258</v>
      </c>
      <c r="BM240" s="224" t="s">
        <v>403</v>
      </c>
    </row>
    <row r="241" s="2" customFormat="1">
      <c r="A241" s="39"/>
      <c r="B241" s="40"/>
      <c r="C241" s="41"/>
      <c r="D241" s="226" t="s">
        <v>155</v>
      </c>
      <c r="E241" s="41"/>
      <c r="F241" s="227" t="s">
        <v>404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155</v>
      </c>
      <c r="AU241" s="18" t="s">
        <v>81</v>
      </c>
    </row>
    <row r="242" s="2" customFormat="1" ht="37.8" customHeight="1">
      <c r="A242" s="39"/>
      <c r="B242" s="40"/>
      <c r="C242" s="213" t="s">
        <v>405</v>
      </c>
      <c r="D242" s="213" t="s">
        <v>147</v>
      </c>
      <c r="E242" s="214" t="s">
        <v>406</v>
      </c>
      <c r="F242" s="215" t="s">
        <v>407</v>
      </c>
      <c r="G242" s="216" t="s">
        <v>19</v>
      </c>
      <c r="H242" s="217">
        <v>1</v>
      </c>
      <c r="I242" s="218"/>
      <c r="J242" s="219">
        <f>ROUND(I242*H242,2)</f>
        <v>0</v>
      </c>
      <c r="K242" s="215" t="s">
        <v>19</v>
      </c>
      <c r="L242" s="45"/>
      <c r="M242" s="220" t="s">
        <v>19</v>
      </c>
      <c r="N242" s="221" t="s">
        <v>43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258</v>
      </c>
      <c r="AT242" s="224" t="s">
        <v>147</v>
      </c>
      <c r="AU242" s="224" t="s">
        <v>81</v>
      </c>
      <c r="AY242" s="18" t="s">
        <v>143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79</v>
      </c>
      <c r="BK242" s="225">
        <f>ROUND(I242*H242,2)</f>
        <v>0</v>
      </c>
      <c r="BL242" s="18" t="s">
        <v>258</v>
      </c>
      <c r="BM242" s="224" t="s">
        <v>408</v>
      </c>
    </row>
    <row r="243" s="2" customFormat="1">
      <c r="A243" s="39"/>
      <c r="B243" s="40"/>
      <c r="C243" s="41"/>
      <c r="D243" s="226" t="s">
        <v>155</v>
      </c>
      <c r="E243" s="41"/>
      <c r="F243" s="227" t="s">
        <v>407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155</v>
      </c>
      <c r="AU243" s="18" t="s">
        <v>81</v>
      </c>
    </row>
    <row r="244" s="2" customFormat="1" ht="24.15" customHeight="1">
      <c r="A244" s="39"/>
      <c r="B244" s="40"/>
      <c r="C244" s="213" t="s">
        <v>409</v>
      </c>
      <c r="D244" s="213" t="s">
        <v>147</v>
      </c>
      <c r="E244" s="214" t="s">
        <v>410</v>
      </c>
      <c r="F244" s="215" t="s">
        <v>411</v>
      </c>
      <c r="G244" s="216" t="s">
        <v>397</v>
      </c>
      <c r="H244" s="217">
        <v>1</v>
      </c>
      <c r="I244" s="218"/>
      <c r="J244" s="219">
        <f>ROUND(I244*H244,2)</f>
        <v>0</v>
      </c>
      <c r="K244" s="215" t="s">
        <v>19</v>
      </c>
      <c r="L244" s="45"/>
      <c r="M244" s="220" t="s">
        <v>19</v>
      </c>
      <c r="N244" s="221" t="s">
        <v>43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258</v>
      </c>
      <c r="AT244" s="224" t="s">
        <v>147</v>
      </c>
      <c r="AU244" s="224" t="s">
        <v>81</v>
      </c>
      <c r="AY244" s="18" t="s">
        <v>143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79</v>
      </c>
      <c r="BK244" s="225">
        <f>ROUND(I244*H244,2)</f>
        <v>0</v>
      </c>
      <c r="BL244" s="18" t="s">
        <v>258</v>
      </c>
      <c r="BM244" s="224" t="s">
        <v>412</v>
      </c>
    </row>
    <row r="245" s="2" customFormat="1">
      <c r="A245" s="39"/>
      <c r="B245" s="40"/>
      <c r="C245" s="41"/>
      <c r="D245" s="226" t="s">
        <v>155</v>
      </c>
      <c r="E245" s="41"/>
      <c r="F245" s="227" t="s">
        <v>413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155</v>
      </c>
      <c r="AU245" s="18" t="s">
        <v>81</v>
      </c>
    </row>
    <row r="246" s="2" customFormat="1" ht="14.4" customHeight="1">
      <c r="A246" s="39"/>
      <c r="B246" s="40"/>
      <c r="C246" s="264" t="s">
        <v>414</v>
      </c>
      <c r="D246" s="264" t="s">
        <v>243</v>
      </c>
      <c r="E246" s="265" t="s">
        <v>415</v>
      </c>
      <c r="F246" s="266" t="s">
        <v>416</v>
      </c>
      <c r="G246" s="267" t="s">
        <v>397</v>
      </c>
      <c r="H246" s="268">
        <v>16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43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323</v>
      </c>
      <c r="AT246" s="224" t="s">
        <v>243</v>
      </c>
      <c r="AU246" s="224" t="s">
        <v>81</v>
      </c>
      <c r="AY246" s="18" t="s">
        <v>143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79</v>
      </c>
      <c r="BK246" s="225">
        <f>ROUND(I246*H246,2)</f>
        <v>0</v>
      </c>
      <c r="BL246" s="18" t="s">
        <v>258</v>
      </c>
      <c r="BM246" s="224" t="s">
        <v>417</v>
      </c>
    </row>
    <row r="247" s="2" customFormat="1">
      <c r="A247" s="39"/>
      <c r="B247" s="40"/>
      <c r="C247" s="41"/>
      <c r="D247" s="226" t="s">
        <v>155</v>
      </c>
      <c r="E247" s="41"/>
      <c r="F247" s="227" t="s">
        <v>416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155</v>
      </c>
      <c r="AU247" s="18" t="s">
        <v>81</v>
      </c>
    </row>
    <row r="248" s="2" customFormat="1" ht="14.4" customHeight="1">
      <c r="A248" s="39"/>
      <c r="B248" s="40"/>
      <c r="C248" s="213" t="s">
        <v>418</v>
      </c>
      <c r="D248" s="213" t="s">
        <v>147</v>
      </c>
      <c r="E248" s="214" t="s">
        <v>419</v>
      </c>
      <c r="F248" s="215" t="s">
        <v>420</v>
      </c>
      <c r="G248" s="216" t="s">
        <v>397</v>
      </c>
      <c r="H248" s="217">
        <v>1</v>
      </c>
      <c r="I248" s="218"/>
      <c r="J248" s="219">
        <f>ROUND(I248*H248,2)</f>
        <v>0</v>
      </c>
      <c r="K248" s="215" t="s">
        <v>19</v>
      </c>
      <c r="L248" s="45"/>
      <c r="M248" s="220" t="s">
        <v>19</v>
      </c>
      <c r="N248" s="221" t="s">
        <v>43</v>
      </c>
      <c r="O248" s="85"/>
      <c r="P248" s="222">
        <f>O248*H248</f>
        <v>0</v>
      </c>
      <c r="Q248" s="222">
        <v>0.02</v>
      </c>
      <c r="R248" s="222">
        <f>Q248*H248</f>
        <v>0.02</v>
      </c>
      <c r="S248" s="222">
        <v>0.02</v>
      </c>
      <c r="T248" s="223">
        <f>S248*H248</f>
        <v>0.02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258</v>
      </c>
      <c r="AT248" s="224" t="s">
        <v>147</v>
      </c>
      <c r="AU248" s="224" t="s">
        <v>81</v>
      </c>
      <c r="AY248" s="18" t="s">
        <v>143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79</v>
      </c>
      <c r="BK248" s="225">
        <f>ROUND(I248*H248,2)</f>
        <v>0</v>
      </c>
      <c r="BL248" s="18" t="s">
        <v>258</v>
      </c>
      <c r="BM248" s="224" t="s">
        <v>421</v>
      </c>
    </row>
    <row r="249" s="2" customFormat="1">
      <c r="A249" s="39"/>
      <c r="B249" s="40"/>
      <c r="C249" s="41"/>
      <c r="D249" s="226" t="s">
        <v>155</v>
      </c>
      <c r="E249" s="41"/>
      <c r="F249" s="227" t="s">
        <v>420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155</v>
      </c>
      <c r="AU249" s="18" t="s">
        <v>81</v>
      </c>
    </row>
    <row r="250" s="2" customFormat="1" ht="14.4" customHeight="1">
      <c r="A250" s="39"/>
      <c r="B250" s="40"/>
      <c r="C250" s="213" t="s">
        <v>422</v>
      </c>
      <c r="D250" s="213" t="s">
        <v>147</v>
      </c>
      <c r="E250" s="214" t="s">
        <v>423</v>
      </c>
      <c r="F250" s="215" t="s">
        <v>424</v>
      </c>
      <c r="G250" s="216" t="s">
        <v>425</v>
      </c>
      <c r="H250" s="217">
        <v>16</v>
      </c>
      <c r="I250" s="218"/>
      <c r="J250" s="219">
        <f>ROUND(I250*H250,2)</f>
        <v>0</v>
      </c>
      <c r="K250" s="215" t="s">
        <v>151</v>
      </c>
      <c r="L250" s="45"/>
      <c r="M250" s="220" t="s">
        <v>19</v>
      </c>
      <c r="N250" s="221" t="s">
        <v>43</v>
      </c>
      <c r="O250" s="85"/>
      <c r="P250" s="222">
        <f>O250*H250</f>
        <v>0</v>
      </c>
      <c r="Q250" s="222">
        <v>0.0011199999999999999</v>
      </c>
      <c r="R250" s="222">
        <f>Q250*H250</f>
        <v>0.017919999999999998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258</v>
      </c>
      <c r="AT250" s="224" t="s">
        <v>147</v>
      </c>
      <c r="AU250" s="224" t="s">
        <v>81</v>
      </c>
      <c r="AY250" s="18" t="s">
        <v>143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79</v>
      </c>
      <c r="BK250" s="225">
        <f>ROUND(I250*H250,2)</f>
        <v>0</v>
      </c>
      <c r="BL250" s="18" t="s">
        <v>258</v>
      </c>
      <c r="BM250" s="224" t="s">
        <v>426</v>
      </c>
    </row>
    <row r="251" s="2" customFormat="1">
      <c r="A251" s="39"/>
      <c r="B251" s="40"/>
      <c r="C251" s="41"/>
      <c r="D251" s="226" t="s">
        <v>155</v>
      </c>
      <c r="E251" s="41"/>
      <c r="F251" s="227" t="s">
        <v>427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155</v>
      </c>
      <c r="AU251" s="18" t="s">
        <v>81</v>
      </c>
    </row>
    <row r="252" s="2" customFormat="1" ht="14.4" customHeight="1">
      <c r="A252" s="39"/>
      <c r="B252" s="40"/>
      <c r="C252" s="213" t="s">
        <v>428</v>
      </c>
      <c r="D252" s="213" t="s">
        <v>147</v>
      </c>
      <c r="E252" s="214" t="s">
        <v>429</v>
      </c>
      <c r="F252" s="215" t="s">
        <v>430</v>
      </c>
      <c r="G252" s="216" t="s">
        <v>280</v>
      </c>
      <c r="H252" s="217">
        <v>1</v>
      </c>
      <c r="I252" s="218"/>
      <c r="J252" s="219">
        <f>ROUND(I252*H252,2)</f>
        <v>0</v>
      </c>
      <c r="K252" s="215" t="s">
        <v>151</v>
      </c>
      <c r="L252" s="45"/>
      <c r="M252" s="220" t="s">
        <v>19</v>
      </c>
      <c r="N252" s="221" t="s">
        <v>43</v>
      </c>
      <c r="O252" s="85"/>
      <c r="P252" s="222">
        <f>O252*H252</f>
        <v>0</v>
      </c>
      <c r="Q252" s="222">
        <v>0</v>
      </c>
      <c r="R252" s="222">
        <f>Q252*H252</f>
        <v>0</v>
      </c>
      <c r="S252" s="222">
        <v>0.126</v>
      </c>
      <c r="T252" s="223">
        <f>S252*H252</f>
        <v>0.126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258</v>
      </c>
      <c r="AT252" s="224" t="s">
        <v>147</v>
      </c>
      <c r="AU252" s="224" t="s">
        <v>81</v>
      </c>
      <c r="AY252" s="18" t="s">
        <v>143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79</v>
      </c>
      <c r="BK252" s="225">
        <f>ROUND(I252*H252,2)</f>
        <v>0</v>
      </c>
      <c r="BL252" s="18" t="s">
        <v>258</v>
      </c>
      <c r="BM252" s="224" t="s">
        <v>431</v>
      </c>
    </row>
    <row r="253" s="2" customFormat="1">
      <c r="A253" s="39"/>
      <c r="B253" s="40"/>
      <c r="C253" s="41"/>
      <c r="D253" s="226" t="s">
        <v>155</v>
      </c>
      <c r="E253" s="41"/>
      <c r="F253" s="227" t="s">
        <v>432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155</v>
      </c>
      <c r="AU253" s="18" t="s">
        <v>81</v>
      </c>
    </row>
    <row r="254" s="2" customFormat="1" ht="14.4" customHeight="1">
      <c r="A254" s="39"/>
      <c r="B254" s="40"/>
      <c r="C254" s="213" t="s">
        <v>433</v>
      </c>
      <c r="D254" s="213" t="s">
        <v>147</v>
      </c>
      <c r="E254" s="214" t="s">
        <v>434</v>
      </c>
      <c r="F254" s="215" t="s">
        <v>435</v>
      </c>
      <c r="G254" s="216" t="s">
        <v>425</v>
      </c>
      <c r="H254" s="217">
        <v>16</v>
      </c>
      <c r="I254" s="218"/>
      <c r="J254" s="219">
        <f>ROUND(I254*H254,2)</f>
        <v>0</v>
      </c>
      <c r="K254" s="215" t="s">
        <v>151</v>
      </c>
      <c r="L254" s="45"/>
      <c r="M254" s="220" t="s">
        <v>19</v>
      </c>
      <c r="N254" s="221" t="s">
        <v>43</v>
      </c>
      <c r="O254" s="85"/>
      <c r="P254" s="222">
        <f>O254*H254</f>
        <v>0</v>
      </c>
      <c r="Q254" s="222">
        <v>0.01087</v>
      </c>
      <c r="R254" s="222">
        <f>Q254*H254</f>
        <v>0.17391999999999999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258</v>
      </c>
      <c r="AT254" s="224" t="s">
        <v>147</v>
      </c>
      <c r="AU254" s="224" t="s">
        <v>81</v>
      </c>
      <c r="AY254" s="18" t="s">
        <v>143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79</v>
      </c>
      <c r="BK254" s="225">
        <f>ROUND(I254*H254,2)</f>
        <v>0</v>
      </c>
      <c r="BL254" s="18" t="s">
        <v>258</v>
      </c>
      <c r="BM254" s="224" t="s">
        <v>436</v>
      </c>
    </row>
    <row r="255" s="2" customFormat="1">
      <c r="A255" s="39"/>
      <c r="B255" s="40"/>
      <c r="C255" s="41"/>
      <c r="D255" s="226" t="s">
        <v>155</v>
      </c>
      <c r="E255" s="41"/>
      <c r="F255" s="227" t="s">
        <v>437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81</v>
      </c>
    </row>
    <row r="256" s="2" customFormat="1" ht="14.4" customHeight="1">
      <c r="A256" s="39"/>
      <c r="B256" s="40"/>
      <c r="C256" s="213" t="s">
        <v>438</v>
      </c>
      <c r="D256" s="213" t="s">
        <v>147</v>
      </c>
      <c r="E256" s="214" t="s">
        <v>439</v>
      </c>
      <c r="F256" s="215" t="s">
        <v>440</v>
      </c>
      <c r="G256" s="216" t="s">
        <v>425</v>
      </c>
      <c r="H256" s="217">
        <v>1</v>
      </c>
      <c r="I256" s="218"/>
      <c r="J256" s="219">
        <f>ROUND(I256*H256,2)</f>
        <v>0</v>
      </c>
      <c r="K256" s="215" t="s">
        <v>151</v>
      </c>
      <c r="L256" s="45"/>
      <c r="M256" s="220" t="s">
        <v>19</v>
      </c>
      <c r="N256" s="221" t="s">
        <v>43</v>
      </c>
      <c r="O256" s="85"/>
      <c r="P256" s="222">
        <f>O256*H256</f>
        <v>0</v>
      </c>
      <c r="Q256" s="222">
        <v>0.11799999999999999</v>
      </c>
      <c r="R256" s="222">
        <f>Q256*H256</f>
        <v>0.11799999999999999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258</v>
      </c>
      <c r="AT256" s="224" t="s">
        <v>147</v>
      </c>
      <c r="AU256" s="224" t="s">
        <v>81</v>
      </c>
      <c r="AY256" s="18" t="s">
        <v>143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79</v>
      </c>
      <c r="BK256" s="225">
        <f>ROUND(I256*H256,2)</f>
        <v>0</v>
      </c>
      <c r="BL256" s="18" t="s">
        <v>258</v>
      </c>
      <c r="BM256" s="224" t="s">
        <v>441</v>
      </c>
    </row>
    <row r="257" s="2" customFormat="1">
      <c r="A257" s="39"/>
      <c r="B257" s="40"/>
      <c r="C257" s="41"/>
      <c r="D257" s="226" t="s">
        <v>155</v>
      </c>
      <c r="E257" s="41"/>
      <c r="F257" s="227" t="s">
        <v>442</v>
      </c>
      <c r="G257" s="41"/>
      <c r="H257" s="41"/>
      <c r="I257" s="228"/>
      <c r="J257" s="41"/>
      <c r="K257" s="41"/>
      <c r="L257" s="45"/>
      <c r="M257" s="229"/>
      <c r="N257" s="230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155</v>
      </c>
      <c r="AU257" s="18" t="s">
        <v>81</v>
      </c>
    </row>
    <row r="258" s="2" customFormat="1" ht="14.4" customHeight="1">
      <c r="A258" s="39"/>
      <c r="B258" s="40"/>
      <c r="C258" s="213" t="s">
        <v>443</v>
      </c>
      <c r="D258" s="213" t="s">
        <v>147</v>
      </c>
      <c r="E258" s="214" t="s">
        <v>444</v>
      </c>
      <c r="F258" s="215" t="s">
        <v>445</v>
      </c>
      <c r="G258" s="216" t="s">
        <v>425</v>
      </c>
      <c r="H258" s="217">
        <v>1</v>
      </c>
      <c r="I258" s="218"/>
      <c r="J258" s="219">
        <f>ROUND(I258*H258,2)</f>
        <v>0</v>
      </c>
      <c r="K258" s="215" t="s">
        <v>151</v>
      </c>
      <c r="L258" s="45"/>
      <c r="M258" s="220" t="s">
        <v>19</v>
      </c>
      <c r="N258" s="221" t="s">
        <v>43</v>
      </c>
      <c r="O258" s="85"/>
      <c r="P258" s="222">
        <f>O258*H258</f>
        <v>0</v>
      </c>
      <c r="Q258" s="222">
        <v>0.039010000000000003</v>
      </c>
      <c r="R258" s="222">
        <f>Q258*H258</f>
        <v>0.039010000000000003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258</v>
      </c>
      <c r="AT258" s="224" t="s">
        <v>147</v>
      </c>
      <c r="AU258" s="224" t="s">
        <v>81</v>
      </c>
      <c r="AY258" s="18" t="s">
        <v>143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79</v>
      </c>
      <c r="BK258" s="225">
        <f>ROUND(I258*H258,2)</f>
        <v>0</v>
      </c>
      <c r="BL258" s="18" t="s">
        <v>258</v>
      </c>
      <c r="BM258" s="224" t="s">
        <v>446</v>
      </c>
    </row>
    <row r="259" s="2" customFormat="1">
      <c r="A259" s="39"/>
      <c r="B259" s="40"/>
      <c r="C259" s="41"/>
      <c r="D259" s="226" t="s">
        <v>155</v>
      </c>
      <c r="E259" s="41"/>
      <c r="F259" s="227" t="s">
        <v>447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155</v>
      </c>
      <c r="AU259" s="18" t="s">
        <v>81</v>
      </c>
    </row>
    <row r="260" s="2" customFormat="1" ht="14.4" customHeight="1">
      <c r="A260" s="39"/>
      <c r="B260" s="40"/>
      <c r="C260" s="213" t="s">
        <v>448</v>
      </c>
      <c r="D260" s="213" t="s">
        <v>147</v>
      </c>
      <c r="E260" s="214" t="s">
        <v>449</v>
      </c>
      <c r="F260" s="215" t="s">
        <v>450</v>
      </c>
      <c r="G260" s="216" t="s">
        <v>280</v>
      </c>
      <c r="H260" s="217">
        <v>1</v>
      </c>
      <c r="I260" s="218"/>
      <c r="J260" s="219">
        <f>ROUND(I260*H260,2)</f>
        <v>0</v>
      </c>
      <c r="K260" s="215" t="s">
        <v>151</v>
      </c>
      <c r="L260" s="45"/>
      <c r="M260" s="220" t="s">
        <v>19</v>
      </c>
      <c r="N260" s="221" t="s">
        <v>43</v>
      </c>
      <c r="O260" s="85"/>
      <c r="P260" s="222">
        <f>O260*H260</f>
        <v>0</v>
      </c>
      <c r="Q260" s="222">
        <v>0.0022499999999999998</v>
      </c>
      <c r="R260" s="222">
        <f>Q260*H260</f>
        <v>0.0022499999999999998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258</v>
      </c>
      <c r="AT260" s="224" t="s">
        <v>147</v>
      </c>
      <c r="AU260" s="224" t="s">
        <v>81</v>
      </c>
      <c r="AY260" s="18" t="s">
        <v>143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79</v>
      </c>
      <c r="BK260" s="225">
        <f>ROUND(I260*H260,2)</f>
        <v>0</v>
      </c>
      <c r="BL260" s="18" t="s">
        <v>258</v>
      </c>
      <c r="BM260" s="224" t="s">
        <v>451</v>
      </c>
    </row>
    <row r="261" s="2" customFormat="1">
      <c r="A261" s="39"/>
      <c r="B261" s="40"/>
      <c r="C261" s="41"/>
      <c r="D261" s="226" t="s">
        <v>155</v>
      </c>
      <c r="E261" s="41"/>
      <c r="F261" s="227" t="s">
        <v>452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155</v>
      </c>
      <c r="AU261" s="18" t="s">
        <v>81</v>
      </c>
    </row>
    <row r="262" s="2" customFormat="1" ht="14.4" customHeight="1">
      <c r="A262" s="39"/>
      <c r="B262" s="40"/>
      <c r="C262" s="213" t="s">
        <v>453</v>
      </c>
      <c r="D262" s="213" t="s">
        <v>147</v>
      </c>
      <c r="E262" s="214" t="s">
        <v>454</v>
      </c>
      <c r="F262" s="215" t="s">
        <v>455</v>
      </c>
      <c r="G262" s="216" t="s">
        <v>178</v>
      </c>
      <c r="H262" s="217">
        <v>1</v>
      </c>
      <c r="I262" s="218"/>
      <c r="J262" s="219">
        <f>ROUND(I262*H262,2)</f>
        <v>0</v>
      </c>
      <c r="K262" s="215" t="s">
        <v>151</v>
      </c>
      <c r="L262" s="45"/>
      <c r="M262" s="220" t="s">
        <v>19</v>
      </c>
      <c r="N262" s="221" t="s">
        <v>43</v>
      </c>
      <c r="O262" s="85"/>
      <c r="P262" s="222">
        <f>O262*H262</f>
        <v>0</v>
      </c>
      <c r="Q262" s="222">
        <v>0</v>
      </c>
      <c r="R262" s="222">
        <f>Q262*H262</f>
        <v>0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258</v>
      </c>
      <c r="AT262" s="224" t="s">
        <v>147</v>
      </c>
      <c r="AU262" s="224" t="s">
        <v>81</v>
      </c>
      <c r="AY262" s="18" t="s">
        <v>143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79</v>
      </c>
      <c r="BK262" s="225">
        <f>ROUND(I262*H262,2)</f>
        <v>0</v>
      </c>
      <c r="BL262" s="18" t="s">
        <v>258</v>
      </c>
      <c r="BM262" s="224" t="s">
        <v>456</v>
      </c>
    </row>
    <row r="263" s="2" customFormat="1">
      <c r="A263" s="39"/>
      <c r="B263" s="40"/>
      <c r="C263" s="41"/>
      <c r="D263" s="226" t="s">
        <v>155</v>
      </c>
      <c r="E263" s="41"/>
      <c r="F263" s="227" t="s">
        <v>457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155</v>
      </c>
      <c r="AU263" s="18" t="s">
        <v>81</v>
      </c>
    </row>
    <row r="264" s="2" customFormat="1" ht="14.4" customHeight="1">
      <c r="A264" s="39"/>
      <c r="B264" s="40"/>
      <c r="C264" s="213" t="s">
        <v>458</v>
      </c>
      <c r="D264" s="213" t="s">
        <v>147</v>
      </c>
      <c r="E264" s="214" t="s">
        <v>459</v>
      </c>
      <c r="F264" s="215" t="s">
        <v>460</v>
      </c>
      <c r="G264" s="216" t="s">
        <v>178</v>
      </c>
      <c r="H264" s="217">
        <v>1.421</v>
      </c>
      <c r="I264" s="218"/>
      <c r="J264" s="219">
        <f>ROUND(I264*H264,2)</f>
        <v>0</v>
      </c>
      <c r="K264" s="215" t="s">
        <v>151</v>
      </c>
      <c r="L264" s="45"/>
      <c r="M264" s="220" t="s">
        <v>19</v>
      </c>
      <c r="N264" s="221" t="s">
        <v>43</v>
      </c>
      <c r="O264" s="85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258</v>
      </c>
      <c r="AT264" s="224" t="s">
        <v>147</v>
      </c>
      <c r="AU264" s="224" t="s">
        <v>81</v>
      </c>
      <c r="AY264" s="18" t="s">
        <v>143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258</v>
      </c>
      <c r="BM264" s="224" t="s">
        <v>461</v>
      </c>
    </row>
    <row r="265" s="2" customFormat="1">
      <c r="A265" s="39"/>
      <c r="B265" s="40"/>
      <c r="C265" s="41"/>
      <c r="D265" s="226" t="s">
        <v>155</v>
      </c>
      <c r="E265" s="41"/>
      <c r="F265" s="227" t="s">
        <v>462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155</v>
      </c>
      <c r="AU265" s="18" t="s">
        <v>81</v>
      </c>
    </row>
    <row r="266" s="2" customFormat="1" ht="14.4" customHeight="1">
      <c r="A266" s="39"/>
      <c r="B266" s="40"/>
      <c r="C266" s="213" t="s">
        <v>463</v>
      </c>
      <c r="D266" s="213" t="s">
        <v>147</v>
      </c>
      <c r="E266" s="214" t="s">
        <v>464</v>
      </c>
      <c r="F266" s="215" t="s">
        <v>465</v>
      </c>
      <c r="G266" s="216" t="s">
        <v>178</v>
      </c>
      <c r="H266" s="217">
        <v>1.421</v>
      </c>
      <c r="I266" s="218"/>
      <c r="J266" s="219">
        <f>ROUND(I266*H266,2)</f>
        <v>0</v>
      </c>
      <c r="K266" s="215" t="s">
        <v>151</v>
      </c>
      <c r="L266" s="45"/>
      <c r="M266" s="220" t="s">
        <v>19</v>
      </c>
      <c r="N266" s="221" t="s">
        <v>43</v>
      </c>
      <c r="O266" s="85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4" t="s">
        <v>258</v>
      </c>
      <c r="AT266" s="224" t="s">
        <v>147</v>
      </c>
      <c r="AU266" s="224" t="s">
        <v>81</v>
      </c>
      <c r="AY266" s="18" t="s">
        <v>143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8" t="s">
        <v>79</v>
      </c>
      <c r="BK266" s="225">
        <f>ROUND(I266*H266,2)</f>
        <v>0</v>
      </c>
      <c r="BL266" s="18" t="s">
        <v>258</v>
      </c>
      <c r="BM266" s="224" t="s">
        <v>466</v>
      </c>
    </row>
    <row r="267" s="2" customFormat="1">
      <c r="A267" s="39"/>
      <c r="B267" s="40"/>
      <c r="C267" s="41"/>
      <c r="D267" s="226" t="s">
        <v>155</v>
      </c>
      <c r="E267" s="41"/>
      <c r="F267" s="227" t="s">
        <v>467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155</v>
      </c>
      <c r="AU267" s="18" t="s">
        <v>81</v>
      </c>
    </row>
    <row r="268" s="12" customFormat="1" ht="22.8" customHeight="1">
      <c r="A268" s="12"/>
      <c r="B268" s="197"/>
      <c r="C268" s="198"/>
      <c r="D268" s="199" t="s">
        <v>71</v>
      </c>
      <c r="E268" s="211" t="s">
        <v>468</v>
      </c>
      <c r="F268" s="211" t="s">
        <v>469</v>
      </c>
      <c r="G268" s="198"/>
      <c r="H268" s="198"/>
      <c r="I268" s="201"/>
      <c r="J268" s="212">
        <f>BK268</f>
        <v>0</v>
      </c>
      <c r="K268" s="198"/>
      <c r="L268" s="203"/>
      <c r="M268" s="204"/>
      <c r="N268" s="205"/>
      <c r="O268" s="205"/>
      <c r="P268" s="206">
        <f>SUM(P269:P316)</f>
        <v>0</v>
      </c>
      <c r="Q268" s="205"/>
      <c r="R268" s="206">
        <f>SUM(R269:R316)</f>
        <v>0.89062999999999992</v>
      </c>
      <c r="S268" s="205"/>
      <c r="T268" s="207">
        <f>SUM(T269:T316)</f>
        <v>1.0562399999999999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8" t="s">
        <v>81</v>
      </c>
      <c r="AT268" s="209" t="s">
        <v>71</v>
      </c>
      <c r="AU268" s="209" t="s">
        <v>79</v>
      </c>
      <c r="AY268" s="208" t="s">
        <v>143</v>
      </c>
      <c r="BK268" s="210">
        <f>SUM(BK269:BK316)</f>
        <v>0</v>
      </c>
    </row>
    <row r="269" s="2" customFormat="1" ht="24.15" customHeight="1">
      <c r="A269" s="39"/>
      <c r="B269" s="40"/>
      <c r="C269" s="213" t="s">
        <v>470</v>
      </c>
      <c r="D269" s="213" t="s">
        <v>147</v>
      </c>
      <c r="E269" s="214" t="s">
        <v>471</v>
      </c>
      <c r="F269" s="215" t="s">
        <v>472</v>
      </c>
      <c r="G269" s="216" t="s">
        <v>200</v>
      </c>
      <c r="H269" s="217">
        <v>10</v>
      </c>
      <c r="I269" s="218"/>
      <c r="J269" s="219">
        <f>ROUND(I269*H269,2)</f>
        <v>0</v>
      </c>
      <c r="K269" s="215" t="s">
        <v>19</v>
      </c>
      <c r="L269" s="45"/>
      <c r="M269" s="220" t="s">
        <v>19</v>
      </c>
      <c r="N269" s="221" t="s">
        <v>43</v>
      </c>
      <c r="O269" s="85"/>
      <c r="P269" s="222">
        <f>O269*H269</f>
        <v>0</v>
      </c>
      <c r="Q269" s="222">
        <v>0.00158</v>
      </c>
      <c r="R269" s="222">
        <f>Q269*H269</f>
        <v>0.015800000000000002</v>
      </c>
      <c r="S269" s="222">
        <v>0</v>
      </c>
      <c r="T269" s="22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4" t="s">
        <v>258</v>
      </c>
      <c r="AT269" s="224" t="s">
        <v>147</v>
      </c>
      <c r="AU269" s="224" t="s">
        <v>81</v>
      </c>
      <c r="AY269" s="18" t="s">
        <v>143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8" t="s">
        <v>79</v>
      </c>
      <c r="BK269" s="225">
        <f>ROUND(I269*H269,2)</f>
        <v>0</v>
      </c>
      <c r="BL269" s="18" t="s">
        <v>258</v>
      </c>
      <c r="BM269" s="224" t="s">
        <v>473</v>
      </c>
    </row>
    <row r="270" s="2" customFormat="1">
      <c r="A270" s="39"/>
      <c r="B270" s="40"/>
      <c r="C270" s="41"/>
      <c r="D270" s="226" t="s">
        <v>155</v>
      </c>
      <c r="E270" s="41"/>
      <c r="F270" s="227" t="s">
        <v>474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155</v>
      </c>
      <c r="AU270" s="18" t="s">
        <v>81</v>
      </c>
    </row>
    <row r="271" s="2" customFormat="1" ht="24.15" customHeight="1">
      <c r="A271" s="39"/>
      <c r="B271" s="40"/>
      <c r="C271" s="213" t="s">
        <v>475</v>
      </c>
      <c r="D271" s="213" t="s">
        <v>147</v>
      </c>
      <c r="E271" s="214" t="s">
        <v>476</v>
      </c>
      <c r="F271" s="215" t="s">
        <v>477</v>
      </c>
      <c r="G271" s="216" t="s">
        <v>200</v>
      </c>
      <c r="H271" s="217">
        <v>14</v>
      </c>
      <c r="I271" s="218"/>
      <c r="J271" s="219">
        <f>ROUND(I271*H271,2)</f>
        <v>0</v>
      </c>
      <c r="K271" s="215" t="s">
        <v>19</v>
      </c>
      <c r="L271" s="45"/>
      <c r="M271" s="220" t="s">
        <v>19</v>
      </c>
      <c r="N271" s="221" t="s">
        <v>43</v>
      </c>
      <c r="O271" s="85"/>
      <c r="P271" s="222">
        <f>O271*H271</f>
        <v>0</v>
      </c>
      <c r="Q271" s="222">
        <v>0.0062899999999999996</v>
      </c>
      <c r="R271" s="222">
        <f>Q271*H271</f>
        <v>0.088059999999999999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258</v>
      </c>
      <c r="AT271" s="224" t="s">
        <v>147</v>
      </c>
      <c r="AU271" s="224" t="s">
        <v>81</v>
      </c>
      <c r="AY271" s="18" t="s">
        <v>143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79</v>
      </c>
      <c r="BK271" s="225">
        <f>ROUND(I271*H271,2)</f>
        <v>0</v>
      </c>
      <c r="BL271" s="18" t="s">
        <v>258</v>
      </c>
      <c r="BM271" s="224" t="s">
        <v>478</v>
      </c>
    </row>
    <row r="272" s="2" customFormat="1">
      <c r="A272" s="39"/>
      <c r="B272" s="40"/>
      <c r="C272" s="41"/>
      <c r="D272" s="226" t="s">
        <v>155</v>
      </c>
      <c r="E272" s="41"/>
      <c r="F272" s="227" t="s">
        <v>479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155</v>
      </c>
      <c r="AU272" s="18" t="s">
        <v>81</v>
      </c>
    </row>
    <row r="273" s="2" customFormat="1" ht="14.4" customHeight="1">
      <c r="A273" s="39"/>
      <c r="B273" s="40"/>
      <c r="C273" s="213" t="s">
        <v>480</v>
      </c>
      <c r="D273" s="213" t="s">
        <v>147</v>
      </c>
      <c r="E273" s="214" t="s">
        <v>481</v>
      </c>
      <c r="F273" s="215" t="s">
        <v>482</v>
      </c>
      <c r="G273" s="216" t="s">
        <v>200</v>
      </c>
      <c r="H273" s="217">
        <v>3</v>
      </c>
      <c r="I273" s="218"/>
      <c r="J273" s="219">
        <f>ROUND(I273*H273,2)</f>
        <v>0</v>
      </c>
      <c r="K273" s="215" t="s">
        <v>151</v>
      </c>
      <c r="L273" s="45"/>
      <c r="M273" s="220" t="s">
        <v>19</v>
      </c>
      <c r="N273" s="221" t="s">
        <v>43</v>
      </c>
      <c r="O273" s="85"/>
      <c r="P273" s="222">
        <f>O273*H273</f>
        <v>0</v>
      </c>
      <c r="Q273" s="222">
        <v>0.00158</v>
      </c>
      <c r="R273" s="222">
        <f>Q273*H273</f>
        <v>0.0047400000000000003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258</v>
      </c>
      <c r="AT273" s="224" t="s">
        <v>147</v>
      </c>
      <c r="AU273" s="224" t="s">
        <v>81</v>
      </c>
      <c r="AY273" s="18" t="s">
        <v>143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79</v>
      </c>
      <c r="BK273" s="225">
        <f>ROUND(I273*H273,2)</f>
        <v>0</v>
      </c>
      <c r="BL273" s="18" t="s">
        <v>258</v>
      </c>
      <c r="BM273" s="224" t="s">
        <v>483</v>
      </c>
    </row>
    <row r="274" s="2" customFormat="1">
      <c r="A274" s="39"/>
      <c r="B274" s="40"/>
      <c r="C274" s="41"/>
      <c r="D274" s="226" t="s">
        <v>155</v>
      </c>
      <c r="E274" s="41"/>
      <c r="F274" s="227" t="s">
        <v>474</v>
      </c>
      <c r="G274" s="41"/>
      <c r="H274" s="41"/>
      <c r="I274" s="228"/>
      <c r="J274" s="41"/>
      <c r="K274" s="41"/>
      <c r="L274" s="45"/>
      <c r="M274" s="229"/>
      <c r="N274" s="230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155</v>
      </c>
      <c r="AU274" s="18" t="s">
        <v>81</v>
      </c>
    </row>
    <row r="275" s="2" customFormat="1" ht="14.4" customHeight="1">
      <c r="A275" s="39"/>
      <c r="B275" s="40"/>
      <c r="C275" s="213" t="s">
        <v>484</v>
      </c>
      <c r="D275" s="213" t="s">
        <v>147</v>
      </c>
      <c r="E275" s="214" t="s">
        <v>485</v>
      </c>
      <c r="F275" s="215" t="s">
        <v>486</v>
      </c>
      <c r="G275" s="216" t="s">
        <v>200</v>
      </c>
      <c r="H275" s="217">
        <v>6</v>
      </c>
      <c r="I275" s="218"/>
      <c r="J275" s="219">
        <f>ROUND(I275*H275,2)</f>
        <v>0</v>
      </c>
      <c r="K275" s="215" t="s">
        <v>151</v>
      </c>
      <c r="L275" s="45"/>
      <c r="M275" s="220" t="s">
        <v>19</v>
      </c>
      <c r="N275" s="221" t="s">
        <v>43</v>
      </c>
      <c r="O275" s="85"/>
      <c r="P275" s="222">
        <f>O275*H275</f>
        <v>0</v>
      </c>
      <c r="Q275" s="222">
        <v>0.00296</v>
      </c>
      <c r="R275" s="222">
        <f>Q275*H275</f>
        <v>0.017759999999999998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258</v>
      </c>
      <c r="AT275" s="224" t="s">
        <v>147</v>
      </c>
      <c r="AU275" s="224" t="s">
        <v>81</v>
      </c>
      <c r="AY275" s="18" t="s">
        <v>143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79</v>
      </c>
      <c r="BK275" s="225">
        <f>ROUND(I275*H275,2)</f>
        <v>0</v>
      </c>
      <c r="BL275" s="18" t="s">
        <v>258</v>
      </c>
      <c r="BM275" s="224" t="s">
        <v>487</v>
      </c>
    </row>
    <row r="276" s="2" customFormat="1">
      <c r="A276" s="39"/>
      <c r="B276" s="40"/>
      <c r="C276" s="41"/>
      <c r="D276" s="226" t="s">
        <v>155</v>
      </c>
      <c r="E276" s="41"/>
      <c r="F276" s="227" t="s">
        <v>488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155</v>
      </c>
      <c r="AU276" s="18" t="s">
        <v>81</v>
      </c>
    </row>
    <row r="277" s="2" customFormat="1" ht="14.4" customHeight="1">
      <c r="A277" s="39"/>
      <c r="B277" s="40"/>
      <c r="C277" s="213" t="s">
        <v>489</v>
      </c>
      <c r="D277" s="213" t="s">
        <v>147</v>
      </c>
      <c r="E277" s="214" t="s">
        <v>490</v>
      </c>
      <c r="F277" s="215" t="s">
        <v>491</v>
      </c>
      <c r="G277" s="216" t="s">
        <v>200</v>
      </c>
      <c r="H277" s="217">
        <v>30</v>
      </c>
      <c r="I277" s="218"/>
      <c r="J277" s="219">
        <f>ROUND(I277*H277,2)</f>
        <v>0</v>
      </c>
      <c r="K277" s="215" t="s">
        <v>151</v>
      </c>
      <c r="L277" s="45"/>
      <c r="M277" s="220" t="s">
        <v>19</v>
      </c>
      <c r="N277" s="221" t="s">
        <v>43</v>
      </c>
      <c r="O277" s="85"/>
      <c r="P277" s="222">
        <f>O277*H277</f>
        <v>0</v>
      </c>
      <c r="Q277" s="222">
        <v>0.0037599999999999999</v>
      </c>
      <c r="R277" s="222">
        <f>Q277*H277</f>
        <v>0.1128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258</v>
      </c>
      <c r="AT277" s="224" t="s">
        <v>147</v>
      </c>
      <c r="AU277" s="224" t="s">
        <v>81</v>
      </c>
      <c r="AY277" s="18" t="s">
        <v>143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79</v>
      </c>
      <c r="BK277" s="225">
        <f>ROUND(I277*H277,2)</f>
        <v>0</v>
      </c>
      <c r="BL277" s="18" t="s">
        <v>258</v>
      </c>
      <c r="BM277" s="224" t="s">
        <v>492</v>
      </c>
    </row>
    <row r="278" s="2" customFormat="1">
      <c r="A278" s="39"/>
      <c r="B278" s="40"/>
      <c r="C278" s="41"/>
      <c r="D278" s="226" t="s">
        <v>155</v>
      </c>
      <c r="E278" s="41"/>
      <c r="F278" s="227" t="s">
        <v>493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155</v>
      </c>
      <c r="AU278" s="18" t="s">
        <v>81</v>
      </c>
    </row>
    <row r="279" s="2" customFormat="1" ht="14.4" customHeight="1">
      <c r="A279" s="39"/>
      <c r="B279" s="40"/>
      <c r="C279" s="213" t="s">
        <v>494</v>
      </c>
      <c r="D279" s="213" t="s">
        <v>147</v>
      </c>
      <c r="E279" s="214" t="s">
        <v>495</v>
      </c>
      <c r="F279" s="215" t="s">
        <v>496</v>
      </c>
      <c r="G279" s="216" t="s">
        <v>200</v>
      </c>
      <c r="H279" s="217">
        <v>14</v>
      </c>
      <c r="I279" s="218"/>
      <c r="J279" s="219">
        <f>ROUND(I279*H279,2)</f>
        <v>0</v>
      </c>
      <c r="K279" s="215" t="s">
        <v>151</v>
      </c>
      <c r="L279" s="45"/>
      <c r="M279" s="220" t="s">
        <v>19</v>
      </c>
      <c r="N279" s="221" t="s">
        <v>43</v>
      </c>
      <c r="O279" s="85"/>
      <c r="P279" s="222">
        <f>O279*H279</f>
        <v>0</v>
      </c>
      <c r="Q279" s="222">
        <v>0.0062899999999999996</v>
      </c>
      <c r="R279" s="222">
        <f>Q279*H279</f>
        <v>0.088059999999999999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258</v>
      </c>
      <c r="AT279" s="224" t="s">
        <v>147</v>
      </c>
      <c r="AU279" s="224" t="s">
        <v>81</v>
      </c>
      <c r="AY279" s="18" t="s">
        <v>143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79</v>
      </c>
      <c r="BK279" s="225">
        <f>ROUND(I279*H279,2)</f>
        <v>0</v>
      </c>
      <c r="BL279" s="18" t="s">
        <v>258</v>
      </c>
      <c r="BM279" s="224" t="s">
        <v>497</v>
      </c>
    </row>
    <row r="280" s="2" customFormat="1">
      <c r="A280" s="39"/>
      <c r="B280" s="40"/>
      <c r="C280" s="41"/>
      <c r="D280" s="226" t="s">
        <v>155</v>
      </c>
      <c r="E280" s="41"/>
      <c r="F280" s="227" t="s">
        <v>479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155</v>
      </c>
      <c r="AU280" s="18" t="s">
        <v>81</v>
      </c>
    </row>
    <row r="281" s="2" customFormat="1" ht="14.4" customHeight="1">
      <c r="A281" s="39"/>
      <c r="B281" s="40"/>
      <c r="C281" s="213" t="s">
        <v>498</v>
      </c>
      <c r="D281" s="213" t="s">
        <v>147</v>
      </c>
      <c r="E281" s="214" t="s">
        <v>499</v>
      </c>
      <c r="F281" s="215" t="s">
        <v>500</v>
      </c>
      <c r="G281" s="216" t="s">
        <v>200</v>
      </c>
      <c r="H281" s="217">
        <v>10</v>
      </c>
      <c r="I281" s="218"/>
      <c r="J281" s="219">
        <f>ROUND(I281*H281,2)</f>
        <v>0</v>
      </c>
      <c r="K281" s="215" t="s">
        <v>151</v>
      </c>
      <c r="L281" s="45"/>
      <c r="M281" s="220" t="s">
        <v>19</v>
      </c>
      <c r="N281" s="221" t="s">
        <v>43</v>
      </c>
      <c r="O281" s="85"/>
      <c r="P281" s="222">
        <f>O281*H281</f>
        <v>0</v>
      </c>
      <c r="Q281" s="222">
        <v>5.0000000000000002E-05</v>
      </c>
      <c r="R281" s="222">
        <f>Q281*H281</f>
        <v>0.00050000000000000001</v>
      </c>
      <c r="S281" s="222">
        <v>0.0047299999999999998</v>
      </c>
      <c r="T281" s="223">
        <f>S281*H281</f>
        <v>0.047299999999999995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4" t="s">
        <v>258</v>
      </c>
      <c r="AT281" s="224" t="s">
        <v>147</v>
      </c>
      <c r="AU281" s="224" t="s">
        <v>81</v>
      </c>
      <c r="AY281" s="18" t="s">
        <v>143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8" t="s">
        <v>79</v>
      </c>
      <c r="BK281" s="225">
        <f>ROUND(I281*H281,2)</f>
        <v>0</v>
      </c>
      <c r="BL281" s="18" t="s">
        <v>258</v>
      </c>
      <c r="BM281" s="224" t="s">
        <v>501</v>
      </c>
    </row>
    <row r="282" s="2" customFormat="1">
      <c r="A282" s="39"/>
      <c r="B282" s="40"/>
      <c r="C282" s="41"/>
      <c r="D282" s="226" t="s">
        <v>155</v>
      </c>
      <c r="E282" s="41"/>
      <c r="F282" s="227" t="s">
        <v>502</v>
      </c>
      <c r="G282" s="41"/>
      <c r="H282" s="41"/>
      <c r="I282" s="228"/>
      <c r="J282" s="41"/>
      <c r="K282" s="41"/>
      <c r="L282" s="45"/>
      <c r="M282" s="229"/>
      <c r="N282" s="230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155</v>
      </c>
      <c r="AU282" s="18" t="s">
        <v>81</v>
      </c>
    </row>
    <row r="283" s="2" customFormat="1" ht="14.4" customHeight="1">
      <c r="A283" s="39"/>
      <c r="B283" s="40"/>
      <c r="C283" s="213" t="s">
        <v>503</v>
      </c>
      <c r="D283" s="213" t="s">
        <v>147</v>
      </c>
      <c r="E283" s="214" t="s">
        <v>504</v>
      </c>
      <c r="F283" s="215" t="s">
        <v>505</v>
      </c>
      <c r="G283" s="216" t="s">
        <v>200</v>
      </c>
      <c r="H283" s="217">
        <v>26</v>
      </c>
      <c r="I283" s="218"/>
      <c r="J283" s="219">
        <f>ROUND(I283*H283,2)</f>
        <v>0</v>
      </c>
      <c r="K283" s="215" t="s">
        <v>151</v>
      </c>
      <c r="L283" s="45"/>
      <c r="M283" s="220" t="s">
        <v>19</v>
      </c>
      <c r="N283" s="221" t="s">
        <v>43</v>
      </c>
      <c r="O283" s="85"/>
      <c r="P283" s="222">
        <f>O283*H283</f>
        <v>0</v>
      </c>
      <c r="Q283" s="222">
        <v>0.00012</v>
      </c>
      <c r="R283" s="222">
        <f>Q283*H283</f>
        <v>0.0031199999999999999</v>
      </c>
      <c r="S283" s="222">
        <v>0.02359</v>
      </c>
      <c r="T283" s="223">
        <f>S283*H283</f>
        <v>0.61334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258</v>
      </c>
      <c r="AT283" s="224" t="s">
        <v>147</v>
      </c>
      <c r="AU283" s="224" t="s">
        <v>81</v>
      </c>
      <c r="AY283" s="18" t="s">
        <v>143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79</v>
      </c>
      <c r="BK283" s="225">
        <f>ROUND(I283*H283,2)</f>
        <v>0</v>
      </c>
      <c r="BL283" s="18" t="s">
        <v>258</v>
      </c>
      <c r="BM283" s="224" t="s">
        <v>506</v>
      </c>
    </row>
    <row r="284" s="2" customFormat="1">
      <c r="A284" s="39"/>
      <c r="B284" s="40"/>
      <c r="C284" s="41"/>
      <c r="D284" s="226" t="s">
        <v>155</v>
      </c>
      <c r="E284" s="41"/>
      <c r="F284" s="227" t="s">
        <v>507</v>
      </c>
      <c r="G284" s="41"/>
      <c r="H284" s="41"/>
      <c r="I284" s="228"/>
      <c r="J284" s="41"/>
      <c r="K284" s="41"/>
      <c r="L284" s="45"/>
      <c r="M284" s="229"/>
      <c r="N284" s="230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155</v>
      </c>
      <c r="AU284" s="18" t="s">
        <v>81</v>
      </c>
    </row>
    <row r="285" s="2" customFormat="1" ht="14.4" customHeight="1">
      <c r="A285" s="39"/>
      <c r="B285" s="40"/>
      <c r="C285" s="213" t="s">
        <v>508</v>
      </c>
      <c r="D285" s="213" t="s">
        <v>147</v>
      </c>
      <c r="E285" s="214" t="s">
        <v>509</v>
      </c>
      <c r="F285" s="215" t="s">
        <v>510</v>
      </c>
      <c r="G285" s="216" t="s">
        <v>200</v>
      </c>
      <c r="H285" s="217">
        <v>10</v>
      </c>
      <c r="I285" s="218"/>
      <c r="J285" s="219">
        <f>ROUND(I285*H285,2)</f>
        <v>0</v>
      </c>
      <c r="K285" s="215" t="s">
        <v>151</v>
      </c>
      <c r="L285" s="45"/>
      <c r="M285" s="220" t="s">
        <v>19</v>
      </c>
      <c r="N285" s="221" t="s">
        <v>43</v>
      </c>
      <c r="O285" s="85"/>
      <c r="P285" s="222">
        <f>O285*H285</f>
        <v>0</v>
      </c>
      <c r="Q285" s="222">
        <v>0.00014999999999999999</v>
      </c>
      <c r="R285" s="222">
        <f>Q285*H285</f>
        <v>0.0014999999999999998</v>
      </c>
      <c r="S285" s="222">
        <v>0.039559999999999998</v>
      </c>
      <c r="T285" s="223">
        <f>S285*H285</f>
        <v>0.39559999999999995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258</v>
      </c>
      <c r="AT285" s="224" t="s">
        <v>147</v>
      </c>
      <c r="AU285" s="224" t="s">
        <v>81</v>
      </c>
      <c r="AY285" s="18" t="s">
        <v>143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79</v>
      </c>
      <c r="BK285" s="225">
        <f>ROUND(I285*H285,2)</f>
        <v>0</v>
      </c>
      <c r="BL285" s="18" t="s">
        <v>258</v>
      </c>
      <c r="BM285" s="224" t="s">
        <v>511</v>
      </c>
    </row>
    <row r="286" s="2" customFormat="1">
      <c r="A286" s="39"/>
      <c r="B286" s="40"/>
      <c r="C286" s="41"/>
      <c r="D286" s="226" t="s">
        <v>155</v>
      </c>
      <c r="E286" s="41"/>
      <c r="F286" s="227" t="s">
        <v>512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155</v>
      </c>
      <c r="AU286" s="18" t="s">
        <v>81</v>
      </c>
    </row>
    <row r="287" s="2" customFormat="1" ht="14.4" customHeight="1">
      <c r="A287" s="39"/>
      <c r="B287" s="40"/>
      <c r="C287" s="213" t="s">
        <v>513</v>
      </c>
      <c r="D287" s="213" t="s">
        <v>147</v>
      </c>
      <c r="E287" s="214" t="s">
        <v>514</v>
      </c>
      <c r="F287" s="215" t="s">
        <v>515</v>
      </c>
      <c r="G287" s="216" t="s">
        <v>200</v>
      </c>
      <c r="H287" s="217">
        <v>1</v>
      </c>
      <c r="I287" s="218"/>
      <c r="J287" s="219">
        <f>ROUND(I287*H287,2)</f>
        <v>0</v>
      </c>
      <c r="K287" s="215" t="s">
        <v>151</v>
      </c>
      <c r="L287" s="45"/>
      <c r="M287" s="220" t="s">
        <v>19</v>
      </c>
      <c r="N287" s="221" t="s">
        <v>43</v>
      </c>
      <c r="O287" s="85"/>
      <c r="P287" s="222">
        <f>O287*H287</f>
        <v>0</v>
      </c>
      <c r="Q287" s="222">
        <v>0.0066699999999999997</v>
      </c>
      <c r="R287" s="222">
        <f>Q287*H287</f>
        <v>0.0066699999999999997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258</v>
      </c>
      <c r="AT287" s="224" t="s">
        <v>147</v>
      </c>
      <c r="AU287" s="224" t="s">
        <v>81</v>
      </c>
      <c r="AY287" s="18" t="s">
        <v>143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79</v>
      </c>
      <c r="BK287" s="225">
        <f>ROUND(I287*H287,2)</f>
        <v>0</v>
      </c>
      <c r="BL287" s="18" t="s">
        <v>258</v>
      </c>
      <c r="BM287" s="224" t="s">
        <v>516</v>
      </c>
    </row>
    <row r="288" s="2" customFormat="1">
      <c r="A288" s="39"/>
      <c r="B288" s="40"/>
      <c r="C288" s="41"/>
      <c r="D288" s="226" t="s">
        <v>155</v>
      </c>
      <c r="E288" s="41"/>
      <c r="F288" s="227" t="s">
        <v>517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155</v>
      </c>
      <c r="AU288" s="18" t="s">
        <v>81</v>
      </c>
    </row>
    <row r="289" s="2" customFormat="1" ht="14.4" customHeight="1">
      <c r="A289" s="39"/>
      <c r="B289" s="40"/>
      <c r="C289" s="213" t="s">
        <v>518</v>
      </c>
      <c r="D289" s="213" t="s">
        <v>147</v>
      </c>
      <c r="E289" s="214" t="s">
        <v>519</v>
      </c>
      <c r="F289" s="215" t="s">
        <v>520</v>
      </c>
      <c r="G289" s="216" t="s">
        <v>200</v>
      </c>
      <c r="H289" s="217">
        <v>42</v>
      </c>
      <c r="I289" s="218"/>
      <c r="J289" s="219">
        <f>ROUND(I289*H289,2)</f>
        <v>0</v>
      </c>
      <c r="K289" s="215" t="s">
        <v>151</v>
      </c>
      <c r="L289" s="45"/>
      <c r="M289" s="220" t="s">
        <v>19</v>
      </c>
      <c r="N289" s="221" t="s">
        <v>43</v>
      </c>
      <c r="O289" s="85"/>
      <c r="P289" s="222">
        <f>O289*H289</f>
        <v>0</v>
      </c>
      <c r="Q289" s="222">
        <v>0.0090799999999999995</v>
      </c>
      <c r="R289" s="222">
        <f>Q289*H289</f>
        <v>0.38135999999999998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258</v>
      </c>
      <c r="AT289" s="224" t="s">
        <v>147</v>
      </c>
      <c r="AU289" s="224" t="s">
        <v>81</v>
      </c>
      <c r="AY289" s="18" t="s">
        <v>143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79</v>
      </c>
      <c r="BK289" s="225">
        <f>ROUND(I289*H289,2)</f>
        <v>0</v>
      </c>
      <c r="BL289" s="18" t="s">
        <v>258</v>
      </c>
      <c r="BM289" s="224" t="s">
        <v>521</v>
      </c>
    </row>
    <row r="290" s="2" customFormat="1">
      <c r="A290" s="39"/>
      <c r="B290" s="40"/>
      <c r="C290" s="41"/>
      <c r="D290" s="226" t="s">
        <v>155</v>
      </c>
      <c r="E290" s="41"/>
      <c r="F290" s="227" t="s">
        <v>522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155</v>
      </c>
      <c r="AU290" s="18" t="s">
        <v>81</v>
      </c>
    </row>
    <row r="291" s="2" customFormat="1" ht="14.4" customHeight="1">
      <c r="A291" s="39"/>
      <c r="B291" s="40"/>
      <c r="C291" s="213" t="s">
        <v>523</v>
      </c>
      <c r="D291" s="213" t="s">
        <v>147</v>
      </c>
      <c r="E291" s="214" t="s">
        <v>524</v>
      </c>
      <c r="F291" s="215" t="s">
        <v>525</v>
      </c>
      <c r="G291" s="216" t="s">
        <v>200</v>
      </c>
      <c r="H291" s="217">
        <v>8</v>
      </c>
      <c r="I291" s="218"/>
      <c r="J291" s="219">
        <f>ROUND(I291*H291,2)</f>
        <v>0</v>
      </c>
      <c r="K291" s="215" t="s">
        <v>151</v>
      </c>
      <c r="L291" s="45"/>
      <c r="M291" s="220" t="s">
        <v>19</v>
      </c>
      <c r="N291" s="221" t="s">
        <v>43</v>
      </c>
      <c r="O291" s="85"/>
      <c r="P291" s="222">
        <f>O291*H291</f>
        <v>0</v>
      </c>
      <c r="Q291" s="222">
        <v>0.01312</v>
      </c>
      <c r="R291" s="222">
        <f>Q291*H291</f>
        <v>0.10496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258</v>
      </c>
      <c r="AT291" s="224" t="s">
        <v>147</v>
      </c>
      <c r="AU291" s="224" t="s">
        <v>81</v>
      </c>
      <c r="AY291" s="18" t="s">
        <v>143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79</v>
      </c>
      <c r="BK291" s="225">
        <f>ROUND(I291*H291,2)</f>
        <v>0</v>
      </c>
      <c r="BL291" s="18" t="s">
        <v>258</v>
      </c>
      <c r="BM291" s="224" t="s">
        <v>526</v>
      </c>
    </row>
    <row r="292" s="2" customFormat="1">
      <c r="A292" s="39"/>
      <c r="B292" s="40"/>
      <c r="C292" s="41"/>
      <c r="D292" s="226" t="s">
        <v>155</v>
      </c>
      <c r="E292" s="41"/>
      <c r="F292" s="227" t="s">
        <v>527</v>
      </c>
      <c r="G292" s="41"/>
      <c r="H292" s="41"/>
      <c r="I292" s="228"/>
      <c r="J292" s="41"/>
      <c r="K292" s="41"/>
      <c r="L292" s="45"/>
      <c r="M292" s="229"/>
      <c r="N292" s="230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155</v>
      </c>
      <c r="AU292" s="18" t="s">
        <v>81</v>
      </c>
    </row>
    <row r="293" s="2" customFormat="1" ht="14.4" customHeight="1">
      <c r="A293" s="39"/>
      <c r="B293" s="40"/>
      <c r="C293" s="213" t="s">
        <v>528</v>
      </c>
      <c r="D293" s="213" t="s">
        <v>147</v>
      </c>
      <c r="E293" s="214" t="s">
        <v>529</v>
      </c>
      <c r="F293" s="215" t="s">
        <v>530</v>
      </c>
      <c r="G293" s="216" t="s">
        <v>200</v>
      </c>
      <c r="H293" s="217">
        <v>2</v>
      </c>
      <c r="I293" s="218"/>
      <c r="J293" s="219">
        <f>ROUND(I293*H293,2)</f>
        <v>0</v>
      </c>
      <c r="K293" s="215" t="s">
        <v>151</v>
      </c>
      <c r="L293" s="45"/>
      <c r="M293" s="220" t="s">
        <v>19</v>
      </c>
      <c r="N293" s="221" t="s">
        <v>43</v>
      </c>
      <c r="O293" s="85"/>
      <c r="P293" s="222">
        <f>O293*H293</f>
        <v>0</v>
      </c>
      <c r="Q293" s="222">
        <v>0.028400000000000002</v>
      </c>
      <c r="R293" s="222">
        <f>Q293*H293</f>
        <v>0.056800000000000003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258</v>
      </c>
      <c r="AT293" s="224" t="s">
        <v>147</v>
      </c>
      <c r="AU293" s="224" t="s">
        <v>81</v>
      </c>
      <c r="AY293" s="18" t="s">
        <v>143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79</v>
      </c>
      <c r="BK293" s="225">
        <f>ROUND(I293*H293,2)</f>
        <v>0</v>
      </c>
      <c r="BL293" s="18" t="s">
        <v>258</v>
      </c>
      <c r="BM293" s="224" t="s">
        <v>531</v>
      </c>
    </row>
    <row r="294" s="2" customFormat="1">
      <c r="A294" s="39"/>
      <c r="B294" s="40"/>
      <c r="C294" s="41"/>
      <c r="D294" s="226" t="s">
        <v>155</v>
      </c>
      <c r="E294" s="41"/>
      <c r="F294" s="227" t="s">
        <v>532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155</v>
      </c>
      <c r="AU294" s="18" t="s">
        <v>81</v>
      </c>
    </row>
    <row r="295" s="2" customFormat="1" ht="14.4" customHeight="1">
      <c r="A295" s="39"/>
      <c r="B295" s="40"/>
      <c r="C295" s="213" t="s">
        <v>533</v>
      </c>
      <c r="D295" s="213" t="s">
        <v>147</v>
      </c>
      <c r="E295" s="214" t="s">
        <v>534</v>
      </c>
      <c r="F295" s="215" t="s">
        <v>535</v>
      </c>
      <c r="G295" s="216" t="s">
        <v>280</v>
      </c>
      <c r="H295" s="217">
        <v>2</v>
      </c>
      <c r="I295" s="218"/>
      <c r="J295" s="219">
        <f>ROUND(I295*H295,2)</f>
        <v>0</v>
      </c>
      <c r="K295" s="215" t="s">
        <v>151</v>
      </c>
      <c r="L295" s="45"/>
      <c r="M295" s="220" t="s">
        <v>19</v>
      </c>
      <c r="N295" s="221" t="s">
        <v>43</v>
      </c>
      <c r="O295" s="85"/>
      <c r="P295" s="222">
        <f>O295*H295</f>
        <v>0</v>
      </c>
      <c r="Q295" s="222">
        <v>0.0042500000000000003</v>
      </c>
      <c r="R295" s="222">
        <f>Q295*H295</f>
        <v>0.0085000000000000006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258</v>
      </c>
      <c r="AT295" s="224" t="s">
        <v>147</v>
      </c>
      <c r="AU295" s="224" t="s">
        <v>81</v>
      </c>
      <c r="AY295" s="18" t="s">
        <v>143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79</v>
      </c>
      <c r="BK295" s="225">
        <f>ROUND(I295*H295,2)</f>
        <v>0</v>
      </c>
      <c r="BL295" s="18" t="s">
        <v>258</v>
      </c>
      <c r="BM295" s="224" t="s">
        <v>536</v>
      </c>
    </row>
    <row r="296" s="2" customFormat="1">
      <c r="A296" s="39"/>
      <c r="B296" s="40"/>
      <c r="C296" s="41"/>
      <c r="D296" s="226" t="s">
        <v>155</v>
      </c>
      <c r="E296" s="41"/>
      <c r="F296" s="227" t="s">
        <v>537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155</v>
      </c>
      <c r="AU296" s="18" t="s">
        <v>81</v>
      </c>
    </row>
    <row r="297" s="2" customFormat="1" ht="14.4" customHeight="1">
      <c r="A297" s="39"/>
      <c r="B297" s="40"/>
      <c r="C297" s="213" t="s">
        <v>538</v>
      </c>
      <c r="D297" s="213" t="s">
        <v>147</v>
      </c>
      <c r="E297" s="214" t="s">
        <v>539</v>
      </c>
      <c r="F297" s="215" t="s">
        <v>540</v>
      </c>
      <c r="G297" s="216" t="s">
        <v>200</v>
      </c>
      <c r="H297" s="217">
        <v>10</v>
      </c>
      <c r="I297" s="218"/>
      <c r="J297" s="219">
        <f>ROUND(I297*H297,2)</f>
        <v>0</v>
      </c>
      <c r="K297" s="215" t="s">
        <v>151</v>
      </c>
      <c r="L297" s="45"/>
      <c r="M297" s="220" t="s">
        <v>19</v>
      </c>
      <c r="N297" s="221" t="s">
        <v>43</v>
      </c>
      <c r="O297" s="85"/>
      <c r="P297" s="222">
        <f>O297*H297</f>
        <v>0</v>
      </c>
      <c r="Q297" s="222">
        <v>0</v>
      </c>
      <c r="R297" s="222">
        <f>Q297*H297</f>
        <v>0</v>
      </c>
      <c r="S297" s="222">
        <v>0</v>
      </c>
      <c r="T297" s="22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258</v>
      </c>
      <c r="AT297" s="224" t="s">
        <v>147</v>
      </c>
      <c r="AU297" s="224" t="s">
        <v>81</v>
      </c>
      <c r="AY297" s="18" t="s">
        <v>143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79</v>
      </c>
      <c r="BK297" s="225">
        <f>ROUND(I297*H297,2)</f>
        <v>0</v>
      </c>
      <c r="BL297" s="18" t="s">
        <v>258</v>
      </c>
      <c r="BM297" s="224" t="s">
        <v>541</v>
      </c>
    </row>
    <row r="298" s="2" customFormat="1">
      <c r="A298" s="39"/>
      <c r="B298" s="40"/>
      <c r="C298" s="41"/>
      <c r="D298" s="226" t="s">
        <v>155</v>
      </c>
      <c r="E298" s="41"/>
      <c r="F298" s="227" t="s">
        <v>542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155</v>
      </c>
      <c r="AU298" s="18" t="s">
        <v>81</v>
      </c>
    </row>
    <row r="299" s="2" customFormat="1" ht="14.4" customHeight="1">
      <c r="A299" s="39"/>
      <c r="B299" s="40"/>
      <c r="C299" s="213" t="s">
        <v>543</v>
      </c>
      <c r="D299" s="213" t="s">
        <v>147</v>
      </c>
      <c r="E299" s="214" t="s">
        <v>544</v>
      </c>
      <c r="F299" s="215" t="s">
        <v>545</v>
      </c>
      <c r="G299" s="216" t="s">
        <v>200</v>
      </c>
      <c r="H299" s="217">
        <v>26</v>
      </c>
      <c r="I299" s="218"/>
      <c r="J299" s="219">
        <f>ROUND(I299*H299,2)</f>
        <v>0</v>
      </c>
      <c r="K299" s="215" t="s">
        <v>151</v>
      </c>
      <c r="L299" s="45"/>
      <c r="M299" s="220" t="s">
        <v>19</v>
      </c>
      <c r="N299" s="221" t="s">
        <v>43</v>
      </c>
      <c r="O299" s="85"/>
      <c r="P299" s="222">
        <f>O299*H299</f>
        <v>0</v>
      </c>
      <c r="Q299" s="222">
        <v>0</v>
      </c>
      <c r="R299" s="222">
        <f>Q299*H299</f>
        <v>0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258</v>
      </c>
      <c r="AT299" s="224" t="s">
        <v>147</v>
      </c>
      <c r="AU299" s="224" t="s">
        <v>81</v>
      </c>
      <c r="AY299" s="18" t="s">
        <v>143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79</v>
      </c>
      <c r="BK299" s="225">
        <f>ROUND(I299*H299,2)</f>
        <v>0</v>
      </c>
      <c r="BL299" s="18" t="s">
        <v>258</v>
      </c>
      <c r="BM299" s="224" t="s">
        <v>546</v>
      </c>
    </row>
    <row r="300" s="2" customFormat="1">
      <c r="A300" s="39"/>
      <c r="B300" s="40"/>
      <c r="C300" s="41"/>
      <c r="D300" s="226" t="s">
        <v>155</v>
      </c>
      <c r="E300" s="41"/>
      <c r="F300" s="227" t="s">
        <v>547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155</v>
      </c>
      <c r="AU300" s="18" t="s">
        <v>81</v>
      </c>
    </row>
    <row r="301" s="2" customFormat="1" ht="14.4" customHeight="1">
      <c r="A301" s="39"/>
      <c r="B301" s="40"/>
      <c r="C301" s="213" t="s">
        <v>548</v>
      </c>
      <c r="D301" s="213" t="s">
        <v>147</v>
      </c>
      <c r="E301" s="214" t="s">
        <v>549</v>
      </c>
      <c r="F301" s="215" t="s">
        <v>550</v>
      </c>
      <c r="G301" s="216" t="s">
        <v>200</v>
      </c>
      <c r="H301" s="217">
        <v>14</v>
      </c>
      <c r="I301" s="218"/>
      <c r="J301" s="219">
        <f>ROUND(I301*H301,2)</f>
        <v>0</v>
      </c>
      <c r="K301" s="215" t="s">
        <v>19</v>
      </c>
      <c r="L301" s="45"/>
      <c r="M301" s="220" t="s">
        <v>19</v>
      </c>
      <c r="N301" s="221" t="s">
        <v>43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258</v>
      </c>
      <c r="AT301" s="224" t="s">
        <v>147</v>
      </c>
      <c r="AU301" s="224" t="s">
        <v>81</v>
      </c>
      <c r="AY301" s="18" t="s">
        <v>143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79</v>
      </c>
      <c r="BK301" s="225">
        <f>ROUND(I301*H301,2)</f>
        <v>0</v>
      </c>
      <c r="BL301" s="18" t="s">
        <v>258</v>
      </c>
      <c r="BM301" s="224" t="s">
        <v>551</v>
      </c>
    </row>
    <row r="302" s="2" customFormat="1">
      <c r="A302" s="39"/>
      <c r="B302" s="40"/>
      <c r="C302" s="41"/>
      <c r="D302" s="226" t="s">
        <v>155</v>
      </c>
      <c r="E302" s="41"/>
      <c r="F302" s="227" t="s">
        <v>547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155</v>
      </c>
      <c r="AU302" s="18" t="s">
        <v>81</v>
      </c>
    </row>
    <row r="303" s="2" customFormat="1" ht="14.4" customHeight="1">
      <c r="A303" s="39"/>
      <c r="B303" s="40"/>
      <c r="C303" s="213" t="s">
        <v>552</v>
      </c>
      <c r="D303" s="213" t="s">
        <v>147</v>
      </c>
      <c r="E303" s="214" t="s">
        <v>553</v>
      </c>
      <c r="F303" s="215" t="s">
        <v>554</v>
      </c>
      <c r="G303" s="216" t="s">
        <v>200</v>
      </c>
      <c r="H303" s="217">
        <v>50</v>
      </c>
      <c r="I303" s="218"/>
      <c r="J303" s="219">
        <f>ROUND(I303*H303,2)</f>
        <v>0</v>
      </c>
      <c r="K303" s="215" t="s">
        <v>151</v>
      </c>
      <c r="L303" s="45"/>
      <c r="M303" s="220" t="s">
        <v>19</v>
      </c>
      <c r="N303" s="221" t="s">
        <v>43</v>
      </c>
      <c r="O303" s="85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258</v>
      </c>
      <c r="AT303" s="224" t="s">
        <v>147</v>
      </c>
      <c r="AU303" s="224" t="s">
        <v>81</v>
      </c>
      <c r="AY303" s="18" t="s">
        <v>143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79</v>
      </c>
      <c r="BK303" s="225">
        <f>ROUND(I303*H303,2)</f>
        <v>0</v>
      </c>
      <c r="BL303" s="18" t="s">
        <v>258</v>
      </c>
      <c r="BM303" s="224" t="s">
        <v>555</v>
      </c>
    </row>
    <row r="304" s="2" customFormat="1">
      <c r="A304" s="39"/>
      <c r="B304" s="40"/>
      <c r="C304" s="41"/>
      <c r="D304" s="226" t="s">
        <v>155</v>
      </c>
      <c r="E304" s="41"/>
      <c r="F304" s="227" t="s">
        <v>556</v>
      </c>
      <c r="G304" s="41"/>
      <c r="H304" s="41"/>
      <c r="I304" s="228"/>
      <c r="J304" s="41"/>
      <c r="K304" s="41"/>
      <c r="L304" s="45"/>
      <c r="M304" s="229"/>
      <c r="N304" s="230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155</v>
      </c>
      <c r="AU304" s="18" t="s">
        <v>81</v>
      </c>
    </row>
    <row r="305" s="2" customFormat="1" ht="14.4" customHeight="1">
      <c r="A305" s="39"/>
      <c r="B305" s="40"/>
      <c r="C305" s="213" t="s">
        <v>557</v>
      </c>
      <c r="D305" s="213" t="s">
        <v>147</v>
      </c>
      <c r="E305" s="214" t="s">
        <v>558</v>
      </c>
      <c r="F305" s="215" t="s">
        <v>559</v>
      </c>
      <c r="G305" s="216" t="s">
        <v>200</v>
      </c>
      <c r="H305" s="217">
        <v>1</v>
      </c>
      <c r="I305" s="218"/>
      <c r="J305" s="219">
        <f>ROUND(I305*H305,2)</f>
        <v>0</v>
      </c>
      <c r="K305" s="215" t="s">
        <v>151</v>
      </c>
      <c r="L305" s="45"/>
      <c r="M305" s="220" t="s">
        <v>19</v>
      </c>
      <c r="N305" s="221" t="s">
        <v>43</v>
      </c>
      <c r="O305" s="85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258</v>
      </c>
      <c r="AT305" s="224" t="s">
        <v>147</v>
      </c>
      <c r="AU305" s="224" t="s">
        <v>81</v>
      </c>
      <c r="AY305" s="18" t="s">
        <v>143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79</v>
      </c>
      <c r="BK305" s="225">
        <f>ROUND(I305*H305,2)</f>
        <v>0</v>
      </c>
      <c r="BL305" s="18" t="s">
        <v>258</v>
      </c>
      <c r="BM305" s="224" t="s">
        <v>560</v>
      </c>
    </row>
    <row r="306" s="2" customFormat="1">
      <c r="A306" s="39"/>
      <c r="B306" s="40"/>
      <c r="C306" s="41"/>
      <c r="D306" s="226" t="s">
        <v>155</v>
      </c>
      <c r="E306" s="41"/>
      <c r="F306" s="227" t="s">
        <v>561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155</v>
      </c>
      <c r="AU306" s="18" t="s">
        <v>81</v>
      </c>
    </row>
    <row r="307" s="2" customFormat="1" ht="14.4" customHeight="1">
      <c r="A307" s="39"/>
      <c r="B307" s="40"/>
      <c r="C307" s="213" t="s">
        <v>562</v>
      </c>
      <c r="D307" s="213" t="s">
        <v>147</v>
      </c>
      <c r="E307" s="214" t="s">
        <v>563</v>
      </c>
      <c r="F307" s="215" t="s">
        <v>564</v>
      </c>
      <c r="G307" s="216" t="s">
        <v>178</v>
      </c>
      <c r="H307" s="217">
        <v>1</v>
      </c>
      <c r="I307" s="218"/>
      <c r="J307" s="219">
        <f>ROUND(I307*H307,2)</f>
        <v>0</v>
      </c>
      <c r="K307" s="215" t="s">
        <v>151</v>
      </c>
      <c r="L307" s="45"/>
      <c r="M307" s="220" t="s">
        <v>19</v>
      </c>
      <c r="N307" s="221" t="s">
        <v>43</v>
      </c>
      <c r="O307" s="85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258</v>
      </c>
      <c r="AT307" s="224" t="s">
        <v>147</v>
      </c>
      <c r="AU307" s="224" t="s">
        <v>81</v>
      </c>
      <c r="AY307" s="18" t="s">
        <v>143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79</v>
      </c>
      <c r="BK307" s="225">
        <f>ROUND(I307*H307,2)</f>
        <v>0</v>
      </c>
      <c r="BL307" s="18" t="s">
        <v>258</v>
      </c>
      <c r="BM307" s="224" t="s">
        <v>565</v>
      </c>
    </row>
    <row r="308" s="2" customFormat="1">
      <c r="A308" s="39"/>
      <c r="B308" s="40"/>
      <c r="C308" s="41"/>
      <c r="D308" s="226" t="s">
        <v>155</v>
      </c>
      <c r="E308" s="41"/>
      <c r="F308" s="227" t="s">
        <v>566</v>
      </c>
      <c r="G308" s="41"/>
      <c r="H308" s="41"/>
      <c r="I308" s="228"/>
      <c r="J308" s="41"/>
      <c r="K308" s="41"/>
      <c r="L308" s="45"/>
      <c r="M308" s="229"/>
      <c r="N308" s="230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155</v>
      </c>
      <c r="AU308" s="18" t="s">
        <v>81</v>
      </c>
    </row>
    <row r="309" s="2" customFormat="1" ht="14.4" customHeight="1">
      <c r="A309" s="39"/>
      <c r="B309" s="40"/>
      <c r="C309" s="213" t="s">
        <v>567</v>
      </c>
      <c r="D309" s="213" t="s">
        <v>147</v>
      </c>
      <c r="E309" s="214" t="s">
        <v>568</v>
      </c>
      <c r="F309" s="215" t="s">
        <v>569</v>
      </c>
      <c r="G309" s="216" t="s">
        <v>178</v>
      </c>
      <c r="H309" s="217">
        <v>0.89100000000000001</v>
      </c>
      <c r="I309" s="218"/>
      <c r="J309" s="219">
        <f>ROUND(I309*H309,2)</f>
        <v>0</v>
      </c>
      <c r="K309" s="215" t="s">
        <v>151</v>
      </c>
      <c r="L309" s="45"/>
      <c r="M309" s="220" t="s">
        <v>19</v>
      </c>
      <c r="N309" s="221" t="s">
        <v>43</v>
      </c>
      <c r="O309" s="85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258</v>
      </c>
      <c r="AT309" s="224" t="s">
        <v>147</v>
      </c>
      <c r="AU309" s="224" t="s">
        <v>81</v>
      </c>
      <c r="AY309" s="18" t="s">
        <v>143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79</v>
      </c>
      <c r="BK309" s="225">
        <f>ROUND(I309*H309,2)</f>
        <v>0</v>
      </c>
      <c r="BL309" s="18" t="s">
        <v>258</v>
      </c>
      <c r="BM309" s="224" t="s">
        <v>570</v>
      </c>
    </row>
    <row r="310" s="2" customFormat="1">
      <c r="A310" s="39"/>
      <c r="B310" s="40"/>
      <c r="C310" s="41"/>
      <c r="D310" s="226" t="s">
        <v>155</v>
      </c>
      <c r="E310" s="41"/>
      <c r="F310" s="227" t="s">
        <v>571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155</v>
      </c>
      <c r="AU310" s="18" t="s">
        <v>81</v>
      </c>
    </row>
    <row r="311" s="2" customFormat="1" ht="14.4" customHeight="1">
      <c r="A311" s="39"/>
      <c r="B311" s="40"/>
      <c r="C311" s="213" t="s">
        <v>572</v>
      </c>
      <c r="D311" s="213" t="s">
        <v>147</v>
      </c>
      <c r="E311" s="214" t="s">
        <v>573</v>
      </c>
      <c r="F311" s="215" t="s">
        <v>574</v>
      </c>
      <c r="G311" s="216" t="s">
        <v>178</v>
      </c>
      <c r="H311" s="217">
        <v>0.89100000000000001</v>
      </c>
      <c r="I311" s="218"/>
      <c r="J311" s="219">
        <f>ROUND(I311*H311,2)</f>
        <v>0</v>
      </c>
      <c r="K311" s="215" t="s">
        <v>151</v>
      </c>
      <c r="L311" s="45"/>
      <c r="M311" s="220" t="s">
        <v>19</v>
      </c>
      <c r="N311" s="221" t="s">
        <v>43</v>
      </c>
      <c r="O311" s="85"/>
      <c r="P311" s="222">
        <f>O311*H311</f>
        <v>0</v>
      </c>
      <c r="Q311" s="222">
        <v>0</v>
      </c>
      <c r="R311" s="222">
        <f>Q311*H311</f>
        <v>0</v>
      </c>
      <c r="S311" s="222">
        <v>0</v>
      </c>
      <c r="T311" s="22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152</v>
      </c>
      <c r="AT311" s="224" t="s">
        <v>147</v>
      </c>
      <c r="AU311" s="224" t="s">
        <v>81</v>
      </c>
      <c r="AY311" s="18" t="s">
        <v>143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79</v>
      </c>
      <c r="BK311" s="225">
        <f>ROUND(I311*H311,2)</f>
        <v>0</v>
      </c>
      <c r="BL311" s="18" t="s">
        <v>152</v>
      </c>
      <c r="BM311" s="224" t="s">
        <v>575</v>
      </c>
    </row>
    <row r="312" s="2" customFormat="1">
      <c r="A312" s="39"/>
      <c r="B312" s="40"/>
      <c r="C312" s="41"/>
      <c r="D312" s="226" t="s">
        <v>155</v>
      </c>
      <c r="E312" s="41"/>
      <c r="F312" s="227" t="s">
        <v>576</v>
      </c>
      <c r="G312" s="41"/>
      <c r="H312" s="41"/>
      <c r="I312" s="228"/>
      <c r="J312" s="41"/>
      <c r="K312" s="41"/>
      <c r="L312" s="45"/>
      <c r="M312" s="229"/>
      <c r="N312" s="230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155</v>
      </c>
      <c r="AU312" s="18" t="s">
        <v>81</v>
      </c>
    </row>
    <row r="313" s="2" customFormat="1" ht="14.4" customHeight="1">
      <c r="A313" s="39"/>
      <c r="B313" s="40"/>
      <c r="C313" s="213" t="s">
        <v>577</v>
      </c>
      <c r="D313" s="213" t="s">
        <v>147</v>
      </c>
      <c r="E313" s="214" t="s">
        <v>578</v>
      </c>
      <c r="F313" s="215" t="s">
        <v>579</v>
      </c>
      <c r="G313" s="216" t="s">
        <v>178</v>
      </c>
      <c r="H313" s="217">
        <v>0.89100000000000001</v>
      </c>
      <c r="I313" s="218"/>
      <c r="J313" s="219">
        <f>ROUND(I313*H313,2)</f>
        <v>0</v>
      </c>
      <c r="K313" s="215" t="s">
        <v>151</v>
      </c>
      <c r="L313" s="45"/>
      <c r="M313" s="220" t="s">
        <v>19</v>
      </c>
      <c r="N313" s="221" t="s">
        <v>43</v>
      </c>
      <c r="O313" s="85"/>
      <c r="P313" s="222">
        <f>O313*H313</f>
        <v>0</v>
      </c>
      <c r="Q313" s="222">
        <v>0</v>
      </c>
      <c r="R313" s="222">
        <f>Q313*H313</f>
        <v>0</v>
      </c>
      <c r="S313" s="222">
        <v>0</v>
      </c>
      <c r="T313" s="223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4" t="s">
        <v>258</v>
      </c>
      <c r="AT313" s="224" t="s">
        <v>147</v>
      </c>
      <c r="AU313" s="224" t="s">
        <v>81</v>
      </c>
      <c r="AY313" s="18" t="s">
        <v>143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8" t="s">
        <v>79</v>
      </c>
      <c r="BK313" s="225">
        <f>ROUND(I313*H313,2)</f>
        <v>0</v>
      </c>
      <c r="BL313" s="18" t="s">
        <v>258</v>
      </c>
      <c r="BM313" s="224" t="s">
        <v>580</v>
      </c>
    </row>
    <row r="314" s="2" customFormat="1">
      <c r="A314" s="39"/>
      <c r="B314" s="40"/>
      <c r="C314" s="41"/>
      <c r="D314" s="226" t="s">
        <v>155</v>
      </c>
      <c r="E314" s="41"/>
      <c r="F314" s="227" t="s">
        <v>581</v>
      </c>
      <c r="G314" s="41"/>
      <c r="H314" s="41"/>
      <c r="I314" s="228"/>
      <c r="J314" s="41"/>
      <c r="K314" s="41"/>
      <c r="L314" s="45"/>
      <c r="M314" s="229"/>
      <c r="N314" s="230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155</v>
      </c>
      <c r="AU314" s="18" t="s">
        <v>81</v>
      </c>
    </row>
    <row r="315" s="2" customFormat="1" ht="14.4" customHeight="1">
      <c r="A315" s="39"/>
      <c r="B315" s="40"/>
      <c r="C315" s="213" t="s">
        <v>582</v>
      </c>
      <c r="D315" s="213" t="s">
        <v>147</v>
      </c>
      <c r="E315" s="214" t="s">
        <v>583</v>
      </c>
      <c r="F315" s="215" t="s">
        <v>584</v>
      </c>
      <c r="G315" s="216" t="s">
        <v>178</v>
      </c>
      <c r="H315" s="217">
        <v>0.89100000000000001</v>
      </c>
      <c r="I315" s="218"/>
      <c r="J315" s="219">
        <f>ROUND(I315*H315,2)</f>
        <v>0</v>
      </c>
      <c r="K315" s="215" t="s">
        <v>151</v>
      </c>
      <c r="L315" s="45"/>
      <c r="M315" s="220" t="s">
        <v>19</v>
      </c>
      <c r="N315" s="221" t="s">
        <v>43</v>
      </c>
      <c r="O315" s="85"/>
      <c r="P315" s="222">
        <f>O315*H315</f>
        <v>0</v>
      </c>
      <c r="Q315" s="222">
        <v>0</v>
      </c>
      <c r="R315" s="222">
        <f>Q315*H315</f>
        <v>0</v>
      </c>
      <c r="S315" s="222">
        <v>0</v>
      </c>
      <c r="T315" s="223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4" t="s">
        <v>258</v>
      </c>
      <c r="AT315" s="224" t="s">
        <v>147</v>
      </c>
      <c r="AU315" s="224" t="s">
        <v>81</v>
      </c>
      <c r="AY315" s="18" t="s">
        <v>143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8" t="s">
        <v>79</v>
      </c>
      <c r="BK315" s="225">
        <f>ROUND(I315*H315,2)</f>
        <v>0</v>
      </c>
      <c r="BL315" s="18" t="s">
        <v>258</v>
      </c>
      <c r="BM315" s="224" t="s">
        <v>585</v>
      </c>
    </row>
    <row r="316" s="2" customFormat="1">
      <c r="A316" s="39"/>
      <c r="B316" s="40"/>
      <c r="C316" s="41"/>
      <c r="D316" s="226" t="s">
        <v>155</v>
      </c>
      <c r="E316" s="41"/>
      <c r="F316" s="227" t="s">
        <v>586</v>
      </c>
      <c r="G316" s="41"/>
      <c r="H316" s="41"/>
      <c r="I316" s="228"/>
      <c r="J316" s="41"/>
      <c r="K316" s="41"/>
      <c r="L316" s="45"/>
      <c r="M316" s="229"/>
      <c r="N316" s="230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155</v>
      </c>
      <c r="AU316" s="18" t="s">
        <v>81</v>
      </c>
    </row>
    <row r="317" s="12" customFormat="1" ht="22.8" customHeight="1">
      <c r="A317" s="12"/>
      <c r="B317" s="197"/>
      <c r="C317" s="198"/>
      <c r="D317" s="199" t="s">
        <v>71</v>
      </c>
      <c r="E317" s="211" t="s">
        <v>587</v>
      </c>
      <c r="F317" s="211" t="s">
        <v>588</v>
      </c>
      <c r="G317" s="198"/>
      <c r="H317" s="198"/>
      <c r="I317" s="201"/>
      <c r="J317" s="212">
        <f>BK317</f>
        <v>0</v>
      </c>
      <c r="K317" s="198"/>
      <c r="L317" s="203"/>
      <c r="M317" s="204"/>
      <c r="N317" s="205"/>
      <c r="O317" s="205"/>
      <c r="P317" s="206">
        <f>SUM(P318:P379)</f>
        <v>0</v>
      </c>
      <c r="Q317" s="205"/>
      <c r="R317" s="206">
        <f>SUM(R318:R379)</f>
        <v>0.21611999999999998</v>
      </c>
      <c r="S317" s="205"/>
      <c r="T317" s="207">
        <f>SUM(T318:T379)</f>
        <v>0.67800000000000005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8" t="s">
        <v>81</v>
      </c>
      <c r="AT317" s="209" t="s">
        <v>71</v>
      </c>
      <c r="AU317" s="209" t="s">
        <v>79</v>
      </c>
      <c r="AY317" s="208" t="s">
        <v>143</v>
      </c>
      <c r="BK317" s="210">
        <f>SUM(BK318:BK379)</f>
        <v>0</v>
      </c>
    </row>
    <row r="318" s="2" customFormat="1" ht="24.15" customHeight="1">
      <c r="A318" s="39"/>
      <c r="B318" s="40"/>
      <c r="C318" s="213" t="s">
        <v>589</v>
      </c>
      <c r="D318" s="213" t="s">
        <v>147</v>
      </c>
      <c r="E318" s="214" t="s">
        <v>590</v>
      </c>
      <c r="F318" s="215" t="s">
        <v>591</v>
      </c>
      <c r="G318" s="216" t="s">
        <v>397</v>
      </c>
      <c r="H318" s="217">
        <v>1</v>
      </c>
      <c r="I318" s="218"/>
      <c r="J318" s="219">
        <f>ROUND(I318*H318,2)</f>
        <v>0</v>
      </c>
      <c r="K318" s="215" t="s">
        <v>19</v>
      </c>
      <c r="L318" s="45"/>
      <c r="M318" s="220" t="s">
        <v>19</v>
      </c>
      <c r="N318" s="221" t="s">
        <v>43</v>
      </c>
      <c r="O318" s="85"/>
      <c r="P318" s="222">
        <f>O318*H318</f>
        <v>0</v>
      </c>
      <c r="Q318" s="222">
        <v>0</v>
      </c>
      <c r="R318" s="222">
        <f>Q318*H318</f>
        <v>0</v>
      </c>
      <c r="S318" s="222">
        <v>0</v>
      </c>
      <c r="T318" s="22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4" t="s">
        <v>258</v>
      </c>
      <c r="AT318" s="224" t="s">
        <v>147</v>
      </c>
      <c r="AU318" s="224" t="s">
        <v>81</v>
      </c>
      <c r="AY318" s="18" t="s">
        <v>143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8" t="s">
        <v>79</v>
      </c>
      <c r="BK318" s="225">
        <f>ROUND(I318*H318,2)</f>
        <v>0</v>
      </c>
      <c r="BL318" s="18" t="s">
        <v>258</v>
      </c>
      <c r="BM318" s="224" t="s">
        <v>592</v>
      </c>
    </row>
    <row r="319" s="2" customFormat="1">
      <c r="A319" s="39"/>
      <c r="B319" s="40"/>
      <c r="C319" s="41"/>
      <c r="D319" s="226" t="s">
        <v>155</v>
      </c>
      <c r="E319" s="41"/>
      <c r="F319" s="227" t="s">
        <v>591</v>
      </c>
      <c r="G319" s="41"/>
      <c r="H319" s="41"/>
      <c r="I319" s="228"/>
      <c r="J319" s="41"/>
      <c r="K319" s="41"/>
      <c r="L319" s="45"/>
      <c r="M319" s="229"/>
      <c r="N319" s="230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155</v>
      </c>
      <c r="AU319" s="18" t="s">
        <v>81</v>
      </c>
    </row>
    <row r="320" s="2" customFormat="1" ht="14.4" customHeight="1">
      <c r="A320" s="39"/>
      <c r="B320" s="40"/>
      <c r="C320" s="213" t="s">
        <v>593</v>
      </c>
      <c r="D320" s="213" t="s">
        <v>147</v>
      </c>
      <c r="E320" s="214" t="s">
        <v>594</v>
      </c>
      <c r="F320" s="215" t="s">
        <v>595</v>
      </c>
      <c r="G320" s="216" t="s">
        <v>280</v>
      </c>
      <c r="H320" s="217">
        <v>4</v>
      </c>
      <c r="I320" s="218"/>
      <c r="J320" s="219">
        <f>ROUND(I320*H320,2)</f>
        <v>0</v>
      </c>
      <c r="K320" s="215" t="s">
        <v>151</v>
      </c>
      <c r="L320" s="45"/>
      <c r="M320" s="220" t="s">
        <v>19</v>
      </c>
      <c r="N320" s="221" t="s">
        <v>43</v>
      </c>
      <c r="O320" s="85"/>
      <c r="P320" s="222">
        <f>O320*H320</f>
        <v>0</v>
      </c>
      <c r="Q320" s="222">
        <v>2.0000000000000002E-05</v>
      </c>
      <c r="R320" s="222">
        <f>Q320*H320</f>
        <v>8.0000000000000007E-05</v>
      </c>
      <c r="S320" s="222">
        <v>0.039</v>
      </c>
      <c r="T320" s="223">
        <f>S320*H320</f>
        <v>0.156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258</v>
      </c>
      <c r="AT320" s="224" t="s">
        <v>147</v>
      </c>
      <c r="AU320" s="224" t="s">
        <v>81</v>
      </c>
      <c r="AY320" s="18" t="s">
        <v>143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79</v>
      </c>
      <c r="BK320" s="225">
        <f>ROUND(I320*H320,2)</f>
        <v>0</v>
      </c>
      <c r="BL320" s="18" t="s">
        <v>258</v>
      </c>
      <c r="BM320" s="224" t="s">
        <v>596</v>
      </c>
    </row>
    <row r="321" s="2" customFormat="1">
      <c r="A321" s="39"/>
      <c r="B321" s="40"/>
      <c r="C321" s="41"/>
      <c r="D321" s="226" t="s">
        <v>155</v>
      </c>
      <c r="E321" s="41"/>
      <c r="F321" s="227" t="s">
        <v>597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155</v>
      </c>
      <c r="AU321" s="18" t="s">
        <v>81</v>
      </c>
    </row>
    <row r="322" s="2" customFormat="1" ht="14.4" customHeight="1">
      <c r="A322" s="39"/>
      <c r="B322" s="40"/>
      <c r="C322" s="213" t="s">
        <v>598</v>
      </c>
      <c r="D322" s="213" t="s">
        <v>147</v>
      </c>
      <c r="E322" s="214" t="s">
        <v>599</v>
      </c>
      <c r="F322" s="215" t="s">
        <v>600</v>
      </c>
      <c r="G322" s="216" t="s">
        <v>280</v>
      </c>
      <c r="H322" s="217">
        <v>4</v>
      </c>
      <c r="I322" s="218"/>
      <c r="J322" s="219">
        <f>ROUND(I322*H322,2)</f>
        <v>0</v>
      </c>
      <c r="K322" s="215" t="s">
        <v>151</v>
      </c>
      <c r="L322" s="45"/>
      <c r="M322" s="220" t="s">
        <v>19</v>
      </c>
      <c r="N322" s="221" t="s">
        <v>43</v>
      </c>
      <c r="O322" s="85"/>
      <c r="P322" s="222">
        <f>O322*H322</f>
        <v>0</v>
      </c>
      <c r="Q322" s="222">
        <v>2.0000000000000002E-05</v>
      </c>
      <c r="R322" s="222">
        <f>Q322*H322</f>
        <v>8.0000000000000007E-05</v>
      </c>
      <c r="S322" s="222">
        <v>0.083000000000000004</v>
      </c>
      <c r="T322" s="223">
        <f>S322*H322</f>
        <v>0.33200000000000002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4" t="s">
        <v>258</v>
      </c>
      <c r="AT322" s="224" t="s">
        <v>147</v>
      </c>
      <c r="AU322" s="224" t="s">
        <v>81</v>
      </c>
      <c r="AY322" s="18" t="s">
        <v>143</v>
      </c>
      <c r="BE322" s="225">
        <f>IF(N322="základní",J322,0)</f>
        <v>0</v>
      </c>
      <c r="BF322" s="225">
        <f>IF(N322="snížená",J322,0)</f>
        <v>0</v>
      </c>
      <c r="BG322" s="225">
        <f>IF(N322="zákl. přenesená",J322,0)</f>
        <v>0</v>
      </c>
      <c r="BH322" s="225">
        <f>IF(N322="sníž. přenesená",J322,0)</f>
        <v>0</v>
      </c>
      <c r="BI322" s="225">
        <f>IF(N322="nulová",J322,0)</f>
        <v>0</v>
      </c>
      <c r="BJ322" s="18" t="s">
        <v>79</v>
      </c>
      <c r="BK322" s="225">
        <f>ROUND(I322*H322,2)</f>
        <v>0</v>
      </c>
      <c r="BL322" s="18" t="s">
        <v>258</v>
      </c>
      <c r="BM322" s="224" t="s">
        <v>601</v>
      </c>
    </row>
    <row r="323" s="2" customFormat="1">
      <c r="A323" s="39"/>
      <c r="B323" s="40"/>
      <c r="C323" s="41"/>
      <c r="D323" s="226" t="s">
        <v>155</v>
      </c>
      <c r="E323" s="41"/>
      <c r="F323" s="227" t="s">
        <v>602</v>
      </c>
      <c r="G323" s="41"/>
      <c r="H323" s="41"/>
      <c r="I323" s="228"/>
      <c r="J323" s="41"/>
      <c r="K323" s="41"/>
      <c r="L323" s="45"/>
      <c r="M323" s="229"/>
      <c r="N323" s="230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155</v>
      </c>
      <c r="AU323" s="18" t="s">
        <v>81</v>
      </c>
    </row>
    <row r="324" s="2" customFormat="1" ht="14.4" customHeight="1">
      <c r="A324" s="39"/>
      <c r="B324" s="40"/>
      <c r="C324" s="213" t="s">
        <v>603</v>
      </c>
      <c r="D324" s="213" t="s">
        <v>147</v>
      </c>
      <c r="E324" s="214" t="s">
        <v>604</v>
      </c>
      <c r="F324" s="215" t="s">
        <v>605</v>
      </c>
      <c r="G324" s="216" t="s">
        <v>280</v>
      </c>
      <c r="H324" s="217">
        <v>1</v>
      </c>
      <c r="I324" s="218"/>
      <c r="J324" s="219">
        <f>ROUND(I324*H324,2)</f>
        <v>0</v>
      </c>
      <c r="K324" s="215" t="s">
        <v>151</v>
      </c>
      <c r="L324" s="45"/>
      <c r="M324" s="220" t="s">
        <v>19</v>
      </c>
      <c r="N324" s="221" t="s">
        <v>43</v>
      </c>
      <c r="O324" s="85"/>
      <c r="P324" s="222">
        <f>O324*H324</f>
        <v>0</v>
      </c>
      <c r="Q324" s="222">
        <v>2.0000000000000002E-05</v>
      </c>
      <c r="R324" s="222">
        <f>Q324*H324</f>
        <v>2.0000000000000002E-05</v>
      </c>
      <c r="S324" s="222">
        <v>0.19</v>
      </c>
      <c r="T324" s="223">
        <f>S324*H324</f>
        <v>0.19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258</v>
      </c>
      <c r="AT324" s="224" t="s">
        <v>147</v>
      </c>
      <c r="AU324" s="224" t="s">
        <v>81</v>
      </c>
      <c r="AY324" s="18" t="s">
        <v>143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79</v>
      </c>
      <c r="BK324" s="225">
        <f>ROUND(I324*H324,2)</f>
        <v>0</v>
      </c>
      <c r="BL324" s="18" t="s">
        <v>258</v>
      </c>
      <c r="BM324" s="224" t="s">
        <v>606</v>
      </c>
    </row>
    <row r="325" s="2" customFormat="1">
      <c r="A325" s="39"/>
      <c r="B325" s="40"/>
      <c r="C325" s="41"/>
      <c r="D325" s="226" t="s">
        <v>155</v>
      </c>
      <c r="E325" s="41"/>
      <c r="F325" s="227" t="s">
        <v>607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155</v>
      </c>
      <c r="AU325" s="18" t="s">
        <v>81</v>
      </c>
    </row>
    <row r="326" s="2" customFormat="1" ht="14.4" customHeight="1">
      <c r="A326" s="39"/>
      <c r="B326" s="40"/>
      <c r="C326" s="213" t="s">
        <v>608</v>
      </c>
      <c r="D326" s="213" t="s">
        <v>147</v>
      </c>
      <c r="E326" s="214" t="s">
        <v>609</v>
      </c>
      <c r="F326" s="215" t="s">
        <v>610</v>
      </c>
      <c r="G326" s="216" t="s">
        <v>425</v>
      </c>
      <c r="H326" s="217">
        <v>0</v>
      </c>
      <c r="I326" s="218"/>
      <c r="J326" s="219">
        <f>ROUND(I326*H326,2)</f>
        <v>0</v>
      </c>
      <c r="K326" s="215" t="s">
        <v>151</v>
      </c>
      <c r="L326" s="45"/>
      <c r="M326" s="220" t="s">
        <v>19</v>
      </c>
      <c r="N326" s="221" t="s">
        <v>43</v>
      </c>
      <c r="O326" s="85"/>
      <c r="P326" s="222">
        <f>O326*H326</f>
        <v>0</v>
      </c>
      <c r="Q326" s="222">
        <v>0.0060600000000000003</v>
      </c>
      <c r="R326" s="222">
        <f>Q326*H326</f>
        <v>0</v>
      </c>
      <c r="S326" s="222">
        <v>0</v>
      </c>
      <c r="T326" s="223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4" t="s">
        <v>258</v>
      </c>
      <c r="AT326" s="224" t="s">
        <v>147</v>
      </c>
      <c r="AU326" s="224" t="s">
        <v>81</v>
      </c>
      <c r="AY326" s="18" t="s">
        <v>143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8" t="s">
        <v>79</v>
      </c>
      <c r="BK326" s="225">
        <f>ROUND(I326*H326,2)</f>
        <v>0</v>
      </c>
      <c r="BL326" s="18" t="s">
        <v>258</v>
      </c>
      <c r="BM326" s="224" t="s">
        <v>611</v>
      </c>
    </row>
    <row r="327" s="2" customFormat="1">
      <c r="A327" s="39"/>
      <c r="B327" s="40"/>
      <c r="C327" s="41"/>
      <c r="D327" s="226" t="s">
        <v>155</v>
      </c>
      <c r="E327" s="41"/>
      <c r="F327" s="227" t="s">
        <v>612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155</v>
      </c>
      <c r="AU327" s="18" t="s">
        <v>81</v>
      </c>
    </row>
    <row r="328" s="2" customFormat="1" ht="14.4" customHeight="1">
      <c r="A328" s="39"/>
      <c r="B328" s="40"/>
      <c r="C328" s="213" t="s">
        <v>613</v>
      </c>
      <c r="D328" s="213" t="s">
        <v>147</v>
      </c>
      <c r="E328" s="214" t="s">
        <v>614</v>
      </c>
      <c r="F328" s="215" t="s">
        <v>615</v>
      </c>
      <c r="G328" s="216" t="s">
        <v>425</v>
      </c>
      <c r="H328" s="217">
        <v>2</v>
      </c>
      <c r="I328" s="218"/>
      <c r="J328" s="219">
        <f>ROUND(I328*H328,2)</f>
        <v>0</v>
      </c>
      <c r="K328" s="215" t="s">
        <v>151</v>
      </c>
      <c r="L328" s="45"/>
      <c r="M328" s="220" t="s">
        <v>19</v>
      </c>
      <c r="N328" s="221" t="s">
        <v>43</v>
      </c>
      <c r="O328" s="85"/>
      <c r="P328" s="222">
        <f>O328*H328</f>
        <v>0</v>
      </c>
      <c r="Q328" s="222">
        <v>0.029739999999999999</v>
      </c>
      <c r="R328" s="222">
        <f>Q328*H328</f>
        <v>0.059479999999999998</v>
      </c>
      <c r="S328" s="222">
        <v>0</v>
      </c>
      <c r="T328" s="223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24" t="s">
        <v>258</v>
      </c>
      <c r="AT328" s="224" t="s">
        <v>147</v>
      </c>
      <c r="AU328" s="224" t="s">
        <v>81</v>
      </c>
      <c r="AY328" s="18" t="s">
        <v>143</v>
      </c>
      <c r="BE328" s="225">
        <f>IF(N328="základní",J328,0)</f>
        <v>0</v>
      </c>
      <c r="BF328" s="225">
        <f>IF(N328="snížená",J328,0)</f>
        <v>0</v>
      </c>
      <c r="BG328" s="225">
        <f>IF(N328="zákl. přenesená",J328,0)</f>
        <v>0</v>
      </c>
      <c r="BH328" s="225">
        <f>IF(N328="sníž. přenesená",J328,0)</f>
        <v>0</v>
      </c>
      <c r="BI328" s="225">
        <f>IF(N328="nulová",J328,0)</f>
        <v>0</v>
      </c>
      <c r="BJ328" s="18" t="s">
        <v>79</v>
      </c>
      <c r="BK328" s="225">
        <f>ROUND(I328*H328,2)</f>
        <v>0</v>
      </c>
      <c r="BL328" s="18" t="s">
        <v>258</v>
      </c>
      <c r="BM328" s="224" t="s">
        <v>616</v>
      </c>
    </row>
    <row r="329" s="2" customFormat="1">
      <c r="A329" s="39"/>
      <c r="B329" s="40"/>
      <c r="C329" s="41"/>
      <c r="D329" s="226" t="s">
        <v>155</v>
      </c>
      <c r="E329" s="41"/>
      <c r="F329" s="227" t="s">
        <v>617</v>
      </c>
      <c r="G329" s="41"/>
      <c r="H329" s="41"/>
      <c r="I329" s="228"/>
      <c r="J329" s="41"/>
      <c r="K329" s="41"/>
      <c r="L329" s="45"/>
      <c r="M329" s="229"/>
      <c r="N329" s="230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155</v>
      </c>
      <c r="AU329" s="18" t="s">
        <v>81</v>
      </c>
    </row>
    <row r="330" s="2" customFormat="1" ht="14.4" customHeight="1">
      <c r="A330" s="39"/>
      <c r="B330" s="40"/>
      <c r="C330" s="213" t="s">
        <v>618</v>
      </c>
      <c r="D330" s="213" t="s">
        <v>147</v>
      </c>
      <c r="E330" s="214" t="s">
        <v>619</v>
      </c>
      <c r="F330" s="215" t="s">
        <v>620</v>
      </c>
      <c r="G330" s="216" t="s">
        <v>425</v>
      </c>
      <c r="H330" s="217">
        <v>1</v>
      </c>
      <c r="I330" s="218"/>
      <c r="J330" s="219">
        <f>ROUND(I330*H330,2)</f>
        <v>0</v>
      </c>
      <c r="K330" s="215" t="s">
        <v>151</v>
      </c>
      <c r="L330" s="45"/>
      <c r="M330" s="220" t="s">
        <v>19</v>
      </c>
      <c r="N330" s="221" t="s">
        <v>43</v>
      </c>
      <c r="O330" s="85"/>
      <c r="P330" s="222">
        <f>O330*H330</f>
        <v>0</v>
      </c>
      <c r="Q330" s="222">
        <v>0.0084499999999999992</v>
      </c>
      <c r="R330" s="222">
        <f>Q330*H330</f>
        <v>0.0084499999999999992</v>
      </c>
      <c r="S330" s="222">
        <v>0</v>
      </c>
      <c r="T330" s="22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258</v>
      </c>
      <c r="AT330" s="224" t="s">
        <v>147</v>
      </c>
      <c r="AU330" s="224" t="s">
        <v>81</v>
      </c>
      <c r="AY330" s="18" t="s">
        <v>143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79</v>
      </c>
      <c r="BK330" s="225">
        <f>ROUND(I330*H330,2)</f>
        <v>0</v>
      </c>
      <c r="BL330" s="18" t="s">
        <v>258</v>
      </c>
      <c r="BM330" s="224" t="s">
        <v>621</v>
      </c>
    </row>
    <row r="331" s="2" customFormat="1">
      <c r="A331" s="39"/>
      <c r="B331" s="40"/>
      <c r="C331" s="41"/>
      <c r="D331" s="226" t="s">
        <v>155</v>
      </c>
      <c r="E331" s="41"/>
      <c r="F331" s="227" t="s">
        <v>622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155</v>
      </c>
      <c r="AU331" s="18" t="s">
        <v>81</v>
      </c>
    </row>
    <row r="332" s="2" customFormat="1" ht="14.4" customHeight="1">
      <c r="A332" s="39"/>
      <c r="B332" s="40"/>
      <c r="C332" s="213" t="s">
        <v>623</v>
      </c>
      <c r="D332" s="213" t="s">
        <v>147</v>
      </c>
      <c r="E332" s="214" t="s">
        <v>624</v>
      </c>
      <c r="F332" s="215" t="s">
        <v>625</v>
      </c>
      <c r="G332" s="216" t="s">
        <v>425</v>
      </c>
      <c r="H332" s="217">
        <v>1</v>
      </c>
      <c r="I332" s="218"/>
      <c r="J332" s="219">
        <f>ROUND(I332*H332,2)</f>
        <v>0</v>
      </c>
      <c r="K332" s="215" t="s">
        <v>151</v>
      </c>
      <c r="L332" s="45"/>
      <c r="M332" s="220" t="s">
        <v>19</v>
      </c>
      <c r="N332" s="221" t="s">
        <v>43</v>
      </c>
      <c r="O332" s="85"/>
      <c r="P332" s="222">
        <f>O332*H332</f>
        <v>0</v>
      </c>
      <c r="Q332" s="222">
        <v>0.011679999999999999</v>
      </c>
      <c r="R332" s="222">
        <f>Q332*H332</f>
        <v>0.011679999999999999</v>
      </c>
      <c r="S332" s="222">
        <v>0</v>
      </c>
      <c r="T332" s="223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4" t="s">
        <v>258</v>
      </c>
      <c r="AT332" s="224" t="s">
        <v>147</v>
      </c>
      <c r="AU332" s="224" t="s">
        <v>81</v>
      </c>
      <c r="AY332" s="18" t="s">
        <v>143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8" t="s">
        <v>79</v>
      </c>
      <c r="BK332" s="225">
        <f>ROUND(I332*H332,2)</f>
        <v>0</v>
      </c>
      <c r="BL332" s="18" t="s">
        <v>258</v>
      </c>
      <c r="BM332" s="224" t="s">
        <v>626</v>
      </c>
    </row>
    <row r="333" s="2" customFormat="1">
      <c r="A333" s="39"/>
      <c r="B333" s="40"/>
      <c r="C333" s="41"/>
      <c r="D333" s="226" t="s">
        <v>155</v>
      </c>
      <c r="E333" s="41"/>
      <c r="F333" s="227" t="s">
        <v>627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155</v>
      </c>
      <c r="AU333" s="18" t="s">
        <v>81</v>
      </c>
    </row>
    <row r="334" s="2" customFormat="1" ht="14.4" customHeight="1">
      <c r="A334" s="39"/>
      <c r="B334" s="40"/>
      <c r="C334" s="213" t="s">
        <v>628</v>
      </c>
      <c r="D334" s="213" t="s">
        <v>147</v>
      </c>
      <c r="E334" s="214" t="s">
        <v>629</v>
      </c>
      <c r="F334" s="215" t="s">
        <v>630</v>
      </c>
      <c r="G334" s="216" t="s">
        <v>425</v>
      </c>
      <c r="H334" s="217">
        <v>3</v>
      </c>
      <c r="I334" s="218"/>
      <c r="J334" s="219">
        <f>ROUND(I334*H334,2)</f>
        <v>0</v>
      </c>
      <c r="K334" s="215" t="s">
        <v>151</v>
      </c>
      <c r="L334" s="45"/>
      <c r="M334" s="220" t="s">
        <v>19</v>
      </c>
      <c r="N334" s="221" t="s">
        <v>43</v>
      </c>
      <c r="O334" s="85"/>
      <c r="P334" s="222">
        <f>O334*H334</f>
        <v>0</v>
      </c>
      <c r="Q334" s="222">
        <v>0.014670000000000001</v>
      </c>
      <c r="R334" s="222">
        <f>Q334*H334</f>
        <v>0.044010000000000001</v>
      </c>
      <c r="S334" s="222">
        <v>0</v>
      </c>
      <c r="T334" s="223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4" t="s">
        <v>258</v>
      </c>
      <c r="AT334" s="224" t="s">
        <v>147</v>
      </c>
      <c r="AU334" s="224" t="s">
        <v>81</v>
      </c>
      <c r="AY334" s="18" t="s">
        <v>143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8" t="s">
        <v>79</v>
      </c>
      <c r="BK334" s="225">
        <f>ROUND(I334*H334,2)</f>
        <v>0</v>
      </c>
      <c r="BL334" s="18" t="s">
        <v>258</v>
      </c>
      <c r="BM334" s="224" t="s">
        <v>631</v>
      </c>
    </row>
    <row r="335" s="2" customFormat="1">
      <c r="A335" s="39"/>
      <c r="B335" s="40"/>
      <c r="C335" s="41"/>
      <c r="D335" s="226" t="s">
        <v>155</v>
      </c>
      <c r="E335" s="41"/>
      <c r="F335" s="227" t="s">
        <v>632</v>
      </c>
      <c r="G335" s="41"/>
      <c r="H335" s="41"/>
      <c r="I335" s="228"/>
      <c r="J335" s="41"/>
      <c r="K335" s="41"/>
      <c r="L335" s="45"/>
      <c r="M335" s="229"/>
      <c r="N335" s="230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155</v>
      </c>
      <c r="AU335" s="18" t="s">
        <v>81</v>
      </c>
    </row>
    <row r="336" s="2" customFormat="1" ht="14.4" customHeight="1">
      <c r="A336" s="39"/>
      <c r="B336" s="40"/>
      <c r="C336" s="213" t="s">
        <v>633</v>
      </c>
      <c r="D336" s="213" t="s">
        <v>147</v>
      </c>
      <c r="E336" s="214" t="s">
        <v>634</v>
      </c>
      <c r="F336" s="215" t="s">
        <v>635</v>
      </c>
      <c r="G336" s="216" t="s">
        <v>425</v>
      </c>
      <c r="H336" s="217">
        <v>1</v>
      </c>
      <c r="I336" s="218"/>
      <c r="J336" s="219">
        <f>ROUND(I336*H336,2)</f>
        <v>0</v>
      </c>
      <c r="K336" s="215" t="s">
        <v>151</v>
      </c>
      <c r="L336" s="45"/>
      <c r="M336" s="220" t="s">
        <v>19</v>
      </c>
      <c r="N336" s="221" t="s">
        <v>43</v>
      </c>
      <c r="O336" s="85"/>
      <c r="P336" s="222">
        <f>O336*H336</f>
        <v>0</v>
      </c>
      <c r="Q336" s="222">
        <v>0.022579999999999999</v>
      </c>
      <c r="R336" s="222">
        <f>Q336*H336</f>
        <v>0.022579999999999999</v>
      </c>
      <c r="S336" s="222">
        <v>0</v>
      </c>
      <c r="T336" s="223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4" t="s">
        <v>258</v>
      </c>
      <c r="AT336" s="224" t="s">
        <v>147</v>
      </c>
      <c r="AU336" s="224" t="s">
        <v>81</v>
      </c>
      <c r="AY336" s="18" t="s">
        <v>143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8" t="s">
        <v>79</v>
      </c>
      <c r="BK336" s="225">
        <f>ROUND(I336*H336,2)</f>
        <v>0</v>
      </c>
      <c r="BL336" s="18" t="s">
        <v>258</v>
      </c>
      <c r="BM336" s="224" t="s">
        <v>636</v>
      </c>
    </row>
    <row r="337" s="2" customFormat="1">
      <c r="A337" s="39"/>
      <c r="B337" s="40"/>
      <c r="C337" s="41"/>
      <c r="D337" s="226" t="s">
        <v>155</v>
      </c>
      <c r="E337" s="41"/>
      <c r="F337" s="227" t="s">
        <v>637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155</v>
      </c>
      <c r="AU337" s="18" t="s">
        <v>81</v>
      </c>
    </row>
    <row r="338" s="2" customFormat="1" ht="14.4" customHeight="1">
      <c r="A338" s="39"/>
      <c r="B338" s="40"/>
      <c r="C338" s="213" t="s">
        <v>638</v>
      </c>
      <c r="D338" s="213" t="s">
        <v>147</v>
      </c>
      <c r="E338" s="214" t="s">
        <v>639</v>
      </c>
      <c r="F338" s="215" t="s">
        <v>640</v>
      </c>
      <c r="G338" s="216" t="s">
        <v>280</v>
      </c>
      <c r="H338" s="217">
        <v>6</v>
      </c>
      <c r="I338" s="218"/>
      <c r="J338" s="219">
        <f>ROUND(I338*H338,2)</f>
        <v>0</v>
      </c>
      <c r="K338" s="215" t="s">
        <v>151</v>
      </c>
      <c r="L338" s="45"/>
      <c r="M338" s="220" t="s">
        <v>19</v>
      </c>
      <c r="N338" s="221" t="s">
        <v>43</v>
      </c>
      <c r="O338" s="85"/>
      <c r="P338" s="222">
        <f>O338*H338</f>
        <v>0</v>
      </c>
      <c r="Q338" s="222">
        <v>0.00024000000000000001</v>
      </c>
      <c r="R338" s="222">
        <f>Q338*H338</f>
        <v>0.0014400000000000001</v>
      </c>
      <c r="S338" s="222">
        <v>0</v>
      </c>
      <c r="T338" s="223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4" t="s">
        <v>258</v>
      </c>
      <c r="AT338" s="224" t="s">
        <v>147</v>
      </c>
      <c r="AU338" s="224" t="s">
        <v>81</v>
      </c>
      <c r="AY338" s="18" t="s">
        <v>143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8" t="s">
        <v>79</v>
      </c>
      <c r="BK338" s="225">
        <f>ROUND(I338*H338,2)</f>
        <v>0</v>
      </c>
      <c r="BL338" s="18" t="s">
        <v>258</v>
      </c>
      <c r="BM338" s="224" t="s">
        <v>641</v>
      </c>
    </row>
    <row r="339" s="2" customFormat="1">
      <c r="A339" s="39"/>
      <c r="B339" s="40"/>
      <c r="C339" s="41"/>
      <c r="D339" s="226" t="s">
        <v>155</v>
      </c>
      <c r="E339" s="41"/>
      <c r="F339" s="227" t="s">
        <v>642</v>
      </c>
      <c r="G339" s="41"/>
      <c r="H339" s="41"/>
      <c r="I339" s="228"/>
      <c r="J339" s="41"/>
      <c r="K339" s="41"/>
      <c r="L339" s="45"/>
      <c r="M339" s="229"/>
      <c r="N339" s="230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155</v>
      </c>
      <c r="AU339" s="18" t="s">
        <v>81</v>
      </c>
    </row>
    <row r="340" s="2" customFormat="1" ht="14.4" customHeight="1">
      <c r="A340" s="39"/>
      <c r="B340" s="40"/>
      <c r="C340" s="213" t="s">
        <v>643</v>
      </c>
      <c r="D340" s="213" t="s">
        <v>147</v>
      </c>
      <c r="E340" s="214" t="s">
        <v>644</v>
      </c>
      <c r="F340" s="215" t="s">
        <v>645</v>
      </c>
      <c r="G340" s="216" t="s">
        <v>280</v>
      </c>
      <c r="H340" s="217">
        <v>2</v>
      </c>
      <c r="I340" s="218"/>
      <c r="J340" s="219">
        <f>ROUND(I340*H340,2)</f>
        <v>0</v>
      </c>
      <c r="K340" s="215" t="s">
        <v>151</v>
      </c>
      <c r="L340" s="45"/>
      <c r="M340" s="220" t="s">
        <v>19</v>
      </c>
      <c r="N340" s="221" t="s">
        <v>43</v>
      </c>
      <c r="O340" s="85"/>
      <c r="P340" s="222">
        <f>O340*H340</f>
        <v>0</v>
      </c>
      <c r="Q340" s="222">
        <v>0.00038000000000000002</v>
      </c>
      <c r="R340" s="222">
        <f>Q340*H340</f>
        <v>0.00076000000000000004</v>
      </c>
      <c r="S340" s="222">
        <v>0</v>
      </c>
      <c r="T340" s="223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4" t="s">
        <v>258</v>
      </c>
      <c r="AT340" s="224" t="s">
        <v>147</v>
      </c>
      <c r="AU340" s="224" t="s">
        <v>81</v>
      </c>
      <c r="AY340" s="18" t="s">
        <v>143</v>
      </c>
      <c r="BE340" s="225">
        <f>IF(N340="základní",J340,0)</f>
        <v>0</v>
      </c>
      <c r="BF340" s="225">
        <f>IF(N340="snížená",J340,0)</f>
        <v>0</v>
      </c>
      <c r="BG340" s="225">
        <f>IF(N340="zákl. přenesená",J340,0)</f>
        <v>0</v>
      </c>
      <c r="BH340" s="225">
        <f>IF(N340="sníž. přenesená",J340,0)</f>
        <v>0</v>
      </c>
      <c r="BI340" s="225">
        <f>IF(N340="nulová",J340,0)</f>
        <v>0</v>
      </c>
      <c r="BJ340" s="18" t="s">
        <v>79</v>
      </c>
      <c r="BK340" s="225">
        <f>ROUND(I340*H340,2)</f>
        <v>0</v>
      </c>
      <c r="BL340" s="18" t="s">
        <v>258</v>
      </c>
      <c r="BM340" s="224" t="s">
        <v>646</v>
      </c>
    </row>
    <row r="341" s="2" customFormat="1">
      <c r="A341" s="39"/>
      <c r="B341" s="40"/>
      <c r="C341" s="41"/>
      <c r="D341" s="226" t="s">
        <v>155</v>
      </c>
      <c r="E341" s="41"/>
      <c r="F341" s="227" t="s">
        <v>647</v>
      </c>
      <c r="G341" s="41"/>
      <c r="H341" s="41"/>
      <c r="I341" s="228"/>
      <c r="J341" s="41"/>
      <c r="K341" s="41"/>
      <c r="L341" s="45"/>
      <c r="M341" s="229"/>
      <c r="N341" s="230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155</v>
      </c>
      <c r="AU341" s="18" t="s">
        <v>81</v>
      </c>
    </row>
    <row r="342" s="2" customFormat="1" ht="14.4" customHeight="1">
      <c r="A342" s="39"/>
      <c r="B342" s="40"/>
      <c r="C342" s="213" t="s">
        <v>648</v>
      </c>
      <c r="D342" s="213" t="s">
        <v>147</v>
      </c>
      <c r="E342" s="214" t="s">
        <v>649</v>
      </c>
      <c r="F342" s="215" t="s">
        <v>650</v>
      </c>
      <c r="G342" s="216" t="s">
        <v>280</v>
      </c>
      <c r="H342" s="217">
        <v>14</v>
      </c>
      <c r="I342" s="218"/>
      <c r="J342" s="219">
        <f>ROUND(I342*H342,2)</f>
        <v>0</v>
      </c>
      <c r="K342" s="215" t="s">
        <v>151</v>
      </c>
      <c r="L342" s="45"/>
      <c r="M342" s="220" t="s">
        <v>19</v>
      </c>
      <c r="N342" s="221" t="s">
        <v>43</v>
      </c>
      <c r="O342" s="85"/>
      <c r="P342" s="222">
        <f>O342*H342</f>
        <v>0</v>
      </c>
      <c r="Q342" s="222">
        <v>0.00027</v>
      </c>
      <c r="R342" s="222">
        <f>Q342*H342</f>
        <v>0.0037799999999999999</v>
      </c>
      <c r="S342" s="222">
        <v>0</v>
      </c>
      <c r="T342" s="223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258</v>
      </c>
      <c r="AT342" s="224" t="s">
        <v>147</v>
      </c>
      <c r="AU342" s="224" t="s">
        <v>81</v>
      </c>
      <c r="AY342" s="18" t="s">
        <v>143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79</v>
      </c>
      <c r="BK342" s="225">
        <f>ROUND(I342*H342,2)</f>
        <v>0</v>
      </c>
      <c r="BL342" s="18" t="s">
        <v>258</v>
      </c>
      <c r="BM342" s="224" t="s">
        <v>651</v>
      </c>
    </row>
    <row r="343" s="2" customFormat="1">
      <c r="A343" s="39"/>
      <c r="B343" s="40"/>
      <c r="C343" s="41"/>
      <c r="D343" s="226" t="s">
        <v>155</v>
      </c>
      <c r="E343" s="41"/>
      <c r="F343" s="227" t="s">
        <v>652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155</v>
      </c>
      <c r="AU343" s="18" t="s">
        <v>81</v>
      </c>
    </row>
    <row r="344" s="2" customFormat="1" ht="14.4" customHeight="1">
      <c r="A344" s="39"/>
      <c r="B344" s="40"/>
      <c r="C344" s="213" t="s">
        <v>653</v>
      </c>
      <c r="D344" s="213" t="s">
        <v>147</v>
      </c>
      <c r="E344" s="214" t="s">
        <v>654</v>
      </c>
      <c r="F344" s="215" t="s">
        <v>655</v>
      </c>
      <c r="G344" s="216" t="s">
        <v>280</v>
      </c>
      <c r="H344" s="217">
        <v>11</v>
      </c>
      <c r="I344" s="218"/>
      <c r="J344" s="219">
        <f>ROUND(I344*H344,2)</f>
        <v>0</v>
      </c>
      <c r="K344" s="215" t="s">
        <v>151</v>
      </c>
      <c r="L344" s="45"/>
      <c r="M344" s="220" t="s">
        <v>19</v>
      </c>
      <c r="N344" s="221" t="s">
        <v>43</v>
      </c>
      <c r="O344" s="85"/>
      <c r="P344" s="222">
        <f>O344*H344</f>
        <v>0</v>
      </c>
      <c r="Q344" s="222">
        <v>0.00021000000000000001</v>
      </c>
      <c r="R344" s="222">
        <f>Q344*H344</f>
        <v>0.00231</v>
      </c>
      <c r="S344" s="222">
        <v>0</v>
      </c>
      <c r="T344" s="223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4" t="s">
        <v>258</v>
      </c>
      <c r="AT344" s="224" t="s">
        <v>147</v>
      </c>
      <c r="AU344" s="224" t="s">
        <v>81</v>
      </c>
      <c r="AY344" s="18" t="s">
        <v>143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8" t="s">
        <v>79</v>
      </c>
      <c r="BK344" s="225">
        <f>ROUND(I344*H344,2)</f>
        <v>0</v>
      </c>
      <c r="BL344" s="18" t="s">
        <v>258</v>
      </c>
      <c r="BM344" s="224" t="s">
        <v>656</v>
      </c>
    </row>
    <row r="345" s="2" customFormat="1">
      <c r="A345" s="39"/>
      <c r="B345" s="40"/>
      <c r="C345" s="41"/>
      <c r="D345" s="226" t="s">
        <v>155</v>
      </c>
      <c r="E345" s="41"/>
      <c r="F345" s="227" t="s">
        <v>657</v>
      </c>
      <c r="G345" s="41"/>
      <c r="H345" s="41"/>
      <c r="I345" s="228"/>
      <c r="J345" s="41"/>
      <c r="K345" s="41"/>
      <c r="L345" s="45"/>
      <c r="M345" s="229"/>
      <c r="N345" s="230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155</v>
      </c>
      <c r="AU345" s="18" t="s">
        <v>81</v>
      </c>
    </row>
    <row r="346" s="2" customFormat="1" ht="14.4" customHeight="1">
      <c r="A346" s="39"/>
      <c r="B346" s="40"/>
      <c r="C346" s="213" t="s">
        <v>187</v>
      </c>
      <c r="D346" s="213" t="s">
        <v>147</v>
      </c>
      <c r="E346" s="214" t="s">
        <v>658</v>
      </c>
      <c r="F346" s="215" t="s">
        <v>659</v>
      </c>
      <c r="G346" s="216" t="s">
        <v>280</v>
      </c>
      <c r="H346" s="217">
        <v>2</v>
      </c>
      <c r="I346" s="218"/>
      <c r="J346" s="219">
        <f>ROUND(I346*H346,2)</f>
        <v>0</v>
      </c>
      <c r="K346" s="215" t="s">
        <v>19</v>
      </c>
      <c r="L346" s="45"/>
      <c r="M346" s="220" t="s">
        <v>19</v>
      </c>
      <c r="N346" s="221" t="s">
        <v>43</v>
      </c>
      <c r="O346" s="85"/>
      <c r="P346" s="222">
        <f>O346*H346</f>
        <v>0</v>
      </c>
      <c r="Q346" s="222">
        <v>0.00069999999999999999</v>
      </c>
      <c r="R346" s="222">
        <f>Q346*H346</f>
        <v>0.0014</v>
      </c>
      <c r="S346" s="222">
        <v>0</v>
      </c>
      <c r="T346" s="223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4" t="s">
        <v>258</v>
      </c>
      <c r="AT346" s="224" t="s">
        <v>147</v>
      </c>
      <c r="AU346" s="224" t="s">
        <v>81</v>
      </c>
      <c r="AY346" s="18" t="s">
        <v>143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8" t="s">
        <v>79</v>
      </c>
      <c r="BK346" s="225">
        <f>ROUND(I346*H346,2)</f>
        <v>0</v>
      </c>
      <c r="BL346" s="18" t="s">
        <v>258</v>
      </c>
      <c r="BM346" s="224" t="s">
        <v>660</v>
      </c>
    </row>
    <row r="347" s="2" customFormat="1">
      <c r="A347" s="39"/>
      <c r="B347" s="40"/>
      <c r="C347" s="41"/>
      <c r="D347" s="226" t="s">
        <v>155</v>
      </c>
      <c r="E347" s="41"/>
      <c r="F347" s="227" t="s">
        <v>661</v>
      </c>
      <c r="G347" s="41"/>
      <c r="H347" s="41"/>
      <c r="I347" s="228"/>
      <c r="J347" s="41"/>
      <c r="K347" s="41"/>
      <c r="L347" s="45"/>
      <c r="M347" s="229"/>
      <c r="N347" s="230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155</v>
      </c>
      <c r="AU347" s="18" t="s">
        <v>81</v>
      </c>
    </row>
    <row r="348" s="2" customFormat="1" ht="14.4" customHeight="1">
      <c r="A348" s="39"/>
      <c r="B348" s="40"/>
      <c r="C348" s="213" t="s">
        <v>195</v>
      </c>
      <c r="D348" s="213" t="s">
        <v>147</v>
      </c>
      <c r="E348" s="214" t="s">
        <v>662</v>
      </c>
      <c r="F348" s="215" t="s">
        <v>663</v>
      </c>
      <c r="G348" s="216" t="s">
        <v>280</v>
      </c>
      <c r="H348" s="217">
        <v>2</v>
      </c>
      <c r="I348" s="218"/>
      <c r="J348" s="219">
        <f>ROUND(I348*H348,2)</f>
        <v>0</v>
      </c>
      <c r="K348" s="215" t="s">
        <v>151</v>
      </c>
      <c r="L348" s="45"/>
      <c r="M348" s="220" t="s">
        <v>19</v>
      </c>
      <c r="N348" s="221" t="s">
        <v>43</v>
      </c>
      <c r="O348" s="85"/>
      <c r="P348" s="222">
        <f>O348*H348</f>
        <v>0</v>
      </c>
      <c r="Q348" s="222">
        <v>0.0016800000000000001</v>
      </c>
      <c r="R348" s="222">
        <f>Q348*H348</f>
        <v>0.0033600000000000001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258</v>
      </c>
      <c r="AT348" s="224" t="s">
        <v>147</v>
      </c>
      <c r="AU348" s="224" t="s">
        <v>81</v>
      </c>
      <c r="AY348" s="18" t="s">
        <v>143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79</v>
      </c>
      <c r="BK348" s="225">
        <f>ROUND(I348*H348,2)</f>
        <v>0</v>
      </c>
      <c r="BL348" s="18" t="s">
        <v>258</v>
      </c>
      <c r="BM348" s="224" t="s">
        <v>664</v>
      </c>
    </row>
    <row r="349" s="2" customFormat="1">
      <c r="A349" s="39"/>
      <c r="B349" s="40"/>
      <c r="C349" s="41"/>
      <c r="D349" s="226" t="s">
        <v>155</v>
      </c>
      <c r="E349" s="41"/>
      <c r="F349" s="227" t="s">
        <v>665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155</v>
      </c>
      <c r="AU349" s="18" t="s">
        <v>81</v>
      </c>
    </row>
    <row r="350" s="2" customFormat="1" ht="14.4" customHeight="1">
      <c r="A350" s="39"/>
      <c r="B350" s="40"/>
      <c r="C350" s="264" t="s">
        <v>666</v>
      </c>
      <c r="D350" s="264" t="s">
        <v>243</v>
      </c>
      <c r="E350" s="265" t="s">
        <v>667</v>
      </c>
      <c r="F350" s="266" t="s">
        <v>668</v>
      </c>
      <c r="G350" s="267" t="s">
        <v>397</v>
      </c>
      <c r="H350" s="268">
        <v>1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43</v>
      </c>
      <c r="O350" s="85"/>
      <c r="P350" s="222">
        <f>O350*H350</f>
        <v>0</v>
      </c>
      <c r="Q350" s="222">
        <v>0.002</v>
      </c>
      <c r="R350" s="222">
        <f>Q350*H350</f>
        <v>0.002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323</v>
      </c>
      <c r="AT350" s="224" t="s">
        <v>243</v>
      </c>
      <c r="AU350" s="224" t="s">
        <v>81</v>
      </c>
      <c r="AY350" s="18" t="s">
        <v>143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79</v>
      </c>
      <c r="BK350" s="225">
        <f>ROUND(I350*H350,2)</f>
        <v>0</v>
      </c>
      <c r="BL350" s="18" t="s">
        <v>258</v>
      </c>
      <c r="BM350" s="224" t="s">
        <v>669</v>
      </c>
    </row>
    <row r="351" s="2" customFormat="1">
      <c r="A351" s="39"/>
      <c r="B351" s="40"/>
      <c r="C351" s="41"/>
      <c r="D351" s="226" t="s">
        <v>155</v>
      </c>
      <c r="E351" s="41"/>
      <c r="F351" s="227" t="s">
        <v>668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155</v>
      </c>
      <c r="AU351" s="18" t="s">
        <v>81</v>
      </c>
    </row>
    <row r="352" s="2" customFormat="1" ht="14.4" customHeight="1">
      <c r="A352" s="39"/>
      <c r="B352" s="40"/>
      <c r="C352" s="213" t="s">
        <v>670</v>
      </c>
      <c r="D352" s="213" t="s">
        <v>147</v>
      </c>
      <c r="E352" s="214" t="s">
        <v>671</v>
      </c>
      <c r="F352" s="215" t="s">
        <v>672</v>
      </c>
      <c r="G352" s="216" t="s">
        <v>425</v>
      </c>
      <c r="H352" s="217">
        <v>1</v>
      </c>
      <c r="I352" s="218"/>
      <c r="J352" s="219">
        <f>ROUND(I352*H352,2)</f>
        <v>0</v>
      </c>
      <c r="K352" s="215" t="s">
        <v>151</v>
      </c>
      <c r="L352" s="45"/>
      <c r="M352" s="220" t="s">
        <v>19</v>
      </c>
      <c r="N352" s="221" t="s">
        <v>43</v>
      </c>
      <c r="O352" s="85"/>
      <c r="P352" s="222">
        <f>O352*H352</f>
        <v>0</v>
      </c>
      <c r="Q352" s="222">
        <v>0.01149</v>
      </c>
      <c r="R352" s="222">
        <f>Q352*H352</f>
        <v>0.01149</v>
      </c>
      <c r="S352" s="222">
        <v>0</v>
      </c>
      <c r="T352" s="223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4" t="s">
        <v>258</v>
      </c>
      <c r="AT352" s="224" t="s">
        <v>147</v>
      </c>
      <c r="AU352" s="224" t="s">
        <v>81</v>
      </c>
      <c r="AY352" s="18" t="s">
        <v>143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8" t="s">
        <v>79</v>
      </c>
      <c r="BK352" s="225">
        <f>ROUND(I352*H352,2)</f>
        <v>0</v>
      </c>
      <c r="BL352" s="18" t="s">
        <v>258</v>
      </c>
      <c r="BM352" s="224" t="s">
        <v>673</v>
      </c>
    </row>
    <row r="353" s="2" customFormat="1">
      <c r="A353" s="39"/>
      <c r="B353" s="40"/>
      <c r="C353" s="41"/>
      <c r="D353" s="226" t="s">
        <v>155</v>
      </c>
      <c r="E353" s="41"/>
      <c r="F353" s="227" t="s">
        <v>674</v>
      </c>
      <c r="G353" s="41"/>
      <c r="H353" s="41"/>
      <c r="I353" s="228"/>
      <c r="J353" s="41"/>
      <c r="K353" s="41"/>
      <c r="L353" s="45"/>
      <c r="M353" s="229"/>
      <c r="N353" s="230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155</v>
      </c>
      <c r="AU353" s="18" t="s">
        <v>81</v>
      </c>
    </row>
    <row r="354" s="2" customFormat="1" ht="14.4" customHeight="1">
      <c r="A354" s="39"/>
      <c r="B354" s="40"/>
      <c r="C354" s="264" t="s">
        <v>675</v>
      </c>
      <c r="D354" s="264" t="s">
        <v>243</v>
      </c>
      <c r="E354" s="265" t="s">
        <v>676</v>
      </c>
      <c r="F354" s="266" t="s">
        <v>677</v>
      </c>
      <c r="G354" s="267" t="s">
        <v>397</v>
      </c>
      <c r="H354" s="268">
        <v>4</v>
      </c>
      <c r="I354" s="269"/>
      <c r="J354" s="270">
        <f>ROUND(I354*H354,2)</f>
        <v>0</v>
      </c>
      <c r="K354" s="266" t="s">
        <v>19</v>
      </c>
      <c r="L354" s="271"/>
      <c r="M354" s="272" t="s">
        <v>19</v>
      </c>
      <c r="N354" s="273" t="s">
        <v>43</v>
      </c>
      <c r="O354" s="85"/>
      <c r="P354" s="222">
        <f>O354*H354</f>
        <v>0</v>
      </c>
      <c r="Q354" s="222">
        <v>0.0050000000000000001</v>
      </c>
      <c r="R354" s="222">
        <f>Q354*H354</f>
        <v>0.02</v>
      </c>
      <c r="S354" s="222">
        <v>0</v>
      </c>
      <c r="T354" s="223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4" t="s">
        <v>323</v>
      </c>
      <c r="AT354" s="224" t="s">
        <v>243</v>
      </c>
      <c r="AU354" s="224" t="s">
        <v>81</v>
      </c>
      <c r="AY354" s="18" t="s">
        <v>143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8" t="s">
        <v>79</v>
      </c>
      <c r="BK354" s="225">
        <f>ROUND(I354*H354,2)</f>
        <v>0</v>
      </c>
      <c r="BL354" s="18" t="s">
        <v>258</v>
      </c>
      <c r="BM354" s="224" t="s">
        <v>678</v>
      </c>
    </row>
    <row r="355" s="2" customFormat="1">
      <c r="A355" s="39"/>
      <c r="B355" s="40"/>
      <c r="C355" s="41"/>
      <c r="D355" s="226" t="s">
        <v>155</v>
      </c>
      <c r="E355" s="41"/>
      <c r="F355" s="227" t="s">
        <v>677</v>
      </c>
      <c r="G355" s="41"/>
      <c r="H355" s="41"/>
      <c r="I355" s="228"/>
      <c r="J355" s="41"/>
      <c r="K355" s="41"/>
      <c r="L355" s="45"/>
      <c r="M355" s="229"/>
      <c r="N355" s="230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155</v>
      </c>
      <c r="AU355" s="18" t="s">
        <v>81</v>
      </c>
    </row>
    <row r="356" s="2" customFormat="1" ht="14.4" customHeight="1">
      <c r="A356" s="39"/>
      <c r="B356" s="40"/>
      <c r="C356" s="213" t="s">
        <v>679</v>
      </c>
      <c r="D356" s="213" t="s">
        <v>147</v>
      </c>
      <c r="E356" s="214" t="s">
        <v>680</v>
      </c>
      <c r="F356" s="215" t="s">
        <v>681</v>
      </c>
      <c r="G356" s="216" t="s">
        <v>397</v>
      </c>
      <c r="H356" s="217">
        <v>4</v>
      </c>
      <c r="I356" s="218"/>
      <c r="J356" s="219">
        <f>ROUND(I356*H356,2)</f>
        <v>0</v>
      </c>
      <c r="K356" s="215" t="s">
        <v>19</v>
      </c>
      <c r="L356" s="45"/>
      <c r="M356" s="220" t="s">
        <v>19</v>
      </c>
      <c r="N356" s="221" t="s">
        <v>43</v>
      </c>
      <c r="O356" s="85"/>
      <c r="P356" s="222">
        <f>O356*H356</f>
        <v>0</v>
      </c>
      <c r="Q356" s="222">
        <v>0.00017000000000000001</v>
      </c>
      <c r="R356" s="222">
        <f>Q356*H356</f>
        <v>0.00068000000000000005</v>
      </c>
      <c r="S356" s="222">
        <v>0</v>
      </c>
      <c r="T356" s="22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4" t="s">
        <v>258</v>
      </c>
      <c r="AT356" s="224" t="s">
        <v>147</v>
      </c>
      <c r="AU356" s="224" t="s">
        <v>81</v>
      </c>
      <c r="AY356" s="18" t="s">
        <v>143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8" t="s">
        <v>79</v>
      </c>
      <c r="BK356" s="225">
        <f>ROUND(I356*H356,2)</f>
        <v>0</v>
      </c>
      <c r="BL356" s="18" t="s">
        <v>258</v>
      </c>
      <c r="BM356" s="224" t="s">
        <v>682</v>
      </c>
    </row>
    <row r="357" s="2" customFormat="1">
      <c r="A357" s="39"/>
      <c r="B357" s="40"/>
      <c r="C357" s="41"/>
      <c r="D357" s="226" t="s">
        <v>155</v>
      </c>
      <c r="E357" s="41"/>
      <c r="F357" s="227" t="s">
        <v>683</v>
      </c>
      <c r="G357" s="41"/>
      <c r="H357" s="41"/>
      <c r="I357" s="228"/>
      <c r="J357" s="41"/>
      <c r="K357" s="41"/>
      <c r="L357" s="45"/>
      <c r="M357" s="229"/>
      <c r="N357" s="230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155</v>
      </c>
      <c r="AU357" s="18" t="s">
        <v>81</v>
      </c>
    </row>
    <row r="358" s="2" customFormat="1" ht="14.4" customHeight="1">
      <c r="A358" s="39"/>
      <c r="B358" s="40"/>
      <c r="C358" s="264" t="s">
        <v>684</v>
      </c>
      <c r="D358" s="264" t="s">
        <v>243</v>
      </c>
      <c r="E358" s="265" t="s">
        <v>685</v>
      </c>
      <c r="F358" s="266" t="s">
        <v>686</v>
      </c>
      <c r="G358" s="267" t="s">
        <v>397</v>
      </c>
      <c r="H358" s="268">
        <v>2</v>
      </c>
      <c r="I358" s="269"/>
      <c r="J358" s="270">
        <f>ROUND(I358*H358,2)</f>
        <v>0</v>
      </c>
      <c r="K358" s="266" t="s">
        <v>19</v>
      </c>
      <c r="L358" s="271"/>
      <c r="M358" s="272" t="s">
        <v>19</v>
      </c>
      <c r="N358" s="273" t="s">
        <v>43</v>
      </c>
      <c r="O358" s="85"/>
      <c r="P358" s="222">
        <f>O358*H358</f>
        <v>0</v>
      </c>
      <c r="Q358" s="222">
        <v>0.0050000000000000001</v>
      </c>
      <c r="R358" s="222">
        <f>Q358*H358</f>
        <v>0.01</v>
      </c>
      <c r="S358" s="222">
        <v>0</v>
      </c>
      <c r="T358" s="223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4" t="s">
        <v>323</v>
      </c>
      <c r="AT358" s="224" t="s">
        <v>243</v>
      </c>
      <c r="AU358" s="224" t="s">
        <v>81</v>
      </c>
      <c r="AY358" s="18" t="s">
        <v>143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8" t="s">
        <v>79</v>
      </c>
      <c r="BK358" s="225">
        <f>ROUND(I358*H358,2)</f>
        <v>0</v>
      </c>
      <c r="BL358" s="18" t="s">
        <v>258</v>
      </c>
      <c r="BM358" s="224" t="s">
        <v>687</v>
      </c>
    </row>
    <row r="359" s="2" customFormat="1">
      <c r="A359" s="39"/>
      <c r="B359" s="40"/>
      <c r="C359" s="41"/>
      <c r="D359" s="226" t="s">
        <v>155</v>
      </c>
      <c r="E359" s="41"/>
      <c r="F359" s="227" t="s">
        <v>686</v>
      </c>
      <c r="G359" s="41"/>
      <c r="H359" s="41"/>
      <c r="I359" s="228"/>
      <c r="J359" s="41"/>
      <c r="K359" s="41"/>
      <c r="L359" s="45"/>
      <c r="M359" s="229"/>
      <c r="N359" s="230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155</v>
      </c>
      <c r="AU359" s="18" t="s">
        <v>81</v>
      </c>
    </row>
    <row r="360" s="2" customFormat="1" ht="14.4" customHeight="1">
      <c r="A360" s="39"/>
      <c r="B360" s="40"/>
      <c r="C360" s="213" t="s">
        <v>688</v>
      </c>
      <c r="D360" s="213" t="s">
        <v>147</v>
      </c>
      <c r="E360" s="214" t="s">
        <v>689</v>
      </c>
      <c r="F360" s="215" t="s">
        <v>690</v>
      </c>
      <c r="G360" s="216" t="s">
        <v>397</v>
      </c>
      <c r="H360" s="217">
        <v>2</v>
      </c>
      <c r="I360" s="218"/>
      <c r="J360" s="219">
        <f>ROUND(I360*H360,2)</f>
        <v>0</v>
      </c>
      <c r="K360" s="215" t="s">
        <v>19</v>
      </c>
      <c r="L360" s="45"/>
      <c r="M360" s="220" t="s">
        <v>19</v>
      </c>
      <c r="N360" s="221" t="s">
        <v>43</v>
      </c>
      <c r="O360" s="85"/>
      <c r="P360" s="222">
        <f>O360*H360</f>
        <v>0</v>
      </c>
      <c r="Q360" s="222">
        <v>0.0035999999999999999</v>
      </c>
      <c r="R360" s="222">
        <f>Q360*H360</f>
        <v>0.0071999999999999998</v>
      </c>
      <c r="S360" s="222">
        <v>0</v>
      </c>
      <c r="T360" s="223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4" t="s">
        <v>258</v>
      </c>
      <c r="AT360" s="224" t="s">
        <v>147</v>
      </c>
      <c r="AU360" s="224" t="s">
        <v>81</v>
      </c>
      <c r="AY360" s="18" t="s">
        <v>143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8" t="s">
        <v>79</v>
      </c>
      <c r="BK360" s="225">
        <f>ROUND(I360*H360,2)</f>
        <v>0</v>
      </c>
      <c r="BL360" s="18" t="s">
        <v>258</v>
      </c>
      <c r="BM360" s="224" t="s">
        <v>691</v>
      </c>
    </row>
    <row r="361" s="2" customFormat="1">
      <c r="A361" s="39"/>
      <c r="B361" s="40"/>
      <c r="C361" s="41"/>
      <c r="D361" s="226" t="s">
        <v>155</v>
      </c>
      <c r="E361" s="41"/>
      <c r="F361" s="227" t="s">
        <v>692</v>
      </c>
      <c r="G361" s="41"/>
      <c r="H361" s="41"/>
      <c r="I361" s="228"/>
      <c r="J361" s="41"/>
      <c r="K361" s="41"/>
      <c r="L361" s="45"/>
      <c r="M361" s="229"/>
      <c r="N361" s="230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155</v>
      </c>
      <c r="AU361" s="18" t="s">
        <v>81</v>
      </c>
    </row>
    <row r="362" s="2" customFormat="1" ht="14.4" customHeight="1">
      <c r="A362" s="39"/>
      <c r="B362" s="40"/>
      <c r="C362" s="264" t="s">
        <v>693</v>
      </c>
      <c r="D362" s="264" t="s">
        <v>243</v>
      </c>
      <c r="E362" s="265" t="s">
        <v>694</v>
      </c>
      <c r="F362" s="266" t="s">
        <v>695</v>
      </c>
      <c r="G362" s="267" t="s">
        <v>397</v>
      </c>
      <c r="H362" s="268">
        <v>1</v>
      </c>
      <c r="I362" s="269"/>
      <c r="J362" s="270">
        <f>ROUND(I362*H362,2)</f>
        <v>0</v>
      </c>
      <c r="K362" s="266" t="s">
        <v>19</v>
      </c>
      <c r="L362" s="271"/>
      <c r="M362" s="272" t="s">
        <v>19</v>
      </c>
      <c r="N362" s="273" t="s">
        <v>43</v>
      </c>
      <c r="O362" s="85"/>
      <c r="P362" s="222">
        <f>O362*H362</f>
        <v>0</v>
      </c>
      <c r="Q362" s="222">
        <v>0</v>
      </c>
      <c r="R362" s="222">
        <f>Q362*H362</f>
        <v>0</v>
      </c>
      <c r="S362" s="222">
        <v>0</v>
      </c>
      <c r="T362" s="223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4" t="s">
        <v>323</v>
      </c>
      <c r="AT362" s="224" t="s">
        <v>243</v>
      </c>
      <c r="AU362" s="224" t="s">
        <v>81</v>
      </c>
      <c r="AY362" s="18" t="s">
        <v>143</v>
      </c>
      <c r="BE362" s="225">
        <f>IF(N362="základní",J362,0)</f>
        <v>0</v>
      </c>
      <c r="BF362" s="225">
        <f>IF(N362="snížená",J362,0)</f>
        <v>0</v>
      </c>
      <c r="BG362" s="225">
        <f>IF(N362="zákl. přenesená",J362,0)</f>
        <v>0</v>
      </c>
      <c r="BH362" s="225">
        <f>IF(N362="sníž. přenesená",J362,0)</f>
        <v>0</v>
      </c>
      <c r="BI362" s="225">
        <f>IF(N362="nulová",J362,0)</f>
        <v>0</v>
      </c>
      <c r="BJ362" s="18" t="s">
        <v>79</v>
      </c>
      <c r="BK362" s="225">
        <f>ROUND(I362*H362,2)</f>
        <v>0</v>
      </c>
      <c r="BL362" s="18" t="s">
        <v>258</v>
      </c>
      <c r="BM362" s="224" t="s">
        <v>696</v>
      </c>
    </row>
    <row r="363" s="2" customFormat="1">
      <c r="A363" s="39"/>
      <c r="B363" s="40"/>
      <c r="C363" s="41"/>
      <c r="D363" s="226" t="s">
        <v>155</v>
      </c>
      <c r="E363" s="41"/>
      <c r="F363" s="227" t="s">
        <v>695</v>
      </c>
      <c r="G363" s="41"/>
      <c r="H363" s="41"/>
      <c r="I363" s="228"/>
      <c r="J363" s="41"/>
      <c r="K363" s="41"/>
      <c r="L363" s="45"/>
      <c r="M363" s="229"/>
      <c r="N363" s="230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155</v>
      </c>
      <c r="AU363" s="18" t="s">
        <v>81</v>
      </c>
    </row>
    <row r="364" s="2" customFormat="1" ht="14.4" customHeight="1">
      <c r="A364" s="39"/>
      <c r="B364" s="40"/>
      <c r="C364" s="213" t="s">
        <v>697</v>
      </c>
      <c r="D364" s="213" t="s">
        <v>147</v>
      </c>
      <c r="E364" s="214" t="s">
        <v>698</v>
      </c>
      <c r="F364" s="215" t="s">
        <v>699</v>
      </c>
      <c r="G364" s="216" t="s">
        <v>280</v>
      </c>
      <c r="H364" s="217">
        <v>1</v>
      </c>
      <c r="I364" s="218"/>
      <c r="J364" s="219">
        <f>ROUND(I364*H364,2)</f>
        <v>0</v>
      </c>
      <c r="K364" s="215" t="s">
        <v>151</v>
      </c>
      <c r="L364" s="45"/>
      <c r="M364" s="220" t="s">
        <v>19</v>
      </c>
      <c r="N364" s="221" t="s">
        <v>43</v>
      </c>
      <c r="O364" s="85"/>
      <c r="P364" s="222">
        <f>O364*H364</f>
        <v>0</v>
      </c>
      <c r="Q364" s="222">
        <v>0.00013999999999999999</v>
      </c>
      <c r="R364" s="222">
        <f>Q364*H364</f>
        <v>0.00013999999999999999</v>
      </c>
      <c r="S364" s="222">
        <v>0</v>
      </c>
      <c r="T364" s="223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4" t="s">
        <v>258</v>
      </c>
      <c r="AT364" s="224" t="s">
        <v>147</v>
      </c>
      <c r="AU364" s="224" t="s">
        <v>81</v>
      </c>
      <c r="AY364" s="18" t="s">
        <v>143</v>
      </c>
      <c r="BE364" s="225">
        <f>IF(N364="základní",J364,0)</f>
        <v>0</v>
      </c>
      <c r="BF364" s="225">
        <f>IF(N364="snížená",J364,0)</f>
        <v>0</v>
      </c>
      <c r="BG364" s="225">
        <f>IF(N364="zákl. přenesená",J364,0)</f>
        <v>0</v>
      </c>
      <c r="BH364" s="225">
        <f>IF(N364="sníž. přenesená",J364,0)</f>
        <v>0</v>
      </c>
      <c r="BI364" s="225">
        <f>IF(N364="nulová",J364,0)</f>
        <v>0</v>
      </c>
      <c r="BJ364" s="18" t="s">
        <v>79</v>
      </c>
      <c r="BK364" s="225">
        <f>ROUND(I364*H364,2)</f>
        <v>0</v>
      </c>
      <c r="BL364" s="18" t="s">
        <v>258</v>
      </c>
      <c r="BM364" s="224" t="s">
        <v>700</v>
      </c>
    </row>
    <row r="365" s="2" customFormat="1">
      <c r="A365" s="39"/>
      <c r="B365" s="40"/>
      <c r="C365" s="41"/>
      <c r="D365" s="226" t="s">
        <v>155</v>
      </c>
      <c r="E365" s="41"/>
      <c r="F365" s="227" t="s">
        <v>701</v>
      </c>
      <c r="G365" s="41"/>
      <c r="H365" s="41"/>
      <c r="I365" s="228"/>
      <c r="J365" s="41"/>
      <c r="K365" s="41"/>
      <c r="L365" s="45"/>
      <c r="M365" s="229"/>
      <c r="N365" s="230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155</v>
      </c>
      <c r="AU365" s="18" t="s">
        <v>81</v>
      </c>
    </row>
    <row r="366" s="2" customFormat="1" ht="14.4" customHeight="1">
      <c r="A366" s="39"/>
      <c r="B366" s="40"/>
      <c r="C366" s="213" t="s">
        <v>702</v>
      </c>
      <c r="D366" s="213" t="s">
        <v>147</v>
      </c>
      <c r="E366" s="214" t="s">
        <v>703</v>
      </c>
      <c r="F366" s="215" t="s">
        <v>704</v>
      </c>
      <c r="G366" s="216" t="s">
        <v>280</v>
      </c>
      <c r="H366" s="217">
        <v>2</v>
      </c>
      <c r="I366" s="218"/>
      <c r="J366" s="219">
        <f>ROUND(I366*H366,2)</f>
        <v>0</v>
      </c>
      <c r="K366" s="215" t="s">
        <v>19</v>
      </c>
      <c r="L366" s="45"/>
      <c r="M366" s="220" t="s">
        <v>19</v>
      </c>
      <c r="N366" s="221" t="s">
        <v>43</v>
      </c>
      <c r="O366" s="85"/>
      <c r="P366" s="222">
        <f>O366*H366</f>
        <v>0</v>
      </c>
      <c r="Q366" s="222">
        <v>0.00055999999999999995</v>
      </c>
      <c r="R366" s="222">
        <f>Q366*H366</f>
        <v>0.0011199999999999999</v>
      </c>
      <c r="S366" s="222">
        <v>0</v>
      </c>
      <c r="T366" s="223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4" t="s">
        <v>258</v>
      </c>
      <c r="AT366" s="224" t="s">
        <v>147</v>
      </c>
      <c r="AU366" s="224" t="s">
        <v>81</v>
      </c>
      <c r="AY366" s="18" t="s">
        <v>143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18" t="s">
        <v>79</v>
      </c>
      <c r="BK366" s="225">
        <f>ROUND(I366*H366,2)</f>
        <v>0</v>
      </c>
      <c r="BL366" s="18" t="s">
        <v>258</v>
      </c>
      <c r="BM366" s="224" t="s">
        <v>705</v>
      </c>
    </row>
    <row r="367" s="2" customFormat="1">
      <c r="A367" s="39"/>
      <c r="B367" s="40"/>
      <c r="C367" s="41"/>
      <c r="D367" s="226" t="s">
        <v>155</v>
      </c>
      <c r="E367" s="41"/>
      <c r="F367" s="227" t="s">
        <v>706</v>
      </c>
      <c r="G367" s="41"/>
      <c r="H367" s="41"/>
      <c r="I367" s="228"/>
      <c r="J367" s="41"/>
      <c r="K367" s="41"/>
      <c r="L367" s="45"/>
      <c r="M367" s="229"/>
      <c r="N367" s="230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155</v>
      </c>
      <c r="AU367" s="18" t="s">
        <v>81</v>
      </c>
    </row>
    <row r="368" s="2" customFormat="1" ht="14.4" customHeight="1">
      <c r="A368" s="39"/>
      <c r="B368" s="40"/>
      <c r="C368" s="213" t="s">
        <v>707</v>
      </c>
      <c r="D368" s="213" t="s">
        <v>147</v>
      </c>
      <c r="E368" s="214" t="s">
        <v>708</v>
      </c>
      <c r="F368" s="215" t="s">
        <v>709</v>
      </c>
      <c r="G368" s="216" t="s">
        <v>280</v>
      </c>
      <c r="H368" s="217">
        <v>2</v>
      </c>
      <c r="I368" s="218"/>
      <c r="J368" s="219">
        <f>ROUND(I368*H368,2)</f>
        <v>0</v>
      </c>
      <c r="K368" s="215" t="s">
        <v>19</v>
      </c>
      <c r="L368" s="45"/>
      <c r="M368" s="220" t="s">
        <v>19</v>
      </c>
      <c r="N368" s="221" t="s">
        <v>43</v>
      </c>
      <c r="O368" s="85"/>
      <c r="P368" s="222">
        <f>O368*H368</f>
        <v>0</v>
      </c>
      <c r="Q368" s="222">
        <v>0.00055999999999999995</v>
      </c>
      <c r="R368" s="222">
        <f>Q368*H368</f>
        <v>0.0011199999999999999</v>
      </c>
      <c r="S368" s="222">
        <v>0</v>
      </c>
      <c r="T368" s="223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4" t="s">
        <v>258</v>
      </c>
      <c r="AT368" s="224" t="s">
        <v>147</v>
      </c>
      <c r="AU368" s="224" t="s">
        <v>81</v>
      </c>
      <c r="AY368" s="18" t="s">
        <v>143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18" t="s">
        <v>79</v>
      </c>
      <c r="BK368" s="225">
        <f>ROUND(I368*H368,2)</f>
        <v>0</v>
      </c>
      <c r="BL368" s="18" t="s">
        <v>258</v>
      </c>
      <c r="BM368" s="224" t="s">
        <v>710</v>
      </c>
    </row>
    <row r="369" s="2" customFormat="1">
      <c r="A369" s="39"/>
      <c r="B369" s="40"/>
      <c r="C369" s="41"/>
      <c r="D369" s="226" t="s">
        <v>155</v>
      </c>
      <c r="E369" s="41"/>
      <c r="F369" s="227" t="s">
        <v>706</v>
      </c>
      <c r="G369" s="41"/>
      <c r="H369" s="41"/>
      <c r="I369" s="228"/>
      <c r="J369" s="41"/>
      <c r="K369" s="41"/>
      <c r="L369" s="45"/>
      <c r="M369" s="229"/>
      <c r="N369" s="230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155</v>
      </c>
      <c r="AU369" s="18" t="s">
        <v>81</v>
      </c>
    </row>
    <row r="370" s="2" customFormat="1" ht="14.4" customHeight="1">
      <c r="A370" s="39"/>
      <c r="B370" s="40"/>
      <c r="C370" s="213" t="s">
        <v>711</v>
      </c>
      <c r="D370" s="213" t="s">
        <v>147</v>
      </c>
      <c r="E370" s="214" t="s">
        <v>712</v>
      </c>
      <c r="F370" s="215" t="s">
        <v>713</v>
      </c>
      <c r="G370" s="216" t="s">
        <v>280</v>
      </c>
      <c r="H370" s="217">
        <v>2</v>
      </c>
      <c r="I370" s="218"/>
      <c r="J370" s="219">
        <f>ROUND(I370*H370,2)</f>
        <v>0</v>
      </c>
      <c r="K370" s="215" t="s">
        <v>293</v>
      </c>
      <c r="L370" s="45"/>
      <c r="M370" s="220" t="s">
        <v>19</v>
      </c>
      <c r="N370" s="221" t="s">
        <v>43</v>
      </c>
      <c r="O370" s="85"/>
      <c r="P370" s="222">
        <f>O370*H370</f>
        <v>0</v>
      </c>
      <c r="Q370" s="222">
        <v>0.00147</v>
      </c>
      <c r="R370" s="222">
        <f>Q370*H370</f>
        <v>0.0029399999999999999</v>
      </c>
      <c r="S370" s="222">
        <v>0</v>
      </c>
      <c r="T370" s="223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4" t="s">
        <v>258</v>
      </c>
      <c r="AT370" s="224" t="s">
        <v>147</v>
      </c>
      <c r="AU370" s="224" t="s">
        <v>81</v>
      </c>
      <c r="AY370" s="18" t="s">
        <v>143</v>
      </c>
      <c r="BE370" s="225">
        <f>IF(N370="základní",J370,0)</f>
        <v>0</v>
      </c>
      <c r="BF370" s="225">
        <f>IF(N370="snížená",J370,0)</f>
        <v>0</v>
      </c>
      <c r="BG370" s="225">
        <f>IF(N370="zákl. přenesená",J370,0)</f>
        <v>0</v>
      </c>
      <c r="BH370" s="225">
        <f>IF(N370="sníž. přenesená",J370,0)</f>
        <v>0</v>
      </c>
      <c r="BI370" s="225">
        <f>IF(N370="nulová",J370,0)</f>
        <v>0</v>
      </c>
      <c r="BJ370" s="18" t="s">
        <v>79</v>
      </c>
      <c r="BK370" s="225">
        <f>ROUND(I370*H370,2)</f>
        <v>0</v>
      </c>
      <c r="BL370" s="18" t="s">
        <v>258</v>
      </c>
      <c r="BM370" s="224" t="s">
        <v>714</v>
      </c>
    </row>
    <row r="371" s="2" customFormat="1">
      <c r="A371" s="39"/>
      <c r="B371" s="40"/>
      <c r="C371" s="41"/>
      <c r="D371" s="226" t="s">
        <v>155</v>
      </c>
      <c r="E371" s="41"/>
      <c r="F371" s="227" t="s">
        <v>715</v>
      </c>
      <c r="G371" s="41"/>
      <c r="H371" s="41"/>
      <c r="I371" s="228"/>
      <c r="J371" s="41"/>
      <c r="K371" s="41"/>
      <c r="L371" s="45"/>
      <c r="M371" s="229"/>
      <c r="N371" s="230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155</v>
      </c>
      <c r="AU371" s="18" t="s">
        <v>81</v>
      </c>
    </row>
    <row r="372" s="2" customFormat="1" ht="14.4" customHeight="1">
      <c r="A372" s="39"/>
      <c r="B372" s="40"/>
      <c r="C372" s="213" t="s">
        <v>716</v>
      </c>
      <c r="D372" s="213" t="s">
        <v>147</v>
      </c>
      <c r="E372" s="214" t="s">
        <v>717</v>
      </c>
      <c r="F372" s="215" t="s">
        <v>718</v>
      </c>
      <c r="G372" s="216" t="s">
        <v>178</v>
      </c>
      <c r="H372" s="217">
        <v>1</v>
      </c>
      <c r="I372" s="218"/>
      <c r="J372" s="219">
        <f>ROUND(I372*H372,2)</f>
        <v>0</v>
      </c>
      <c r="K372" s="215" t="s">
        <v>151</v>
      </c>
      <c r="L372" s="45"/>
      <c r="M372" s="220" t="s">
        <v>19</v>
      </c>
      <c r="N372" s="221" t="s">
        <v>43</v>
      </c>
      <c r="O372" s="85"/>
      <c r="P372" s="222">
        <f>O372*H372</f>
        <v>0</v>
      </c>
      <c r="Q372" s="222">
        <v>0</v>
      </c>
      <c r="R372" s="222">
        <f>Q372*H372</f>
        <v>0</v>
      </c>
      <c r="S372" s="222">
        <v>0</v>
      </c>
      <c r="T372" s="223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4" t="s">
        <v>258</v>
      </c>
      <c r="AT372" s="224" t="s">
        <v>147</v>
      </c>
      <c r="AU372" s="224" t="s">
        <v>81</v>
      </c>
      <c r="AY372" s="18" t="s">
        <v>143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8" t="s">
        <v>79</v>
      </c>
      <c r="BK372" s="225">
        <f>ROUND(I372*H372,2)</f>
        <v>0</v>
      </c>
      <c r="BL372" s="18" t="s">
        <v>258</v>
      </c>
      <c r="BM372" s="224" t="s">
        <v>719</v>
      </c>
    </row>
    <row r="373" s="2" customFormat="1">
      <c r="A373" s="39"/>
      <c r="B373" s="40"/>
      <c r="C373" s="41"/>
      <c r="D373" s="226" t="s">
        <v>155</v>
      </c>
      <c r="E373" s="41"/>
      <c r="F373" s="227" t="s">
        <v>720</v>
      </c>
      <c r="G373" s="41"/>
      <c r="H373" s="41"/>
      <c r="I373" s="228"/>
      <c r="J373" s="41"/>
      <c r="K373" s="41"/>
      <c r="L373" s="45"/>
      <c r="M373" s="229"/>
      <c r="N373" s="230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155</v>
      </c>
      <c r="AU373" s="18" t="s">
        <v>81</v>
      </c>
    </row>
    <row r="374" s="2" customFormat="1" ht="14.4" customHeight="1">
      <c r="A374" s="39"/>
      <c r="B374" s="40"/>
      <c r="C374" s="213" t="s">
        <v>721</v>
      </c>
      <c r="D374" s="213" t="s">
        <v>147</v>
      </c>
      <c r="E374" s="214" t="s">
        <v>722</v>
      </c>
      <c r="F374" s="215" t="s">
        <v>723</v>
      </c>
      <c r="G374" s="216" t="s">
        <v>178</v>
      </c>
      <c r="H374" s="217">
        <v>1</v>
      </c>
      <c r="I374" s="218"/>
      <c r="J374" s="219">
        <f>ROUND(I374*H374,2)</f>
        <v>0</v>
      </c>
      <c r="K374" s="215" t="s">
        <v>151</v>
      </c>
      <c r="L374" s="45"/>
      <c r="M374" s="220" t="s">
        <v>19</v>
      </c>
      <c r="N374" s="221" t="s">
        <v>43</v>
      </c>
      <c r="O374" s="85"/>
      <c r="P374" s="222">
        <f>O374*H374</f>
        <v>0</v>
      </c>
      <c r="Q374" s="222">
        <v>0</v>
      </c>
      <c r="R374" s="222">
        <f>Q374*H374</f>
        <v>0</v>
      </c>
      <c r="S374" s="222">
        <v>0</v>
      </c>
      <c r="T374" s="223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4" t="s">
        <v>258</v>
      </c>
      <c r="AT374" s="224" t="s">
        <v>147</v>
      </c>
      <c r="AU374" s="224" t="s">
        <v>81</v>
      </c>
      <c r="AY374" s="18" t="s">
        <v>143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8" t="s">
        <v>79</v>
      </c>
      <c r="BK374" s="225">
        <f>ROUND(I374*H374,2)</f>
        <v>0</v>
      </c>
      <c r="BL374" s="18" t="s">
        <v>258</v>
      </c>
      <c r="BM374" s="224" t="s">
        <v>724</v>
      </c>
    </row>
    <row r="375" s="2" customFormat="1">
      <c r="A375" s="39"/>
      <c r="B375" s="40"/>
      <c r="C375" s="41"/>
      <c r="D375" s="226" t="s">
        <v>155</v>
      </c>
      <c r="E375" s="41"/>
      <c r="F375" s="227" t="s">
        <v>725</v>
      </c>
      <c r="G375" s="41"/>
      <c r="H375" s="41"/>
      <c r="I375" s="228"/>
      <c r="J375" s="41"/>
      <c r="K375" s="41"/>
      <c r="L375" s="45"/>
      <c r="M375" s="229"/>
      <c r="N375" s="230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155</v>
      </c>
      <c r="AU375" s="18" t="s">
        <v>81</v>
      </c>
    </row>
    <row r="376" s="2" customFormat="1" ht="14.4" customHeight="1">
      <c r="A376" s="39"/>
      <c r="B376" s="40"/>
      <c r="C376" s="213" t="s">
        <v>726</v>
      </c>
      <c r="D376" s="213" t="s">
        <v>147</v>
      </c>
      <c r="E376" s="214" t="s">
        <v>727</v>
      </c>
      <c r="F376" s="215" t="s">
        <v>728</v>
      </c>
      <c r="G376" s="216" t="s">
        <v>178</v>
      </c>
      <c r="H376" s="217">
        <v>0.216</v>
      </c>
      <c r="I376" s="218"/>
      <c r="J376" s="219">
        <f>ROUND(I376*H376,2)</f>
        <v>0</v>
      </c>
      <c r="K376" s="215" t="s">
        <v>151</v>
      </c>
      <c r="L376" s="45"/>
      <c r="M376" s="220" t="s">
        <v>19</v>
      </c>
      <c r="N376" s="221" t="s">
        <v>43</v>
      </c>
      <c r="O376" s="85"/>
      <c r="P376" s="222">
        <f>O376*H376</f>
        <v>0</v>
      </c>
      <c r="Q376" s="222">
        <v>0</v>
      </c>
      <c r="R376" s="222">
        <f>Q376*H376</f>
        <v>0</v>
      </c>
      <c r="S376" s="222">
        <v>0</v>
      </c>
      <c r="T376" s="223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4" t="s">
        <v>258</v>
      </c>
      <c r="AT376" s="224" t="s">
        <v>147</v>
      </c>
      <c r="AU376" s="224" t="s">
        <v>81</v>
      </c>
      <c r="AY376" s="18" t="s">
        <v>143</v>
      </c>
      <c r="BE376" s="225">
        <f>IF(N376="základní",J376,0)</f>
        <v>0</v>
      </c>
      <c r="BF376" s="225">
        <f>IF(N376="snížená",J376,0)</f>
        <v>0</v>
      </c>
      <c r="BG376" s="225">
        <f>IF(N376="zákl. přenesená",J376,0)</f>
        <v>0</v>
      </c>
      <c r="BH376" s="225">
        <f>IF(N376="sníž. přenesená",J376,0)</f>
        <v>0</v>
      </c>
      <c r="BI376" s="225">
        <f>IF(N376="nulová",J376,0)</f>
        <v>0</v>
      </c>
      <c r="BJ376" s="18" t="s">
        <v>79</v>
      </c>
      <c r="BK376" s="225">
        <f>ROUND(I376*H376,2)</f>
        <v>0</v>
      </c>
      <c r="BL376" s="18" t="s">
        <v>258</v>
      </c>
      <c r="BM376" s="224" t="s">
        <v>729</v>
      </c>
    </row>
    <row r="377" s="2" customFormat="1">
      <c r="A377" s="39"/>
      <c r="B377" s="40"/>
      <c r="C377" s="41"/>
      <c r="D377" s="226" t="s">
        <v>155</v>
      </c>
      <c r="E377" s="41"/>
      <c r="F377" s="227" t="s">
        <v>730</v>
      </c>
      <c r="G377" s="41"/>
      <c r="H377" s="41"/>
      <c r="I377" s="228"/>
      <c r="J377" s="41"/>
      <c r="K377" s="41"/>
      <c r="L377" s="45"/>
      <c r="M377" s="229"/>
      <c r="N377" s="230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155</v>
      </c>
      <c r="AU377" s="18" t="s">
        <v>81</v>
      </c>
    </row>
    <row r="378" s="2" customFormat="1" ht="14.4" customHeight="1">
      <c r="A378" s="39"/>
      <c r="B378" s="40"/>
      <c r="C378" s="213" t="s">
        <v>731</v>
      </c>
      <c r="D378" s="213" t="s">
        <v>147</v>
      </c>
      <c r="E378" s="214" t="s">
        <v>732</v>
      </c>
      <c r="F378" s="215" t="s">
        <v>733</v>
      </c>
      <c r="G378" s="216" t="s">
        <v>178</v>
      </c>
      <c r="H378" s="217">
        <v>0.216</v>
      </c>
      <c r="I378" s="218"/>
      <c r="J378" s="219">
        <f>ROUND(I378*H378,2)</f>
        <v>0</v>
      </c>
      <c r="K378" s="215" t="s">
        <v>151</v>
      </c>
      <c r="L378" s="45"/>
      <c r="M378" s="220" t="s">
        <v>19</v>
      </c>
      <c r="N378" s="221" t="s">
        <v>43</v>
      </c>
      <c r="O378" s="85"/>
      <c r="P378" s="222">
        <f>O378*H378</f>
        <v>0</v>
      </c>
      <c r="Q378" s="222">
        <v>0</v>
      </c>
      <c r="R378" s="222">
        <f>Q378*H378</f>
        <v>0</v>
      </c>
      <c r="S378" s="222">
        <v>0</v>
      </c>
      <c r="T378" s="223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24" t="s">
        <v>258</v>
      </c>
      <c r="AT378" s="224" t="s">
        <v>147</v>
      </c>
      <c r="AU378" s="224" t="s">
        <v>81</v>
      </c>
      <c r="AY378" s="18" t="s">
        <v>143</v>
      </c>
      <c r="BE378" s="225">
        <f>IF(N378="základní",J378,0)</f>
        <v>0</v>
      </c>
      <c r="BF378" s="225">
        <f>IF(N378="snížená",J378,0)</f>
        <v>0</v>
      </c>
      <c r="BG378" s="225">
        <f>IF(N378="zákl. přenesená",J378,0)</f>
        <v>0</v>
      </c>
      <c r="BH378" s="225">
        <f>IF(N378="sníž. přenesená",J378,0)</f>
        <v>0</v>
      </c>
      <c r="BI378" s="225">
        <f>IF(N378="nulová",J378,0)</f>
        <v>0</v>
      </c>
      <c r="BJ378" s="18" t="s">
        <v>79</v>
      </c>
      <c r="BK378" s="225">
        <f>ROUND(I378*H378,2)</f>
        <v>0</v>
      </c>
      <c r="BL378" s="18" t="s">
        <v>258</v>
      </c>
      <c r="BM378" s="224" t="s">
        <v>734</v>
      </c>
    </row>
    <row r="379" s="2" customFormat="1">
      <c r="A379" s="39"/>
      <c r="B379" s="40"/>
      <c r="C379" s="41"/>
      <c r="D379" s="226" t="s">
        <v>155</v>
      </c>
      <c r="E379" s="41"/>
      <c r="F379" s="227" t="s">
        <v>735</v>
      </c>
      <c r="G379" s="41"/>
      <c r="H379" s="41"/>
      <c r="I379" s="228"/>
      <c r="J379" s="41"/>
      <c r="K379" s="41"/>
      <c r="L379" s="45"/>
      <c r="M379" s="229"/>
      <c r="N379" s="230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155</v>
      </c>
      <c r="AU379" s="18" t="s">
        <v>81</v>
      </c>
    </row>
    <row r="380" s="12" customFormat="1" ht="22.8" customHeight="1">
      <c r="A380" s="12"/>
      <c r="B380" s="197"/>
      <c r="C380" s="198"/>
      <c r="D380" s="199" t="s">
        <v>71</v>
      </c>
      <c r="E380" s="211" t="s">
        <v>736</v>
      </c>
      <c r="F380" s="211" t="s">
        <v>737</v>
      </c>
      <c r="G380" s="198"/>
      <c r="H380" s="198"/>
      <c r="I380" s="201"/>
      <c r="J380" s="212">
        <f>BK380</f>
        <v>0</v>
      </c>
      <c r="K380" s="198"/>
      <c r="L380" s="203"/>
      <c r="M380" s="204"/>
      <c r="N380" s="205"/>
      <c r="O380" s="205"/>
      <c r="P380" s="206">
        <f>SUM(P381:P386)</f>
        <v>0</v>
      </c>
      <c r="Q380" s="205"/>
      <c r="R380" s="206">
        <f>SUM(R381:R386)</f>
        <v>0.21200000000000002</v>
      </c>
      <c r="S380" s="205"/>
      <c r="T380" s="207">
        <f>SUM(T381:T386)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8" t="s">
        <v>81</v>
      </c>
      <c r="AT380" s="209" t="s">
        <v>71</v>
      </c>
      <c r="AU380" s="209" t="s">
        <v>79</v>
      </c>
      <c r="AY380" s="208" t="s">
        <v>143</v>
      </c>
      <c r="BK380" s="210">
        <f>SUM(BK381:BK386)</f>
        <v>0</v>
      </c>
    </row>
    <row r="381" s="2" customFormat="1" ht="14.4" customHeight="1">
      <c r="A381" s="39"/>
      <c r="B381" s="40"/>
      <c r="C381" s="213" t="s">
        <v>738</v>
      </c>
      <c r="D381" s="213" t="s">
        <v>147</v>
      </c>
      <c r="E381" s="214" t="s">
        <v>739</v>
      </c>
      <c r="F381" s="215" t="s">
        <v>740</v>
      </c>
      <c r="G381" s="216" t="s">
        <v>741</v>
      </c>
      <c r="H381" s="217">
        <v>200</v>
      </c>
      <c r="I381" s="218"/>
      <c r="J381" s="219">
        <f>ROUND(I381*H381,2)</f>
        <v>0</v>
      </c>
      <c r="K381" s="215" t="s">
        <v>742</v>
      </c>
      <c r="L381" s="45"/>
      <c r="M381" s="220" t="s">
        <v>19</v>
      </c>
      <c r="N381" s="221" t="s">
        <v>43</v>
      </c>
      <c r="O381" s="85"/>
      <c r="P381" s="222">
        <f>O381*H381</f>
        <v>0</v>
      </c>
      <c r="Q381" s="222">
        <v>6.0000000000000002E-05</v>
      </c>
      <c r="R381" s="222">
        <f>Q381*H381</f>
        <v>0.012</v>
      </c>
      <c r="S381" s="222">
        <v>0</v>
      </c>
      <c r="T381" s="223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24" t="s">
        <v>258</v>
      </c>
      <c r="AT381" s="224" t="s">
        <v>147</v>
      </c>
      <c r="AU381" s="224" t="s">
        <v>81</v>
      </c>
      <c r="AY381" s="18" t="s">
        <v>143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8" t="s">
        <v>79</v>
      </c>
      <c r="BK381" s="225">
        <f>ROUND(I381*H381,2)</f>
        <v>0</v>
      </c>
      <c r="BL381" s="18" t="s">
        <v>258</v>
      </c>
      <c r="BM381" s="224" t="s">
        <v>743</v>
      </c>
    </row>
    <row r="382" s="2" customFormat="1">
      <c r="A382" s="39"/>
      <c r="B382" s="40"/>
      <c r="C382" s="41"/>
      <c r="D382" s="226" t="s">
        <v>155</v>
      </c>
      <c r="E382" s="41"/>
      <c r="F382" s="227" t="s">
        <v>744</v>
      </c>
      <c r="G382" s="41"/>
      <c r="H382" s="41"/>
      <c r="I382" s="228"/>
      <c r="J382" s="41"/>
      <c r="K382" s="41"/>
      <c r="L382" s="45"/>
      <c r="M382" s="229"/>
      <c r="N382" s="230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155</v>
      </c>
      <c r="AU382" s="18" t="s">
        <v>81</v>
      </c>
    </row>
    <row r="383" s="2" customFormat="1" ht="14.4" customHeight="1">
      <c r="A383" s="39"/>
      <c r="B383" s="40"/>
      <c r="C383" s="264" t="s">
        <v>745</v>
      </c>
      <c r="D383" s="264" t="s">
        <v>243</v>
      </c>
      <c r="E383" s="265" t="s">
        <v>746</v>
      </c>
      <c r="F383" s="266" t="s">
        <v>747</v>
      </c>
      <c r="G383" s="267" t="s">
        <v>741</v>
      </c>
      <c r="H383" s="268">
        <v>200</v>
      </c>
      <c r="I383" s="269"/>
      <c r="J383" s="270">
        <f>ROUND(I383*H383,2)</f>
        <v>0</v>
      </c>
      <c r="K383" s="266" t="s">
        <v>19</v>
      </c>
      <c r="L383" s="271"/>
      <c r="M383" s="272" t="s">
        <v>19</v>
      </c>
      <c r="N383" s="273" t="s">
        <v>43</v>
      </c>
      <c r="O383" s="85"/>
      <c r="P383" s="222">
        <f>O383*H383</f>
        <v>0</v>
      </c>
      <c r="Q383" s="222">
        <v>0.001</v>
      </c>
      <c r="R383" s="222">
        <f>Q383*H383</f>
        <v>0.20000000000000001</v>
      </c>
      <c r="S383" s="222">
        <v>0</v>
      </c>
      <c r="T383" s="223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323</v>
      </c>
      <c r="AT383" s="224" t="s">
        <v>243</v>
      </c>
      <c r="AU383" s="224" t="s">
        <v>81</v>
      </c>
      <c r="AY383" s="18" t="s">
        <v>143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79</v>
      </c>
      <c r="BK383" s="225">
        <f>ROUND(I383*H383,2)</f>
        <v>0</v>
      </c>
      <c r="BL383" s="18" t="s">
        <v>258</v>
      </c>
      <c r="BM383" s="224" t="s">
        <v>748</v>
      </c>
    </row>
    <row r="384" s="2" customFormat="1">
      <c r="A384" s="39"/>
      <c r="B384" s="40"/>
      <c r="C384" s="41"/>
      <c r="D384" s="226" t="s">
        <v>155</v>
      </c>
      <c r="E384" s="41"/>
      <c r="F384" s="227" t="s">
        <v>747</v>
      </c>
      <c r="G384" s="41"/>
      <c r="H384" s="41"/>
      <c r="I384" s="228"/>
      <c r="J384" s="41"/>
      <c r="K384" s="41"/>
      <c r="L384" s="45"/>
      <c r="M384" s="229"/>
      <c r="N384" s="230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155</v>
      </c>
      <c r="AU384" s="18" t="s">
        <v>81</v>
      </c>
    </row>
    <row r="385" s="2" customFormat="1" ht="24.15" customHeight="1">
      <c r="A385" s="39"/>
      <c r="B385" s="40"/>
      <c r="C385" s="213" t="s">
        <v>749</v>
      </c>
      <c r="D385" s="213" t="s">
        <v>147</v>
      </c>
      <c r="E385" s="214" t="s">
        <v>750</v>
      </c>
      <c r="F385" s="215" t="s">
        <v>751</v>
      </c>
      <c r="G385" s="216" t="s">
        <v>178</v>
      </c>
      <c r="H385" s="217">
        <v>0.20000000000000001</v>
      </c>
      <c r="I385" s="218"/>
      <c r="J385" s="219">
        <f>ROUND(I385*H385,2)</f>
        <v>0</v>
      </c>
      <c r="K385" s="215" t="s">
        <v>19</v>
      </c>
      <c r="L385" s="45"/>
      <c r="M385" s="220" t="s">
        <v>19</v>
      </c>
      <c r="N385" s="221" t="s">
        <v>43</v>
      </c>
      <c r="O385" s="85"/>
      <c r="P385" s="222">
        <f>O385*H385</f>
        <v>0</v>
      </c>
      <c r="Q385" s="222">
        <v>0</v>
      </c>
      <c r="R385" s="222">
        <f>Q385*H385</f>
        <v>0</v>
      </c>
      <c r="S385" s="222">
        <v>0</v>
      </c>
      <c r="T385" s="223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24" t="s">
        <v>258</v>
      </c>
      <c r="AT385" s="224" t="s">
        <v>147</v>
      </c>
      <c r="AU385" s="224" t="s">
        <v>81</v>
      </c>
      <c r="AY385" s="18" t="s">
        <v>143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8" t="s">
        <v>79</v>
      </c>
      <c r="BK385" s="225">
        <f>ROUND(I385*H385,2)</f>
        <v>0</v>
      </c>
      <c r="BL385" s="18" t="s">
        <v>258</v>
      </c>
      <c r="BM385" s="224" t="s">
        <v>752</v>
      </c>
    </row>
    <row r="386" s="2" customFormat="1">
      <c r="A386" s="39"/>
      <c r="B386" s="40"/>
      <c r="C386" s="41"/>
      <c r="D386" s="226" t="s">
        <v>155</v>
      </c>
      <c r="E386" s="41"/>
      <c r="F386" s="227" t="s">
        <v>751</v>
      </c>
      <c r="G386" s="41"/>
      <c r="H386" s="41"/>
      <c r="I386" s="228"/>
      <c r="J386" s="41"/>
      <c r="K386" s="41"/>
      <c r="L386" s="45"/>
      <c r="M386" s="229"/>
      <c r="N386" s="230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155</v>
      </c>
      <c r="AU386" s="18" t="s">
        <v>81</v>
      </c>
    </row>
    <row r="387" s="12" customFormat="1" ht="22.8" customHeight="1">
      <c r="A387" s="12"/>
      <c r="B387" s="197"/>
      <c r="C387" s="198"/>
      <c r="D387" s="199" t="s">
        <v>71</v>
      </c>
      <c r="E387" s="211" t="s">
        <v>753</v>
      </c>
      <c r="F387" s="211" t="s">
        <v>754</v>
      </c>
      <c r="G387" s="198"/>
      <c r="H387" s="198"/>
      <c r="I387" s="201"/>
      <c r="J387" s="212">
        <f>BK387</f>
        <v>0</v>
      </c>
      <c r="K387" s="198"/>
      <c r="L387" s="203"/>
      <c r="M387" s="204"/>
      <c r="N387" s="205"/>
      <c r="O387" s="205"/>
      <c r="P387" s="206">
        <f>SUM(P388:P401)</f>
        <v>0</v>
      </c>
      <c r="Q387" s="205"/>
      <c r="R387" s="206">
        <f>SUM(R388:R401)</f>
        <v>0</v>
      </c>
      <c r="S387" s="205"/>
      <c r="T387" s="207">
        <f>SUM(T388:T401)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8" t="s">
        <v>81</v>
      </c>
      <c r="AT387" s="209" t="s">
        <v>71</v>
      </c>
      <c r="AU387" s="209" t="s">
        <v>79</v>
      </c>
      <c r="AY387" s="208" t="s">
        <v>143</v>
      </c>
      <c r="BK387" s="210">
        <f>SUM(BK388:BK401)</f>
        <v>0</v>
      </c>
    </row>
    <row r="388" s="2" customFormat="1" ht="14.4" customHeight="1">
      <c r="A388" s="39"/>
      <c r="B388" s="40"/>
      <c r="C388" s="213" t="s">
        <v>755</v>
      </c>
      <c r="D388" s="213" t="s">
        <v>147</v>
      </c>
      <c r="E388" s="214" t="s">
        <v>756</v>
      </c>
      <c r="F388" s="215" t="s">
        <v>757</v>
      </c>
      <c r="G388" s="216" t="s">
        <v>166</v>
      </c>
      <c r="H388" s="217">
        <v>8</v>
      </c>
      <c r="I388" s="218"/>
      <c r="J388" s="219">
        <f>ROUND(I388*H388,2)</f>
        <v>0</v>
      </c>
      <c r="K388" s="215" t="s">
        <v>19</v>
      </c>
      <c r="L388" s="45"/>
      <c r="M388" s="220" t="s">
        <v>19</v>
      </c>
      <c r="N388" s="221" t="s">
        <v>43</v>
      </c>
      <c r="O388" s="85"/>
      <c r="P388" s="222">
        <f>O388*H388</f>
        <v>0</v>
      </c>
      <c r="Q388" s="222">
        <v>0</v>
      </c>
      <c r="R388" s="222">
        <f>Q388*H388</f>
        <v>0</v>
      </c>
      <c r="S388" s="222">
        <v>0</v>
      </c>
      <c r="T388" s="223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4" t="s">
        <v>258</v>
      </c>
      <c r="AT388" s="224" t="s">
        <v>147</v>
      </c>
      <c r="AU388" s="224" t="s">
        <v>81</v>
      </c>
      <c r="AY388" s="18" t="s">
        <v>143</v>
      </c>
      <c r="BE388" s="225">
        <f>IF(N388="základní",J388,0)</f>
        <v>0</v>
      </c>
      <c r="BF388" s="225">
        <f>IF(N388="snížená",J388,0)</f>
        <v>0</v>
      </c>
      <c r="BG388" s="225">
        <f>IF(N388="zákl. přenesená",J388,0)</f>
        <v>0</v>
      </c>
      <c r="BH388" s="225">
        <f>IF(N388="sníž. přenesená",J388,0)</f>
        <v>0</v>
      </c>
      <c r="BI388" s="225">
        <f>IF(N388="nulová",J388,0)</f>
        <v>0</v>
      </c>
      <c r="BJ388" s="18" t="s">
        <v>79</v>
      </c>
      <c r="BK388" s="225">
        <f>ROUND(I388*H388,2)</f>
        <v>0</v>
      </c>
      <c r="BL388" s="18" t="s">
        <v>258</v>
      </c>
      <c r="BM388" s="224" t="s">
        <v>758</v>
      </c>
    </row>
    <row r="389" s="2" customFormat="1">
      <c r="A389" s="39"/>
      <c r="B389" s="40"/>
      <c r="C389" s="41"/>
      <c r="D389" s="226" t="s">
        <v>155</v>
      </c>
      <c r="E389" s="41"/>
      <c r="F389" s="227" t="s">
        <v>757</v>
      </c>
      <c r="G389" s="41"/>
      <c r="H389" s="41"/>
      <c r="I389" s="228"/>
      <c r="J389" s="41"/>
      <c r="K389" s="41"/>
      <c r="L389" s="45"/>
      <c r="M389" s="229"/>
      <c r="N389" s="230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155</v>
      </c>
      <c r="AU389" s="18" t="s">
        <v>81</v>
      </c>
    </row>
    <row r="390" s="2" customFormat="1" ht="14.4" customHeight="1">
      <c r="A390" s="39"/>
      <c r="B390" s="40"/>
      <c r="C390" s="213" t="s">
        <v>759</v>
      </c>
      <c r="D390" s="213" t="s">
        <v>147</v>
      </c>
      <c r="E390" s="214" t="s">
        <v>760</v>
      </c>
      <c r="F390" s="215" t="s">
        <v>761</v>
      </c>
      <c r="G390" s="216" t="s">
        <v>166</v>
      </c>
      <c r="H390" s="217">
        <v>8</v>
      </c>
      <c r="I390" s="218"/>
      <c r="J390" s="219">
        <f>ROUND(I390*H390,2)</f>
        <v>0</v>
      </c>
      <c r="K390" s="215" t="s">
        <v>19</v>
      </c>
      <c r="L390" s="45"/>
      <c r="M390" s="220" t="s">
        <v>19</v>
      </c>
      <c r="N390" s="221" t="s">
        <v>43</v>
      </c>
      <c r="O390" s="85"/>
      <c r="P390" s="222">
        <f>O390*H390</f>
        <v>0</v>
      </c>
      <c r="Q390" s="222">
        <v>0</v>
      </c>
      <c r="R390" s="222">
        <f>Q390*H390</f>
        <v>0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258</v>
      </c>
      <c r="AT390" s="224" t="s">
        <v>147</v>
      </c>
      <c r="AU390" s="224" t="s">
        <v>81</v>
      </c>
      <c r="AY390" s="18" t="s">
        <v>143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79</v>
      </c>
      <c r="BK390" s="225">
        <f>ROUND(I390*H390,2)</f>
        <v>0</v>
      </c>
      <c r="BL390" s="18" t="s">
        <v>258</v>
      </c>
      <c r="BM390" s="224" t="s">
        <v>762</v>
      </c>
    </row>
    <row r="391" s="2" customFormat="1">
      <c r="A391" s="39"/>
      <c r="B391" s="40"/>
      <c r="C391" s="41"/>
      <c r="D391" s="226" t="s">
        <v>155</v>
      </c>
      <c r="E391" s="41"/>
      <c r="F391" s="227" t="s">
        <v>761</v>
      </c>
      <c r="G391" s="41"/>
      <c r="H391" s="41"/>
      <c r="I391" s="228"/>
      <c r="J391" s="41"/>
      <c r="K391" s="41"/>
      <c r="L391" s="45"/>
      <c r="M391" s="229"/>
      <c r="N391" s="230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155</v>
      </c>
      <c r="AU391" s="18" t="s">
        <v>81</v>
      </c>
    </row>
    <row r="392" s="2" customFormat="1" ht="14.4" customHeight="1">
      <c r="A392" s="39"/>
      <c r="B392" s="40"/>
      <c r="C392" s="213" t="s">
        <v>763</v>
      </c>
      <c r="D392" s="213" t="s">
        <v>147</v>
      </c>
      <c r="E392" s="214" t="s">
        <v>764</v>
      </c>
      <c r="F392" s="215" t="s">
        <v>765</v>
      </c>
      <c r="G392" s="216" t="s">
        <v>200</v>
      </c>
      <c r="H392" s="217">
        <v>58</v>
      </c>
      <c r="I392" s="218"/>
      <c r="J392" s="219">
        <f>ROUND(I392*H392,2)</f>
        <v>0</v>
      </c>
      <c r="K392" s="215" t="s">
        <v>19</v>
      </c>
      <c r="L392" s="45"/>
      <c r="M392" s="220" t="s">
        <v>19</v>
      </c>
      <c r="N392" s="221" t="s">
        <v>43</v>
      </c>
      <c r="O392" s="85"/>
      <c r="P392" s="222">
        <f>O392*H392</f>
        <v>0</v>
      </c>
      <c r="Q392" s="222">
        <v>0</v>
      </c>
      <c r="R392" s="222">
        <f>Q392*H392</f>
        <v>0</v>
      </c>
      <c r="S392" s="222">
        <v>0</v>
      </c>
      <c r="T392" s="223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4" t="s">
        <v>258</v>
      </c>
      <c r="AT392" s="224" t="s">
        <v>147</v>
      </c>
      <c r="AU392" s="224" t="s">
        <v>81</v>
      </c>
      <c r="AY392" s="18" t="s">
        <v>143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8" t="s">
        <v>79</v>
      </c>
      <c r="BK392" s="225">
        <f>ROUND(I392*H392,2)</f>
        <v>0</v>
      </c>
      <c r="BL392" s="18" t="s">
        <v>258</v>
      </c>
      <c r="BM392" s="224" t="s">
        <v>766</v>
      </c>
    </row>
    <row r="393" s="2" customFormat="1">
      <c r="A393" s="39"/>
      <c r="B393" s="40"/>
      <c r="C393" s="41"/>
      <c r="D393" s="226" t="s">
        <v>155</v>
      </c>
      <c r="E393" s="41"/>
      <c r="F393" s="227" t="s">
        <v>765</v>
      </c>
      <c r="G393" s="41"/>
      <c r="H393" s="41"/>
      <c r="I393" s="228"/>
      <c r="J393" s="41"/>
      <c r="K393" s="41"/>
      <c r="L393" s="45"/>
      <c r="M393" s="229"/>
      <c r="N393" s="230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155</v>
      </c>
      <c r="AU393" s="18" t="s">
        <v>81</v>
      </c>
    </row>
    <row r="394" s="2" customFormat="1" ht="14.4" customHeight="1">
      <c r="A394" s="39"/>
      <c r="B394" s="40"/>
      <c r="C394" s="213" t="s">
        <v>767</v>
      </c>
      <c r="D394" s="213" t="s">
        <v>147</v>
      </c>
      <c r="E394" s="214" t="s">
        <v>768</v>
      </c>
      <c r="F394" s="215" t="s">
        <v>769</v>
      </c>
      <c r="G394" s="216" t="s">
        <v>200</v>
      </c>
      <c r="H394" s="217">
        <v>43</v>
      </c>
      <c r="I394" s="218"/>
      <c r="J394" s="219">
        <f>ROUND(I394*H394,2)</f>
        <v>0</v>
      </c>
      <c r="K394" s="215" t="s">
        <v>19</v>
      </c>
      <c r="L394" s="45"/>
      <c r="M394" s="220" t="s">
        <v>19</v>
      </c>
      <c r="N394" s="221" t="s">
        <v>43</v>
      </c>
      <c r="O394" s="85"/>
      <c r="P394" s="222">
        <f>O394*H394</f>
        <v>0</v>
      </c>
      <c r="Q394" s="222">
        <v>0</v>
      </c>
      <c r="R394" s="222">
        <f>Q394*H394</f>
        <v>0</v>
      </c>
      <c r="S394" s="222">
        <v>0</v>
      </c>
      <c r="T394" s="223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24" t="s">
        <v>258</v>
      </c>
      <c r="AT394" s="224" t="s">
        <v>147</v>
      </c>
      <c r="AU394" s="224" t="s">
        <v>81</v>
      </c>
      <c r="AY394" s="18" t="s">
        <v>143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8" t="s">
        <v>79</v>
      </c>
      <c r="BK394" s="225">
        <f>ROUND(I394*H394,2)</f>
        <v>0</v>
      </c>
      <c r="BL394" s="18" t="s">
        <v>258</v>
      </c>
      <c r="BM394" s="224" t="s">
        <v>770</v>
      </c>
    </row>
    <row r="395" s="2" customFormat="1">
      <c r="A395" s="39"/>
      <c r="B395" s="40"/>
      <c r="C395" s="41"/>
      <c r="D395" s="226" t="s">
        <v>155</v>
      </c>
      <c r="E395" s="41"/>
      <c r="F395" s="227" t="s">
        <v>771</v>
      </c>
      <c r="G395" s="41"/>
      <c r="H395" s="41"/>
      <c r="I395" s="228"/>
      <c r="J395" s="41"/>
      <c r="K395" s="41"/>
      <c r="L395" s="45"/>
      <c r="M395" s="229"/>
      <c r="N395" s="230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155</v>
      </c>
      <c r="AU395" s="18" t="s">
        <v>81</v>
      </c>
    </row>
    <row r="396" s="2" customFormat="1" ht="14.4" customHeight="1">
      <c r="A396" s="39"/>
      <c r="B396" s="40"/>
      <c r="C396" s="213" t="s">
        <v>772</v>
      </c>
      <c r="D396" s="213" t="s">
        <v>147</v>
      </c>
      <c r="E396" s="214" t="s">
        <v>773</v>
      </c>
      <c r="F396" s="215" t="s">
        <v>774</v>
      </c>
      <c r="G396" s="216" t="s">
        <v>200</v>
      </c>
      <c r="H396" s="217">
        <v>8</v>
      </c>
      <c r="I396" s="218"/>
      <c r="J396" s="219">
        <f>ROUND(I396*H396,2)</f>
        <v>0</v>
      </c>
      <c r="K396" s="215" t="s">
        <v>19</v>
      </c>
      <c r="L396" s="45"/>
      <c r="M396" s="220" t="s">
        <v>19</v>
      </c>
      <c r="N396" s="221" t="s">
        <v>43</v>
      </c>
      <c r="O396" s="85"/>
      <c r="P396" s="222">
        <f>O396*H396</f>
        <v>0</v>
      </c>
      <c r="Q396" s="222">
        <v>0</v>
      </c>
      <c r="R396" s="222">
        <f>Q396*H396</f>
        <v>0</v>
      </c>
      <c r="S396" s="222">
        <v>0</v>
      </c>
      <c r="T396" s="223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4" t="s">
        <v>258</v>
      </c>
      <c r="AT396" s="224" t="s">
        <v>147</v>
      </c>
      <c r="AU396" s="224" t="s">
        <v>81</v>
      </c>
      <c r="AY396" s="18" t="s">
        <v>143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8" t="s">
        <v>79</v>
      </c>
      <c r="BK396" s="225">
        <f>ROUND(I396*H396,2)</f>
        <v>0</v>
      </c>
      <c r="BL396" s="18" t="s">
        <v>258</v>
      </c>
      <c r="BM396" s="224" t="s">
        <v>775</v>
      </c>
    </row>
    <row r="397" s="2" customFormat="1">
      <c r="A397" s="39"/>
      <c r="B397" s="40"/>
      <c r="C397" s="41"/>
      <c r="D397" s="226" t="s">
        <v>155</v>
      </c>
      <c r="E397" s="41"/>
      <c r="F397" s="227" t="s">
        <v>776</v>
      </c>
      <c r="G397" s="41"/>
      <c r="H397" s="41"/>
      <c r="I397" s="228"/>
      <c r="J397" s="41"/>
      <c r="K397" s="41"/>
      <c r="L397" s="45"/>
      <c r="M397" s="229"/>
      <c r="N397" s="230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155</v>
      </c>
      <c r="AU397" s="18" t="s">
        <v>81</v>
      </c>
    </row>
    <row r="398" s="2" customFormat="1" ht="14.4" customHeight="1">
      <c r="A398" s="39"/>
      <c r="B398" s="40"/>
      <c r="C398" s="213" t="s">
        <v>777</v>
      </c>
      <c r="D398" s="213" t="s">
        <v>147</v>
      </c>
      <c r="E398" s="214" t="s">
        <v>778</v>
      </c>
      <c r="F398" s="215" t="s">
        <v>779</v>
      </c>
      <c r="G398" s="216" t="s">
        <v>200</v>
      </c>
      <c r="H398" s="217">
        <v>2</v>
      </c>
      <c r="I398" s="218"/>
      <c r="J398" s="219">
        <f>ROUND(I398*H398,2)</f>
        <v>0</v>
      </c>
      <c r="K398" s="215" t="s">
        <v>19</v>
      </c>
      <c r="L398" s="45"/>
      <c r="M398" s="220" t="s">
        <v>19</v>
      </c>
      <c r="N398" s="221" t="s">
        <v>43</v>
      </c>
      <c r="O398" s="85"/>
      <c r="P398" s="222">
        <f>O398*H398</f>
        <v>0</v>
      </c>
      <c r="Q398" s="222">
        <v>0</v>
      </c>
      <c r="R398" s="222">
        <f>Q398*H398</f>
        <v>0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258</v>
      </c>
      <c r="AT398" s="224" t="s">
        <v>147</v>
      </c>
      <c r="AU398" s="224" t="s">
        <v>81</v>
      </c>
      <c r="AY398" s="18" t="s">
        <v>143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79</v>
      </c>
      <c r="BK398" s="225">
        <f>ROUND(I398*H398,2)</f>
        <v>0</v>
      </c>
      <c r="BL398" s="18" t="s">
        <v>258</v>
      </c>
      <c r="BM398" s="224" t="s">
        <v>780</v>
      </c>
    </row>
    <row r="399" s="2" customFormat="1">
      <c r="A399" s="39"/>
      <c r="B399" s="40"/>
      <c r="C399" s="41"/>
      <c r="D399" s="226" t="s">
        <v>155</v>
      </c>
      <c r="E399" s="41"/>
      <c r="F399" s="227" t="s">
        <v>781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155</v>
      </c>
      <c r="AU399" s="18" t="s">
        <v>81</v>
      </c>
    </row>
    <row r="400" s="2" customFormat="1" ht="14.4" customHeight="1">
      <c r="A400" s="39"/>
      <c r="B400" s="40"/>
      <c r="C400" s="213" t="s">
        <v>782</v>
      </c>
      <c r="D400" s="213" t="s">
        <v>147</v>
      </c>
      <c r="E400" s="214" t="s">
        <v>783</v>
      </c>
      <c r="F400" s="215" t="s">
        <v>784</v>
      </c>
      <c r="G400" s="216" t="s">
        <v>200</v>
      </c>
      <c r="H400" s="217">
        <v>19</v>
      </c>
      <c r="I400" s="218"/>
      <c r="J400" s="219">
        <f>ROUND(I400*H400,2)</f>
        <v>0</v>
      </c>
      <c r="K400" s="215" t="s">
        <v>19</v>
      </c>
      <c r="L400" s="45"/>
      <c r="M400" s="220" t="s">
        <v>19</v>
      </c>
      <c r="N400" s="221" t="s">
        <v>43</v>
      </c>
      <c r="O400" s="85"/>
      <c r="P400" s="222">
        <f>O400*H400</f>
        <v>0</v>
      </c>
      <c r="Q400" s="222">
        <v>0</v>
      </c>
      <c r="R400" s="222">
        <f>Q400*H400</f>
        <v>0</v>
      </c>
      <c r="S400" s="222">
        <v>0</v>
      </c>
      <c r="T400" s="22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4" t="s">
        <v>258</v>
      </c>
      <c r="AT400" s="224" t="s">
        <v>147</v>
      </c>
      <c r="AU400" s="224" t="s">
        <v>81</v>
      </c>
      <c r="AY400" s="18" t="s">
        <v>143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8" t="s">
        <v>79</v>
      </c>
      <c r="BK400" s="225">
        <f>ROUND(I400*H400,2)</f>
        <v>0</v>
      </c>
      <c r="BL400" s="18" t="s">
        <v>258</v>
      </c>
      <c r="BM400" s="224" t="s">
        <v>785</v>
      </c>
    </row>
    <row r="401" s="2" customFormat="1">
      <c r="A401" s="39"/>
      <c r="B401" s="40"/>
      <c r="C401" s="41"/>
      <c r="D401" s="226" t="s">
        <v>155</v>
      </c>
      <c r="E401" s="41"/>
      <c r="F401" s="227" t="s">
        <v>784</v>
      </c>
      <c r="G401" s="41"/>
      <c r="H401" s="41"/>
      <c r="I401" s="228"/>
      <c r="J401" s="41"/>
      <c r="K401" s="41"/>
      <c r="L401" s="45"/>
      <c r="M401" s="229"/>
      <c r="N401" s="230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155</v>
      </c>
      <c r="AU401" s="18" t="s">
        <v>81</v>
      </c>
    </row>
    <row r="402" s="12" customFormat="1" ht="25.92" customHeight="1">
      <c r="A402" s="12"/>
      <c r="B402" s="197"/>
      <c r="C402" s="198"/>
      <c r="D402" s="199" t="s">
        <v>71</v>
      </c>
      <c r="E402" s="200" t="s">
        <v>786</v>
      </c>
      <c r="F402" s="200" t="s">
        <v>787</v>
      </c>
      <c r="G402" s="198"/>
      <c r="H402" s="198"/>
      <c r="I402" s="201"/>
      <c r="J402" s="202">
        <f>BK402</f>
        <v>0</v>
      </c>
      <c r="K402" s="198"/>
      <c r="L402" s="203"/>
      <c r="M402" s="204"/>
      <c r="N402" s="205"/>
      <c r="O402" s="205"/>
      <c r="P402" s="206">
        <f>SUM(P403:P410)</f>
        <v>0</v>
      </c>
      <c r="Q402" s="205"/>
      <c r="R402" s="206">
        <f>SUM(R403:R410)</f>
        <v>0</v>
      </c>
      <c r="S402" s="205"/>
      <c r="T402" s="207">
        <f>SUM(T403:T410)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8" t="s">
        <v>152</v>
      </c>
      <c r="AT402" s="209" t="s">
        <v>71</v>
      </c>
      <c r="AU402" s="209" t="s">
        <v>72</v>
      </c>
      <c r="AY402" s="208" t="s">
        <v>143</v>
      </c>
      <c r="BK402" s="210">
        <f>SUM(BK403:BK410)</f>
        <v>0</v>
      </c>
    </row>
    <row r="403" s="2" customFormat="1" ht="14.4" customHeight="1">
      <c r="A403" s="39"/>
      <c r="B403" s="40"/>
      <c r="C403" s="213" t="s">
        <v>788</v>
      </c>
      <c r="D403" s="213" t="s">
        <v>147</v>
      </c>
      <c r="E403" s="214" t="s">
        <v>789</v>
      </c>
      <c r="F403" s="215" t="s">
        <v>790</v>
      </c>
      <c r="G403" s="216" t="s">
        <v>791</v>
      </c>
      <c r="H403" s="217">
        <v>0</v>
      </c>
      <c r="I403" s="218"/>
      <c r="J403" s="219">
        <f>ROUND(I403*H403,2)</f>
        <v>0</v>
      </c>
      <c r="K403" s="215" t="s">
        <v>19</v>
      </c>
      <c r="L403" s="45"/>
      <c r="M403" s="220" t="s">
        <v>19</v>
      </c>
      <c r="N403" s="221" t="s">
        <v>43</v>
      </c>
      <c r="O403" s="85"/>
      <c r="P403" s="222">
        <f>O403*H403</f>
        <v>0</v>
      </c>
      <c r="Q403" s="222">
        <v>0</v>
      </c>
      <c r="R403" s="222">
        <f>Q403*H403</f>
        <v>0</v>
      </c>
      <c r="S403" s="222">
        <v>0</v>
      </c>
      <c r="T403" s="223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4" t="s">
        <v>792</v>
      </c>
      <c r="AT403" s="224" t="s">
        <v>147</v>
      </c>
      <c r="AU403" s="224" t="s">
        <v>79</v>
      </c>
      <c r="AY403" s="18" t="s">
        <v>143</v>
      </c>
      <c r="BE403" s="225">
        <f>IF(N403="základní",J403,0)</f>
        <v>0</v>
      </c>
      <c r="BF403" s="225">
        <f>IF(N403="snížená",J403,0)</f>
        <v>0</v>
      </c>
      <c r="BG403" s="225">
        <f>IF(N403="zákl. přenesená",J403,0)</f>
        <v>0</v>
      </c>
      <c r="BH403" s="225">
        <f>IF(N403="sníž. přenesená",J403,0)</f>
        <v>0</v>
      </c>
      <c r="BI403" s="225">
        <f>IF(N403="nulová",J403,0)</f>
        <v>0</v>
      </c>
      <c r="BJ403" s="18" t="s">
        <v>79</v>
      </c>
      <c r="BK403" s="225">
        <f>ROUND(I403*H403,2)</f>
        <v>0</v>
      </c>
      <c r="BL403" s="18" t="s">
        <v>792</v>
      </c>
      <c r="BM403" s="224" t="s">
        <v>793</v>
      </c>
    </row>
    <row r="404" s="2" customFormat="1">
      <c r="A404" s="39"/>
      <c r="B404" s="40"/>
      <c r="C404" s="41"/>
      <c r="D404" s="226" t="s">
        <v>155</v>
      </c>
      <c r="E404" s="41"/>
      <c r="F404" s="227" t="s">
        <v>790</v>
      </c>
      <c r="G404" s="41"/>
      <c r="H404" s="41"/>
      <c r="I404" s="228"/>
      <c r="J404" s="41"/>
      <c r="K404" s="41"/>
      <c r="L404" s="45"/>
      <c r="M404" s="229"/>
      <c r="N404" s="230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155</v>
      </c>
      <c r="AU404" s="18" t="s">
        <v>79</v>
      </c>
    </row>
    <row r="405" s="2" customFormat="1" ht="14.4" customHeight="1">
      <c r="A405" s="39"/>
      <c r="B405" s="40"/>
      <c r="C405" s="213" t="s">
        <v>794</v>
      </c>
      <c r="D405" s="213" t="s">
        <v>147</v>
      </c>
      <c r="E405" s="214" t="s">
        <v>795</v>
      </c>
      <c r="F405" s="215" t="s">
        <v>796</v>
      </c>
      <c r="G405" s="216" t="s">
        <v>791</v>
      </c>
      <c r="H405" s="217">
        <v>0</v>
      </c>
      <c r="I405" s="218"/>
      <c r="J405" s="219">
        <f>ROUND(I405*H405,2)</f>
        <v>0</v>
      </c>
      <c r="K405" s="215" t="s">
        <v>19</v>
      </c>
      <c r="L405" s="45"/>
      <c r="M405" s="220" t="s">
        <v>19</v>
      </c>
      <c r="N405" s="221" t="s">
        <v>43</v>
      </c>
      <c r="O405" s="85"/>
      <c r="P405" s="222">
        <f>O405*H405</f>
        <v>0</v>
      </c>
      <c r="Q405" s="222">
        <v>0</v>
      </c>
      <c r="R405" s="222">
        <f>Q405*H405</f>
        <v>0</v>
      </c>
      <c r="S405" s="222">
        <v>0</v>
      </c>
      <c r="T405" s="223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4" t="s">
        <v>792</v>
      </c>
      <c r="AT405" s="224" t="s">
        <v>147</v>
      </c>
      <c r="AU405" s="224" t="s">
        <v>79</v>
      </c>
      <c r="AY405" s="18" t="s">
        <v>143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8" t="s">
        <v>79</v>
      </c>
      <c r="BK405" s="225">
        <f>ROUND(I405*H405,2)</f>
        <v>0</v>
      </c>
      <c r="BL405" s="18" t="s">
        <v>792</v>
      </c>
      <c r="BM405" s="224" t="s">
        <v>797</v>
      </c>
    </row>
    <row r="406" s="2" customFormat="1">
      <c r="A406" s="39"/>
      <c r="B406" s="40"/>
      <c r="C406" s="41"/>
      <c r="D406" s="226" t="s">
        <v>155</v>
      </c>
      <c r="E406" s="41"/>
      <c r="F406" s="227" t="s">
        <v>796</v>
      </c>
      <c r="G406" s="41"/>
      <c r="H406" s="41"/>
      <c r="I406" s="228"/>
      <c r="J406" s="41"/>
      <c r="K406" s="41"/>
      <c r="L406" s="45"/>
      <c r="M406" s="229"/>
      <c r="N406" s="230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155</v>
      </c>
      <c r="AU406" s="18" t="s">
        <v>79</v>
      </c>
    </row>
    <row r="407" s="2" customFormat="1" ht="14.4" customHeight="1">
      <c r="A407" s="39"/>
      <c r="B407" s="40"/>
      <c r="C407" s="213" t="s">
        <v>798</v>
      </c>
      <c r="D407" s="213" t="s">
        <v>147</v>
      </c>
      <c r="E407" s="214" t="s">
        <v>799</v>
      </c>
      <c r="F407" s="215" t="s">
        <v>800</v>
      </c>
      <c r="G407" s="216" t="s">
        <v>791</v>
      </c>
      <c r="H407" s="217">
        <v>0</v>
      </c>
      <c r="I407" s="218"/>
      <c r="J407" s="219">
        <f>ROUND(I407*H407,2)</f>
        <v>0</v>
      </c>
      <c r="K407" s="215" t="s">
        <v>19</v>
      </c>
      <c r="L407" s="45"/>
      <c r="M407" s="220" t="s">
        <v>19</v>
      </c>
      <c r="N407" s="221" t="s">
        <v>43</v>
      </c>
      <c r="O407" s="85"/>
      <c r="P407" s="222">
        <f>O407*H407</f>
        <v>0</v>
      </c>
      <c r="Q407" s="222">
        <v>0</v>
      </c>
      <c r="R407" s="222">
        <f>Q407*H407</f>
        <v>0</v>
      </c>
      <c r="S407" s="222">
        <v>0</v>
      </c>
      <c r="T407" s="223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4" t="s">
        <v>792</v>
      </c>
      <c r="AT407" s="224" t="s">
        <v>147</v>
      </c>
      <c r="AU407" s="224" t="s">
        <v>79</v>
      </c>
      <c r="AY407" s="18" t="s">
        <v>143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8" t="s">
        <v>79</v>
      </c>
      <c r="BK407" s="225">
        <f>ROUND(I407*H407,2)</f>
        <v>0</v>
      </c>
      <c r="BL407" s="18" t="s">
        <v>792</v>
      </c>
      <c r="BM407" s="224" t="s">
        <v>801</v>
      </c>
    </row>
    <row r="408" s="2" customFormat="1">
      <c r="A408" s="39"/>
      <c r="B408" s="40"/>
      <c r="C408" s="41"/>
      <c r="D408" s="226" t="s">
        <v>155</v>
      </c>
      <c r="E408" s="41"/>
      <c r="F408" s="227" t="s">
        <v>800</v>
      </c>
      <c r="G408" s="41"/>
      <c r="H408" s="41"/>
      <c r="I408" s="228"/>
      <c r="J408" s="41"/>
      <c r="K408" s="41"/>
      <c r="L408" s="45"/>
      <c r="M408" s="229"/>
      <c r="N408" s="230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155</v>
      </c>
      <c r="AU408" s="18" t="s">
        <v>79</v>
      </c>
    </row>
    <row r="409" s="2" customFormat="1" ht="14.4" customHeight="1">
      <c r="A409" s="39"/>
      <c r="B409" s="40"/>
      <c r="C409" s="213" t="s">
        <v>802</v>
      </c>
      <c r="D409" s="213" t="s">
        <v>147</v>
      </c>
      <c r="E409" s="214" t="s">
        <v>803</v>
      </c>
      <c r="F409" s="215" t="s">
        <v>804</v>
      </c>
      <c r="G409" s="216" t="s">
        <v>791</v>
      </c>
      <c r="H409" s="217">
        <v>0</v>
      </c>
      <c r="I409" s="218"/>
      <c r="J409" s="219">
        <f>ROUND(I409*H409,2)</f>
        <v>0</v>
      </c>
      <c r="K409" s="215" t="s">
        <v>19</v>
      </c>
      <c r="L409" s="45"/>
      <c r="M409" s="220" t="s">
        <v>19</v>
      </c>
      <c r="N409" s="221" t="s">
        <v>43</v>
      </c>
      <c r="O409" s="85"/>
      <c r="P409" s="222">
        <f>O409*H409</f>
        <v>0</v>
      </c>
      <c r="Q409" s="222">
        <v>0</v>
      </c>
      <c r="R409" s="222">
        <f>Q409*H409</f>
        <v>0</v>
      </c>
      <c r="S409" s="222">
        <v>0</v>
      </c>
      <c r="T409" s="223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4" t="s">
        <v>792</v>
      </c>
      <c r="AT409" s="224" t="s">
        <v>147</v>
      </c>
      <c r="AU409" s="224" t="s">
        <v>79</v>
      </c>
      <c r="AY409" s="18" t="s">
        <v>143</v>
      </c>
      <c r="BE409" s="225">
        <f>IF(N409="základní",J409,0)</f>
        <v>0</v>
      </c>
      <c r="BF409" s="225">
        <f>IF(N409="snížená",J409,0)</f>
        <v>0</v>
      </c>
      <c r="BG409" s="225">
        <f>IF(N409="zákl. přenesená",J409,0)</f>
        <v>0</v>
      </c>
      <c r="BH409" s="225">
        <f>IF(N409="sníž. přenesená",J409,0)</f>
        <v>0</v>
      </c>
      <c r="BI409" s="225">
        <f>IF(N409="nulová",J409,0)</f>
        <v>0</v>
      </c>
      <c r="BJ409" s="18" t="s">
        <v>79</v>
      </c>
      <c r="BK409" s="225">
        <f>ROUND(I409*H409,2)</f>
        <v>0</v>
      </c>
      <c r="BL409" s="18" t="s">
        <v>792</v>
      </c>
      <c r="BM409" s="224" t="s">
        <v>805</v>
      </c>
    </row>
    <row r="410" s="2" customFormat="1">
      <c r="A410" s="39"/>
      <c r="B410" s="40"/>
      <c r="C410" s="41"/>
      <c r="D410" s="226" t="s">
        <v>155</v>
      </c>
      <c r="E410" s="41"/>
      <c r="F410" s="227" t="s">
        <v>804</v>
      </c>
      <c r="G410" s="41"/>
      <c r="H410" s="41"/>
      <c r="I410" s="228"/>
      <c r="J410" s="41"/>
      <c r="K410" s="41"/>
      <c r="L410" s="45"/>
      <c r="M410" s="229"/>
      <c r="N410" s="230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155</v>
      </c>
      <c r="AU410" s="18" t="s">
        <v>79</v>
      </c>
    </row>
    <row r="411" s="12" customFormat="1" ht="25.92" customHeight="1">
      <c r="A411" s="12"/>
      <c r="B411" s="197"/>
      <c r="C411" s="198"/>
      <c r="D411" s="199" t="s">
        <v>71</v>
      </c>
      <c r="E411" s="200" t="s">
        <v>806</v>
      </c>
      <c r="F411" s="200" t="s">
        <v>807</v>
      </c>
      <c r="G411" s="198"/>
      <c r="H411" s="198"/>
      <c r="I411" s="201"/>
      <c r="J411" s="202">
        <f>BK411</f>
        <v>0</v>
      </c>
      <c r="K411" s="198"/>
      <c r="L411" s="203"/>
      <c r="M411" s="204"/>
      <c r="N411" s="205"/>
      <c r="O411" s="205"/>
      <c r="P411" s="206">
        <f>P412+SUM(P413:P443)</f>
        <v>0</v>
      </c>
      <c r="Q411" s="205"/>
      <c r="R411" s="206">
        <f>R412+SUM(R413:R443)</f>
        <v>0</v>
      </c>
      <c r="S411" s="205"/>
      <c r="T411" s="207">
        <f>T412+SUM(T413:T443)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8" t="s">
        <v>152</v>
      </c>
      <c r="AT411" s="209" t="s">
        <v>71</v>
      </c>
      <c r="AU411" s="209" t="s">
        <v>72</v>
      </c>
      <c r="AY411" s="208" t="s">
        <v>143</v>
      </c>
      <c r="BK411" s="210">
        <f>BK412+SUM(BK413:BK443)</f>
        <v>0</v>
      </c>
    </row>
    <row r="412" s="2" customFormat="1" ht="14.4" customHeight="1">
      <c r="A412" s="39"/>
      <c r="B412" s="40"/>
      <c r="C412" s="213" t="s">
        <v>808</v>
      </c>
      <c r="D412" s="213" t="s">
        <v>147</v>
      </c>
      <c r="E412" s="214" t="s">
        <v>809</v>
      </c>
      <c r="F412" s="215" t="s">
        <v>810</v>
      </c>
      <c r="G412" s="216" t="s">
        <v>791</v>
      </c>
      <c r="H412" s="217">
        <v>16</v>
      </c>
      <c r="I412" s="218"/>
      <c r="J412" s="219">
        <f>ROUND(I412*H412,2)</f>
        <v>0</v>
      </c>
      <c r="K412" s="215" t="s">
        <v>19</v>
      </c>
      <c r="L412" s="45"/>
      <c r="M412" s="220" t="s">
        <v>19</v>
      </c>
      <c r="N412" s="221" t="s">
        <v>43</v>
      </c>
      <c r="O412" s="85"/>
      <c r="P412" s="222">
        <f>O412*H412</f>
        <v>0</v>
      </c>
      <c r="Q412" s="222">
        <v>0</v>
      </c>
      <c r="R412" s="222">
        <f>Q412*H412</f>
        <v>0</v>
      </c>
      <c r="S412" s="222">
        <v>0</v>
      </c>
      <c r="T412" s="223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4" t="s">
        <v>792</v>
      </c>
      <c r="AT412" s="224" t="s">
        <v>147</v>
      </c>
      <c r="AU412" s="224" t="s">
        <v>79</v>
      </c>
      <c r="AY412" s="18" t="s">
        <v>143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8" t="s">
        <v>79</v>
      </c>
      <c r="BK412" s="225">
        <f>ROUND(I412*H412,2)</f>
        <v>0</v>
      </c>
      <c r="BL412" s="18" t="s">
        <v>792</v>
      </c>
      <c r="BM412" s="224" t="s">
        <v>811</v>
      </c>
    </row>
    <row r="413" s="2" customFormat="1">
      <c r="A413" s="39"/>
      <c r="B413" s="40"/>
      <c r="C413" s="41"/>
      <c r="D413" s="226" t="s">
        <v>155</v>
      </c>
      <c r="E413" s="41"/>
      <c r="F413" s="227" t="s">
        <v>810</v>
      </c>
      <c r="G413" s="41"/>
      <c r="H413" s="41"/>
      <c r="I413" s="228"/>
      <c r="J413" s="41"/>
      <c r="K413" s="41"/>
      <c r="L413" s="45"/>
      <c r="M413" s="229"/>
      <c r="N413" s="230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155</v>
      </c>
      <c r="AU413" s="18" t="s">
        <v>79</v>
      </c>
    </row>
    <row r="414" s="2" customFormat="1" ht="14.4" customHeight="1">
      <c r="A414" s="39"/>
      <c r="B414" s="40"/>
      <c r="C414" s="213" t="s">
        <v>812</v>
      </c>
      <c r="D414" s="213" t="s">
        <v>147</v>
      </c>
      <c r="E414" s="214" t="s">
        <v>813</v>
      </c>
      <c r="F414" s="215" t="s">
        <v>814</v>
      </c>
      <c r="G414" s="216" t="s">
        <v>791</v>
      </c>
      <c r="H414" s="217">
        <v>4</v>
      </c>
      <c r="I414" s="218"/>
      <c r="J414" s="219">
        <f>ROUND(I414*H414,2)</f>
        <v>0</v>
      </c>
      <c r="K414" s="215" t="s">
        <v>19</v>
      </c>
      <c r="L414" s="45"/>
      <c r="M414" s="220" t="s">
        <v>19</v>
      </c>
      <c r="N414" s="221" t="s">
        <v>43</v>
      </c>
      <c r="O414" s="85"/>
      <c r="P414" s="222">
        <f>O414*H414</f>
        <v>0</v>
      </c>
      <c r="Q414" s="222">
        <v>0</v>
      </c>
      <c r="R414" s="222">
        <f>Q414*H414</f>
        <v>0</v>
      </c>
      <c r="S414" s="222">
        <v>0</v>
      </c>
      <c r="T414" s="223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4" t="s">
        <v>792</v>
      </c>
      <c r="AT414" s="224" t="s">
        <v>147</v>
      </c>
      <c r="AU414" s="224" t="s">
        <v>79</v>
      </c>
      <c r="AY414" s="18" t="s">
        <v>143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8" t="s">
        <v>79</v>
      </c>
      <c r="BK414" s="225">
        <f>ROUND(I414*H414,2)</f>
        <v>0</v>
      </c>
      <c r="BL414" s="18" t="s">
        <v>792</v>
      </c>
      <c r="BM414" s="224" t="s">
        <v>815</v>
      </c>
    </row>
    <row r="415" s="2" customFormat="1">
      <c r="A415" s="39"/>
      <c r="B415" s="40"/>
      <c r="C415" s="41"/>
      <c r="D415" s="226" t="s">
        <v>155</v>
      </c>
      <c r="E415" s="41"/>
      <c r="F415" s="227" t="s">
        <v>814</v>
      </c>
      <c r="G415" s="41"/>
      <c r="H415" s="41"/>
      <c r="I415" s="228"/>
      <c r="J415" s="41"/>
      <c r="K415" s="41"/>
      <c r="L415" s="45"/>
      <c r="M415" s="229"/>
      <c r="N415" s="230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155</v>
      </c>
      <c r="AU415" s="18" t="s">
        <v>79</v>
      </c>
    </row>
    <row r="416" s="2" customFormat="1" ht="14.4" customHeight="1">
      <c r="A416" s="39"/>
      <c r="B416" s="40"/>
      <c r="C416" s="213" t="s">
        <v>816</v>
      </c>
      <c r="D416" s="213" t="s">
        <v>147</v>
      </c>
      <c r="E416" s="214" t="s">
        <v>817</v>
      </c>
      <c r="F416" s="215" t="s">
        <v>818</v>
      </c>
      <c r="G416" s="216" t="s">
        <v>791</v>
      </c>
      <c r="H416" s="217">
        <v>4</v>
      </c>
      <c r="I416" s="218"/>
      <c r="J416" s="219">
        <f>ROUND(I416*H416,2)</f>
        <v>0</v>
      </c>
      <c r="K416" s="215" t="s">
        <v>19</v>
      </c>
      <c r="L416" s="45"/>
      <c r="M416" s="220" t="s">
        <v>19</v>
      </c>
      <c r="N416" s="221" t="s">
        <v>43</v>
      </c>
      <c r="O416" s="85"/>
      <c r="P416" s="222">
        <f>O416*H416</f>
        <v>0</v>
      </c>
      <c r="Q416" s="222">
        <v>0</v>
      </c>
      <c r="R416" s="222">
        <f>Q416*H416</f>
        <v>0</v>
      </c>
      <c r="S416" s="222">
        <v>0</v>
      </c>
      <c r="T416" s="223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4" t="s">
        <v>792</v>
      </c>
      <c r="AT416" s="224" t="s">
        <v>147</v>
      </c>
      <c r="AU416" s="224" t="s">
        <v>79</v>
      </c>
      <c r="AY416" s="18" t="s">
        <v>143</v>
      </c>
      <c r="BE416" s="225">
        <f>IF(N416="základní",J416,0)</f>
        <v>0</v>
      </c>
      <c r="BF416" s="225">
        <f>IF(N416="snížená",J416,0)</f>
        <v>0</v>
      </c>
      <c r="BG416" s="225">
        <f>IF(N416="zákl. přenesená",J416,0)</f>
        <v>0</v>
      </c>
      <c r="BH416" s="225">
        <f>IF(N416="sníž. přenesená",J416,0)</f>
        <v>0</v>
      </c>
      <c r="BI416" s="225">
        <f>IF(N416="nulová",J416,0)</f>
        <v>0</v>
      </c>
      <c r="BJ416" s="18" t="s">
        <v>79</v>
      </c>
      <c r="BK416" s="225">
        <f>ROUND(I416*H416,2)</f>
        <v>0</v>
      </c>
      <c r="BL416" s="18" t="s">
        <v>792</v>
      </c>
      <c r="BM416" s="224" t="s">
        <v>819</v>
      </c>
    </row>
    <row r="417" s="2" customFormat="1">
      <c r="A417" s="39"/>
      <c r="B417" s="40"/>
      <c r="C417" s="41"/>
      <c r="D417" s="226" t="s">
        <v>155</v>
      </c>
      <c r="E417" s="41"/>
      <c r="F417" s="227" t="s">
        <v>818</v>
      </c>
      <c r="G417" s="41"/>
      <c r="H417" s="41"/>
      <c r="I417" s="228"/>
      <c r="J417" s="41"/>
      <c r="K417" s="41"/>
      <c r="L417" s="45"/>
      <c r="M417" s="229"/>
      <c r="N417" s="230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155</v>
      </c>
      <c r="AU417" s="18" t="s">
        <v>79</v>
      </c>
    </row>
    <row r="418" s="2" customFormat="1" ht="14.4" customHeight="1">
      <c r="A418" s="39"/>
      <c r="B418" s="40"/>
      <c r="C418" s="213" t="s">
        <v>820</v>
      </c>
      <c r="D418" s="213" t="s">
        <v>147</v>
      </c>
      <c r="E418" s="214" t="s">
        <v>821</v>
      </c>
      <c r="F418" s="215" t="s">
        <v>822</v>
      </c>
      <c r="G418" s="216" t="s">
        <v>791</v>
      </c>
      <c r="H418" s="217">
        <v>8</v>
      </c>
      <c r="I418" s="218"/>
      <c r="J418" s="219">
        <f>ROUND(I418*H418,2)</f>
        <v>0</v>
      </c>
      <c r="K418" s="215" t="s">
        <v>19</v>
      </c>
      <c r="L418" s="45"/>
      <c r="M418" s="220" t="s">
        <v>19</v>
      </c>
      <c r="N418" s="221" t="s">
        <v>43</v>
      </c>
      <c r="O418" s="85"/>
      <c r="P418" s="222">
        <f>O418*H418</f>
        <v>0</v>
      </c>
      <c r="Q418" s="222">
        <v>0</v>
      </c>
      <c r="R418" s="222">
        <f>Q418*H418</f>
        <v>0</v>
      </c>
      <c r="S418" s="222">
        <v>0</v>
      </c>
      <c r="T418" s="223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24" t="s">
        <v>792</v>
      </c>
      <c r="AT418" s="224" t="s">
        <v>147</v>
      </c>
      <c r="AU418" s="224" t="s">
        <v>79</v>
      </c>
      <c r="AY418" s="18" t="s">
        <v>143</v>
      </c>
      <c r="BE418" s="225">
        <f>IF(N418="základní",J418,0)</f>
        <v>0</v>
      </c>
      <c r="BF418" s="225">
        <f>IF(N418="snížená",J418,0)</f>
        <v>0</v>
      </c>
      <c r="BG418" s="225">
        <f>IF(N418="zákl. přenesená",J418,0)</f>
        <v>0</v>
      </c>
      <c r="BH418" s="225">
        <f>IF(N418="sníž. přenesená",J418,0)</f>
        <v>0</v>
      </c>
      <c r="BI418" s="225">
        <f>IF(N418="nulová",J418,0)</f>
        <v>0</v>
      </c>
      <c r="BJ418" s="18" t="s">
        <v>79</v>
      </c>
      <c r="BK418" s="225">
        <f>ROUND(I418*H418,2)</f>
        <v>0</v>
      </c>
      <c r="BL418" s="18" t="s">
        <v>792</v>
      </c>
      <c r="BM418" s="224" t="s">
        <v>823</v>
      </c>
    </row>
    <row r="419" s="2" customFormat="1">
      <c r="A419" s="39"/>
      <c r="B419" s="40"/>
      <c r="C419" s="41"/>
      <c r="D419" s="226" t="s">
        <v>155</v>
      </c>
      <c r="E419" s="41"/>
      <c r="F419" s="227" t="s">
        <v>822</v>
      </c>
      <c r="G419" s="41"/>
      <c r="H419" s="41"/>
      <c r="I419" s="228"/>
      <c r="J419" s="41"/>
      <c r="K419" s="41"/>
      <c r="L419" s="45"/>
      <c r="M419" s="229"/>
      <c r="N419" s="230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155</v>
      </c>
      <c r="AU419" s="18" t="s">
        <v>79</v>
      </c>
    </row>
    <row r="420" s="2" customFormat="1" ht="14.4" customHeight="1">
      <c r="A420" s="39"/>
      <c r="B420" s="40"/>
      <c r="C420" s="213" t="s">
        <v>824</v>
      </c>
      <c r="D420" s="213" t="s">
        <v>147</v>
      </c>
      <c r="E420" s="214" t="s">
        <v>825</v>
      </c>
      <c r="F420" s="215" t="s">
        <v>826</v>
      </c>
      <c r="G420" s="216" t="s">
        <v>791</v>
      </c>
      <c r="H420" s="217">
        <v>40</v>
      </c>
      <c r="I420" s="218"/>
      <c r="J420" s="219">
        <f>ROUND(I420*H420,2)</f>
        <v>0</v>
      </c>
      <c r="K420" s="215" t="s">
        <v>19</v>
      </c>
      <c r="L420" s="45"/>
      <c r="M420" s="220" t="s">
        <v>19</v>
      </c>
      <c r="N420" s="221" t="s">
        <v>43</v>
      </c>
      <c r="O420" s="85"/>
      <c r="P420" s="222">
        <f>O420*H420</f>
        <v>0</v>
      </c>
      <c r="Q420" s="222">
        <v>0</v>
      </c>
      <c r="R420" s="222">
        <f>Q420*H420</f>
        <v>0</v>
      </c>
      <c r="S420" s="222">
        <v>0</v>
      </c>
      <c r="T420" s="223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4" t="s">
        <v>792</v>
      </c>
      <c r="AT420" s="224" t="s">
        <v>147</v>
      </c>
      <c r="AU420" s="224" t="s">
        <v>79</v>
      </c>
      <c r="AY420" s="18" t="s">
        <v>143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8" t="s">
        <v>79</v>
      </c>
      <c r="BK420" s="225">
        <f>ROUND(I420*H420,2)</f>
        <v>0</v>
      </c>
      <c r="BL420" s="18" t="s">
        <v>792</v>
      </c>
      <c r="BM420" s="224" t="s">
        <v>827</v>
      </c>
    </row>
    <row r="421" s="2" customFormat="1">
      <c r="A421" s="39"/>
      <c r="B421" s="40"/>
      <c r="C421" s="41"/>
      <c r="D421" s="226" t="s">
        <v>155</v>
      </c>
      <c r="E421" s="41"/>
      <c r="F421" s="227" t="s">
        <v>826</v>
      </c>
      <c r="G421" s="41"/>
      <c r="H421" s="41"/>
      <c r="I421" s="228"/>
      <c r="J421" s="41"/>
      <c r="K421" s="41"/>
      <c r="L421" s="45"/>
      <c r="M421" s="229"/>
      <c r="N421" s="230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155</v>
      </c>
      <c r="AU421" s="18" t="s">
        <v>79</v>
      </c>
    </row>
    <row r="422" s="2" customFormat="1" ht="14.4" customHeight="1">
      <c r="A422" s="39"/>
      <c r="B422" s="40"/>
      <c r="C422" s="213" t="s">
        <v>828</v>
      </c>
      <c r="D422" s="213" t="s">
        <v>147</v>
      </c>
      <c r="E422" s="214" t="s">
        <v>829</v>
      </c>
      <c r="F422" s="215" t="s">
        <v>830</v>
      </c>
      <c r="G422" s="216" t="s">
        <v>280</v>
      </c>
      <c r="H422" s="217">
        <v>1</v>
      </c>
      <c r="I422" s="218"/>
      <c r="J422" s="219">
        <f>ROUND(I422*H422,2)</f>
        <v>0</v>
      </c>
      <c r="K422" s="215" t="s">
        <v>19</v>
      </c>
      <c r="L422" s="45"/>
      <c r="M422" s="220" t="s">
        <v>19</v>
      </c>
      <c r="N422" s="221" t="s">
        <v>43</v>
      </c>
      <c r="O422" s="85"/>
      <c r="P422" s="222">
        <f>O422*H422</f>
        <v>0</v>
      </c>
      <c r="Q422" s="222">
        <v>0</v>
      </c>
      <c r="R422" s="222">
        <f>Q422*H422</f>
        <v>0</v>
      </c>
      <c r="S422" s="222">
        <v>0</v>
      </c>
      <c r="T422" s="223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24" t="s">
        <v>792</v>
      </c>
      <c r="AT422" s="224" t="s">
        <v>147</v>
      </c>
      <c r="AU422" s="224" t="s">
        <v>79</v>
      </c>
      <c r="AY422" s="18" t="s">
        <v>143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8" t="s">
        <v>79</v>
      </c>
      <c r="BK422" s="225">
        <f>ROUND(I422*H422,2)</f>
        <v>0</v>
      </c>
      <c r="BL422" s="18" t="s">
        <v>792</v>
      </c>
      <c r="BM422" s="224" t="s">
        <v>831</v>
      </c>
    </row>
    <row r="423" s="2" customFormat="1">
      <c r="A423" s="39"/>
      <c r="B423" s="40"/>
      <c r="C423" s="41"/>
      <c r="D423" s="226" t="s">
        <v>155</v>
      </c>
      <c r="E423" s="41"/>
      <c r="F423" s="227" t="s">
        <v>832</v>
      </c>
      <c r="G423" s="41"/>
      <c r="H423" s="41"/>
      <c r="I423" s="228"/>
      <c r="J423" s="41"/>
      <c r="K423" s="41"/>
      <c r="L423" s="45"/>
      <c r="M423" s="229"/>
      <c r="N423" s="230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155</v>
      </c>
      <c r="AU423" s="18" t="s">
        <v>79</v>
      </c>
    </row>
    <row r="424" s="2" customFormat="1" ht="14.4" customHeight="1">
      <c r="A424" s="39"/>
      <c r="B424" s="40"/>
      <c r="C424" s="213" t="s">
        <v>833</v>
      </c>
      <c r="D424" s="213" t="s">
        <v>147</v>
      </c>
      <c r="E424" s="214" t="s">
        <v>834</v>
      </c>
      <c r="F424" s="215" t="s">
        <v>835</v>
      </c>
      <c r="G424" s="216" t="s">
        <v>791</v>
      </c>
      <c r="H424" s="217">
        <v>28</v>
      </c>
      <c r="I424" s="218"/>
      <c r="J424" s="219">
        <f>ROUND(I424*H424,2)</f>
        <v>0</v>
      </c>
      <c r="K424" s="215" t="s">
        <v>19</v>
      </c>
      <c r="L424" s="45"/>
      <c r="M424" s="220" t="s">
        <v>19</v>
      </c>
      <c r="N424" s="221" t="s">
        <v>43</v>
      </c>
      <c r="O424" s="85"/>
      <c r="P424" s="222">
        <f>O424*H424</f>
        <v>0</v>
      </c>
      <c r="Q424" s="222">
        <v>0</v>
      </c>
      <c r="R424" s="222">
        <f>Q424*H424</f>
        <v>0</v>
      </c>
      <c r="S424" s="222">
        <v>0</v>
      </c>
      <c r="T424" s="223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4" t="s">
        <v>792</v>
      </c>
      <c r="AT424" s="224" t="s">
        <v>147</v>
      </c>
      <c r="AU424" s="224" t="s">
        <v>79</v>
      </c>
      <c r="AY424" s="18" t="s">
        <v>143</v>
      </c>
      <c r="BE424" s="225">
        <f>IF(N424="základní",J424,0)</f>
        <v>0</v>
      </c>
      <c r="BF424" s="225">
        <f>IF(N424="snížená",J424,0)</f>
        <v>0</v>
      </c>
      <c r="BG424" s="225">
        <f>IF(N424="zákl. přenesená",J424,0)</f>
        <v>0</v>
      </c>
      <c r="BH424" s="225">
        <f>IF(N424="sníž. přenesená",J424,0)</f>
        <v>0</v>
      </c>
      <c r="BI424" s="225">
        <f>IF(N424="nulová",J424,0)</f>
        <v>0</v>
      </c>
      <c r="BJ424" s="18" t="s">
        <v>79</v>
      </c>
      <c r="BK424" s="225">
        <f>ROUND(I424*H424,2)</f>
        <v>0</v>
      </c>
      <c r="BL424" s="18" t="s">
        <v>792</v>
      </c>
      <c r="BM424" s="224" t="s">
        <v>836</v>
      </c>
    </row>
    <row r="425" s="2" customFormat="1">
      <c r="A425" s="39"/>
      <c r="B425" s="40"/>
      <c r="C425" s="41"/>
      <c r="D425" s="226" t="s">
        <v>155</v>
      </c>
      <c r="E425" s="41"/>
      <c r="F425" s="227" t="s">
        <v>835</v>
      </c>
      <c r="G425" s="41"/>
      <c r="H425" s="41"/>
      <c r="I425" s="228"/>
      <c r="J425" s="41"/>
      <c r="K425" s="41"/>
      <c r="L425" s="45"/>
      <c r="M425" s="229"/>
      <c r="N425" s="230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155</v>
      </c>
      <c r="AU425" s="18" t="s">
        <v>79</v>
      </c>
    </row>
    <row r="426" s="2" customFormat="1" ht="14.4" customHeight="1">
      <c r="A426" s="39"/>
      <c r="B426" s="40"/>
      <c r="C426" s="213" t="s">
        <v>837</v>
      </c>
      <c r="D426" s="213" t="s">
        <v>147</v>
      </c>
      <c r="E426" s="214" t="s">
        <v>838</v>
      </c>
      <c r="F426" s="215" t="s">
        <v>839</v>
      </c>
      <c r="G426" s="216" t="s">
        <v>280</v>
      </c>
      <c r="H426" s="217">
        <v>20</v>
      </c>
      <c r="I426" s="218"/>
      <c r="J426" s="219">
        <f>ROUND(I426*H426,2)</f>
        <v>0</v>
      </c>
      <c r="K426" s="215" t="s">
        <v>19</v>
      </c>
      <c r="L426" s="45"/>
      <c r="M426" s="220" t="s">
        <v>19</v>
      </c>
      <c r="N426" s="221" t="s">
        <v>43</v>
      </c>
      <c r="O426" s="85"/>
      <c r="P426" s="222">
        <f>O426*H426</f>
        <v>0</v>
      </c>
      <c r="Q426" s="222">
        <v>0</v>
      </c>
      <c r="R426" s="222">
        <f>Q426*H426</f>
        <v>0</v>
      </c>
      <c r="S426" s="222">
        <v>0</v>
      </c>
      <c r="T426" s="223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24" t="s">
        <v>792</v>
      </c>
      <c r="AT426" s="224" t="s">
        <v>147</v>
      </c>
      <c r="AU426" s="224" t="s">
        <v>79</v>
      </c>
      <c r="AY426" s="18" t="s">
        <v>143</v>
      </c>
      <c r="BE426" s="225">
        <f>IF(N426="základní",J426,0)</f>
        <v>0</v>
      </c>
      <c r="BF426" s="225">
        <f>IF(N426="snížená",J426,0)</f>
        <v>0</v>
      </c>
      <c r="BG426" s="225">
        <f>IF(N426="zákl. přenesená",J426,0)</f>
        <v>0</v>
      </c>
      <c r="BH426" s="225">
        <f>IF(N426="sníž. přenesená",J426,0)</f>
        <v>0</v>
      </c>
      <c r="BI426" s="225">
        <f>IF(N426="nulová",J426,0)</f>
        <v>0</v>
      </c>
      <c r="BJ426" s="18" t="s">
        <v>79</v>
      </c>
      <c r="BK426" s="225">
        <f>ROUND(I426*H426,2)</f>
        <v>0</v>
      </c>
      <c r="BL426" s="18" t="s">
        <v>792</v>
      </c>
      <c r="BM426" s="224" t="s">
        <v>840</v>
      </c>
    </row>
    <row r="427" s="2" customFormat="1">
      <c r="A427" s="39"/>
      <c r="B427" s="40"/>
      <c r="C427" s="41"/>
      <c r="D427" s="226" t="s">
        <v>155</v>
      </c>
      <c r="E427" s="41"/>
      <c r="F427" s="227" t="s">
        <v>841</v>
      </c>
      <c r="G427" s="41"/>
      <c r="H427" s="41"/>
      <c r="I427" s="228"/>
      <c r="J427" s="41"/>
      <c r="K427" s="41"/>
      <c r="L427" s="45"/>
      <c r="M427" s="229"/>
      <c r="N427" s="230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155</v>
      </c>
      <c r="AU427" s="18" t="s">
        <v>79</v>
      </c>
    </row>
    <row r="428" s="2" customFormat="1" ht="14.4" customHeight="1">
      <c r="A428" s="39"/>
      <c r="B428" s="40"/>
      <c r="C428" s="213" t="s">
        <v>842</v>
      </c>
      <c r="D428" s="213" t="s">
        <v>147</v>
      </c>
      <c r="E428" s="214" t="s">
        <v>843</v>
      </c>
      <c r="F428" s="215" t="s">
        <v>844</v>
      </c>
      <c r="G428" s="216" t="s">
        <v>280</v>
      </c>
      <c r="H428" s="217">
        <v>2</v>
      </c>
      <c r="I428" s="218"/>
      <c r="J428" s="219">
        <f>ROUND(I428*H428,2)</f>
        <v>0</v>
      </c>
      <c r="K428" s="215" t="s">
        <v>19</v>
      </c>
      <c r="L428" s="45"/>
      <c r="M428" s="220" t="s">
        <v>19</v>
      </c>
      <c r="N428" s="221" t="s">
        <v>43</v>
      </c>
      <c r="O428" s="85"/>
      <c r="P428" s="222">
        <f>O428*H428</f>
        <v>0</v>
      </c>
      <c r="Q428" s="222">
        <v>0</v>
      </c>
      <c r="R428" s="222">
        <f>Q428*H428</f>
        <v>0</v>
      </c>
      <c r="S428" s="222">
        <v>0</v>
      </c>
      <c r="T428" s="223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792</v>
      </c>
      <c r="AT428" s="224" t="s">
        <v>147</v>
      </c>
      <c r="AU428" s="224" t="s">
        <v>79</v>
      </c>
      <c r="AY428" s="18" t="s">
        <v>143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79</v>
      </c>
      <c r="BK428" s="225">
        <f>ROUND(I428*H428,2)</f>
        <v>0</v>
      </c>
      <c r="BL428" s="18" t="s">
        <v>792</v>
      </c>
      <c r="BM428" s="224" t="s">
        <v>845</v>
      </c>
    </row>
    <row r="429" s="2" customFormat="1">
      <c r="A429" s="39"/>
      <c r="B429" s="40"/>
      <c r="C429" s="41"/>
      <c r="D429" s="226" t="s">
        <v>155</v>
      </c>
      <c r="E429" s="41"/>
      <c r="F429" s="227" t="s">
        <v>846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155</v>
      </c>
      <c r="AU429" s="18" t="s">
        <v>79</v>
      </c>
    </row>
    <row r="430" s="2" customFormat="1" ht="14.4" customHeight="1">
      <c r="A430" s="39"/>
      <c r="B430" s="40"/>
      <c r="C430" s="213" t="s">
        <v>847</v>
      </c>
      <c r="D430" s="213" t="s">
        <v>147</v>
      </c>
      <c r="E430" s="214" t="s">
        <v>848</v>
      </c>
      <c r="F430" s="215" t="s">
        <v>849</v>
      </c>
      <c r="G430" s="216" t="s">
        <v>280</v>
      </c>
      <c r="H430" s="217">
        <v>1</v>
      </c>
      <c r="I430" s="218"/>
      <c r="J430" s="219">
        <f>ROUND(I430*H430,2)</f>
        <v>0</v>
      </c>
      <c r="K430" s="215" t="s">
        <v>19</v>
      </c>
      <c r="L430" s="45"/>
      <c r="M430" s="220" t="s">
        <v>19</v>
      </c>
      <c r="N430" s="221" t="s">
        <v>43</v>
      </c>
      <c r="O430" s="85"/>
      <c r="P430" s="222">
        <f>O430*H430</f>
        <v>0</v>
      </c>
      <c r="Q430" s="222">
        <v>0</v>
      </c>
      <c r="R430" s="222">
        <f>Q430*H430</f>
        <v>0</v>
      </c>
      <c r="S430" s="222">
        <v>0</v>
      </c>
      <c r="T430" s="223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24" t="s">
        <v>792</v>
      </c>
      <c r="AT430" s="224" t="s">
        <v>147</v>
      </c>
      <c r="AU430" s="224" t="s">
        <v>79</v>
      </c>
      <c r="AY430" s="18" t="s">
        <v>143</v>
      </c>
      <c r="BE430" s="225">
        <f>IF(N430="základní",J430,0)</f>
        <v>0</v>
      </c>
      <c r="BF430" s="225">
        <f>IF(N430="snížená",J430,0)</f>
        <v>0</v>
      </c>
      <c r="BG430" s="225">
        <f>IF(N430="zákl. přenesená",J430,0)</f>
        <v>0</v>
      </c>
      <c r="BH430" s="225">
        <f>IF(N430="sníž. přenesená",J430,0)</f>
        <v>0</v>
      </c>
      <c r="BI430" s="225">
        <f>IF(N430="nulová",J430,0)</f>
        <v>0</v>
      </c>
      <c r="BJ430" s="18" t="s">
        <v>79</v>
      </c>
      <c r="BK430" s="225">
        <f>ROUND(I430*H430,2)</f>
        <v>0</v>
      </c>
      <c r="BL430" s="18" t="s">
        <v>792</v>
      </c>
      <c r="BM430" s="224" t="s">
        <v>850</v>
      </c>
    </row>
    <row r="431" s="2" customFormat="1">
      <c r="A431" s="39"/>
      <c r="B431" s="40"/>
      <c r="C431" s="41"/>
      <c r="D431" s="226" t="s">
        <v>155</v>
      </c>
      <c r="E431" s="41"/>
      <c r="F431" s="227" t="s">
        <v>849</v>
      </c>
      <c r="G431" s="41"/>
      <c r="H431" s="41"/>
      <c r="I431" s="228"/>
      <c r="J431" s="41"/>
      <c r="K431" s="41"/>
      <c r="L431" s="45"/>
      <c r="M431" s="229"/>
      <c r="N431" s="230"/>
      <c r="O431" s="85"/>
      <c r="P431" s="85"/>
      <c r="Q431" s="85"/>
      <c r="R431" s="85"/>
      <c r="S431" s="85"/>
      <c r="T431" s="86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155</v>
      </c>
      <c r="AU431" s="18" t="s">
        <v>79</v>
      </c>
    </row>
    <row r="432" s="2" customFormat="1">
      <c r="A432" s="39"/>
      <c r="B432" s="40"/>
      <c r="C432" s="41"/>
      <c r="D432" s="226" t="s">
        <v>851</v>
      </c>
      <c r="E432" s="41"/>
      <c r="F432" s="231" t="s">
        <v>852</v>
      </c>
      <c r="G432" s="41"/>
      <c r="H432" s="41"/>
      <c r="I432" s="228"/>
      <c r="J432" s="41"/>
      <c r="K432" s="41"/>
      <c r="L432" s="45"/>
      <c r="M432" s="229"/>
      <c r="N432" s="230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851</v>
      </c>
      <c r="AU432" s="18" t="s">
        <v>79</v>
      </c>
    </row>
    <row r="433" s="2" customFormat="1" ht="14.4" customHeight="1">
      <c r="A433" s="39"/>
      <c r="B433" s="40"/>
      <c r="C433" s="213" t="s">
        <v>853</v>
      </c>
      <c r="D433" s="213" t="s">
        <v>147</v>
      </c>
      <c r="E433" s="214" t="s">
        <v>854</v>
      </c>
      <c r="F433" s="215" t="s">
        <v>855</v>
      </c>
      <c r="G433" s="216" t="s">
        <v>791</v>
      </c>
      <c r="H433" s="217">
        <v>12</v>
      </c>
      <c r="I433" s="218"/>
      <c r="J433" s="219">
        <f>ROUND(I433*H433,2)</f>
        <v>0</v>
      </c>
      <c r="K433" s="215" t="s">
        <v>19</v>
      </c>
      <c r="L433" s="45"/>
      <c r="M433" s="220" t="s">
        <v>19</v>
      </c>
      <c r="N433" s="221" t="s">
        <v>43</v>
      </c>
      <c r="O433" s="85"/>
      <c r="P433" s="222">
        <f>O433*H433</f>
        <v>0</v>
      </c>
      <c r="Q433" s="222">
        <v>0</v>
      </c>
      <c r="R433" s="222">
        <f>Q433*H433</f>
        <v>0</v>
      </c>
      <c r="S433" s="222">
        <v>0</v>
      </c>
      <c r="T433" s="223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24" t="s">
        <v>792</v>
      </c>
      <c r="AT433" s="224" t="s">
        <v>147</v>
      </c>
      <c r="AU433" s="224" t="s">
        <v>79</v>
      </c>
      <c r="AY433" s="18" t="s">
        <v>143</v>
      </c>
      <c r="BE433" s="225">
        <f>IF(N433="základní",J433,0)</f>
        <v>0</v>
      </c>
      <c r="BF433" s="225">
        <f>IF(N433="snížená",J433,0)</f>
        <v>0</v>
      </c>
      <c r="BG433" s="225">
        <f>IF(N433="zákl. přenesená",J433,0)</f>
        <v>0</v>
      </c>
      <c r="BH433" s="225">
        <f>IF(N433="sníž. přenesená",J433,0)</f>
        <v>0</v>
      </c>
      <c r="BI433" s="225">
        <f>IF(N433="nulová",J433,0)</f>
        <v>0</v>
      </c>
      <c r="BJ433" s="18" t="s">
        <v>79</v>
      </c>
      <c r="BK433" s="225">
        <f>ROUND(I433*H433,2)</f>
        <v>0</v>
      </c>
      <c r="BL433" s="18" t="s">
        <v>792</v>
      </c>
      <c r="BM433" s="224" t="s">
        <v>856</v>
      </c>
    </row>
    <row r="434" s="2" customFormat="1">
      <c r="A434" s="39"/>
      <c r="B434" s="40"/>
      <c r="C434" s="41"/>
      <c r="D434" s="226" t="s">
        <v>155</v>
      </c>
      <c r="E434" s="41"/>
      <c r="F434" s="227" t="s">
        <v>855</v>
      </c>
      <c r="G434" s="41"/>
      <c r="H434" s="41"/>
      <c r="I434" s="228"/>
      <c r="J434" s="41"/>
      <c r="K434" s="41"/>
      <c r="L434" s="45"/>
      <c r="M434" s="229"/>
      <c r="N434" s="230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155</v>
      </c>
      <c r="AU434" s="18" t="s">
        <v>79</v>
      </c>
    </row>
    <row r="435" s="2" customFormat="1" ht="14.4" customHeight="1">
      <c r="A435" s="39"/>
      <c r="B435" s="40"/>
      <c r="C435" s="213" t="s">
        <v>857</v>
      </c>
      <c r="D435" s="213" t="s">
        <v>147</v>
      </c>
      <c r="E435" s="214" t="s">
        <v>858</v>
      </c>
      <c r="F435" s="215" t="s">
        <v>859</v>
      </c>
      <c r="G435" s="216" t="s">
        <v>425</v>
      </c>
      <c r="H435" s="217">
        <v>1</v>
      </c>
      <c r="I435" s="218"/>
      <c r="J435" s="219">
        <f>ROUND(I435*H435,2)</f>
        <v>0</v>
      </c>
      <c r="K435" s="215" t="s">
        <v>19</v>
      </c>
      <c r="L435" s="45"/>
      <c r="M435" s="220" t="s">
        <v>19</v>
      </c>
      <c r="N435" s="221" t="s">
        <v>43</v>
      </c>
      <c r="O435" s="85"/>
      <c r="P435" s="222">
        <f>O435*H435</f>
        <v>0</v>
      </c>
      <c r="Q435" s="222">
        <v>0</v>
      </c>
      <c r="R435" s="222">
        <f>Q435*H435</f>
        <v>0</v>
      </c>
      <c r="S435" s="222">
        <v>0</v>
      </c>
      <c r="T435" s="223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4" t="s">
        <v>792</v>
      </c>
      <c r="AT435" s="224" t="s">
        <v>147</v>
      </c>
      <c r="AU435" s="224" t="s">
        <v>79</v>
      </c>
      <c r="AY435" s="18" t="s">
        <v>143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8" t="s">
        <v>79</v>
      </c>
      <c r="BK435" s="225">
        <f>ROUND(I435*H435,2)</f>
        <v>0</v>
      </c>
      <c r="BL435" s="18" t="s">
        <v>792</v>
      </c>
      <c r="BM435" s="224" t="s">
        <v>860</v>
      </c>
    </row>
    <row r="436" s="2" customFormat="1">
      <c r="A436" s="39"/>
      <c r="B436" s="40"/>
      <c r="C436" s="41"/>
      <c r="D436" s="226" t="s">
        <v>155</v>
      </c>
      <c r="E436" s="41"/>
      <c r="F436" s="227" t="s">
        <v>859</v>
      </c>
      <c r="G436" s="41"/>
      <c r="H436" s="41"/>
      <c r="I436" s="228"/>
      <c r="J436" s="41"/>
      <c r="K436" s="41"/>
      <c r="L436" s="45"/>
      <c r="M436" s="229"/>
      <c r="N436" s="230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155</v>
      </c>
      <c r="AU436" s="18" t="s">
        <v>79</v>
      </c>
    </row>
    <row r="437" s="2" customFormat="1" ht="14.4" customHeight="1">
      <c r="A437" s="39"/>
      <c r="B437" s="40"/>
      <c r="C437" s="213" t="s">
        <v>861</v>
      </c>
      <c r="D437" s="213" t="s">
        <v>147</v>
      </c>
      <c r="E437" s="214" t="s">
        <v>862</v>
      </c>
      <c r="F437" s="215" t="s">
        <v>863</v>
      </c>
      <c r="G437" s="216" t="s">
        <v>791</v>
      </c>
      <c r="H437" s="217">
        <v>8</v>
      </c>
      <c r="I437" s="218"/>
      <c r="J437" s="219">
        <f>ROUND(I437*H437,2)</f>
        <v>0</v>
      </c>
      <c r="K437" s="215" t="s">
        <v>19</v>
      </c>
      <c r="L437" s="45"/>
      <c r="M437" s="220" t="s">
        <v>19</v>
      </c>
      <c r="N437" s="221" t="s">
        <v>43</v>
      </c>
      <c r="O437" s="85"/>
      <c r="P437" s="222">
        <f>O437*H437</f>
        <v>0</v>
      </c>
      <c r="Q437" s="222">
        <v>0</v>
      </c>
      <c r="R437" s="222">
        <f>Q437*H437</f>
        <v>0</v>
      </c>
      <c r="S437" s="222">
        <v>0</v>
      </c>
      <c r="T437" s="223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24" t="s">
        <v>792</v>
      </c>
      <c r="AT437" s="224" t="s">
        <v>147</v>
      </c>
      <c r="AU437" s="224" t="s">
        <v>79</v>
      </c>
      <c r="AY437" s="18" t="s">
        <v>143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8" t="s">
        <v>79</v>
      </c>
      <c r="BK437" s="225">
        <f>ROUND(I437*H437,2)</f>
        <v>0</v>
      </c>
      <c r="BL437" s="18" t="s">
        <v>792</v>
      </c>
      <c r="BM437" s="224" t="s">
        <v>864</v>
      </c>
    </row>
    <row r="438" s="2" customFormat="1">
      <c r="A438" s="39"/>
      <c r="B438" s="40"/>
      <c r="C438" s="41"/>
      <c r="D438" s="226" t="s">
        <v>155</v>
      </c>
      <c r="E438" s="41"/>
      <c r="F438" s="227" t="s">
        <v>863</v>
      </c>
      <c r="G438" s="41"/>
      <c r="H438" s="41"/>
      <c r="I438" s="228"/>
      <c r="J438" s="41"/>
      <c r="K438" s="41"/>
      <c r="L438" s="45"/>
      <c r="M438" s="229"/>
      <c r="N438" s="230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155</v>
      </c>
      <c r="AU438" s="18" t="s">
        <v>79</v>
      </c>
    </row>
    <row r="439" s="2" customFormat="1" ht="14.4" customHeight="1">
      <c r="A439" s="39"/>
      <c r="B439" s="40"/>
      <c r="C439" s="213" t="s">
        <v>865</v>
      </c>
      <c r="D439" s="213" t="s">
        <v>147</v>
      </c>
      <c r="E439" s="214" t="s">
        <v>866</v>
      </c>
      <c r="F439" s="215" t="s">
        <v>867</v>
      </c>
      <c r="G439" s="216" t="s">
        <v>425</v>
      </c>
      <c r="H439" s="217">
        <v>1</v>
      </c>
      <c r="I439" s="218"/>
      <c r="J439" s="219">
        <f>ROUND(I439*H439,2)</f>
        <v>0</v>
      </c>
      <c r="K439" s="215" t="s">
        <v>19</v>
      </c>
      <c r="L439" s="45"/>
      <c r="M439" s="220" t="s">
        <v>19</v>
      </c>
      <c r="N439" s="221" t="s">
        <v>43</v>
      </c>
      <c r="O439" s="85"/>
      <c r="P439" s="222">
        <f>O439*H439</f>
        <v>0</v>
      </c>
      <c r="Q439" s="222">
        <v>0</v>
      </c>
      <c r="R439" s="222">
        <f>Q439*H439</f>
        <v>0</v>
      </c>
      <c r="S439" s="222">
        <v>0</v>
      </c>
      <c r="T439" s="223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24" t="s">
        <v>792</v>
      </c>
      <c r="AT439" s="224" t="s">
        <v>147</v>
      </c>
      <c r="AU439" s="224" t="s">
        <v>79</v>
      </c>
      <c r="AY439" s="18" t="s">
        <v>143</v>
      </c>
      <c r="BE439" s="225">
        <f>IF(N439="základní",J439,0)</f>
        <v>0</v>
      </c>
      <c r="BF439" s="225">
        <f>IF(N439="snížená",J439,0)</f>
        <v>0</v>
      </c>
      <c r="BG439" s="225">
        <f>IF(N439="zákl. přenesená",J439,0)</f>
        <v>0</v>
      </c>
      <c r="BH439" s="225">
        <f>IF(N439="sníž. přenesená",J439,0)</f>
        <v>0</v>
      </c>
      <c r="BI439" s="225">
        <f>IF(N439="nulová",J439,0)</f>
        <v>0</v>
      </c>
      <c r="BJ439" s="18" t="s">
        <v>79</v>
      </c>
      <c r="BK439" s="225">
        <f>ROUND(I439*H439,2)</f>
        <v>0</v>
      </c>
      <c r="BL439" s="18" t="s">
        <v>792</v>
      </c>
      <c r="BM439" s="224" t="s">
        <v>868</v>
      </c>
    </row>
    <row r="440" s="2" customFormat="1">
      <c r="A440" s="39"/>
      <c r="B440" s="40"/>
      <c r="C440" s="41"/>
      <c r="D440" s="226" t="s">
        <v>155</v>
      </c>
      <c r="E440" s="41"/>
      <c r="F440" s="227" t="s">
        <v>867</v>
      </c>
      <c r="G440" s="41"/>
      <c r="H440" s="41"/>
      <c r="I440" s="228"/>
      <c r="J440" s="41"/>
      <c r="K440" s="41"/>
      <c r="L440" s="45"/>
      <c r="M440" s="229"/>
      <c r="N440" s="230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155</v>
      </c>
      <c r="AU440" s="18" t="s">
        <v>79</v>
      </c>
    </row>
    <row r="441" s="2" customFormat="1" ht="14.4" customHeight="1">
      <c r="A441" s="39"/>
      <c r="B441" s="40"/>
      <c r="C441" s="213" t="s">
        <v>869</v>
      </c>
      <c r="D441" s="213" t="s">
        <v>147</v>
      </c>
      <c r="E441" s="214" t="s">
        <v>870</v>
      </c>
      <c r="F441" s="215" t="s">
        <v>871</v>
      </c>
      <c r="G441" s="216" t="s">
        <v>397</v>
      </c>
      <c r="H441" s="217">
        <v>1</v>
      </c>
      <c r="I441" s="218"/>
      <c r="J441" s="219">
        <f>ROUND(I441*H441,2)</f>
        <v>0</v>
      </c>
      <c r="K441" s="215" t="s">
        <v>19</v>
      </c>
      <c r="L441" s="45"/>
      <c r="M441" s="220" t="s">
        <v>19</v>
      </c>
      <c r="N441" s="221" t="s">
        <v>43</v>
      </c>
      <c r="O441" s="85"/>
      <c r="P441" s="222">
        <f>O441*H441</f>
        <v>0</v>
      </c>
      <c r="Q441" s="222">
        <v>0</v>
      </c>
      <c r="R441" s="222">
        <f>Q441*H441</f>
        <v>0</v>
      </c>
      <c r="S441" s="222">
        <v>0</v>
      </c>
      <c r="T441" s="223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4" t="s">
        <v>792</v>
      </c>
      <c r="AT441" s="224" t="s">
        <v>147</v>
      </c>
      <c r="AU441" s="224" t="s">
        <v>79</v>
      </c>
      <c r="AY441" s="18" t="s">
        <v>143</v>
      </c>
      <c r="BE441" s="225">
        <f>IF(N441="základní",J441,0)</f>
        <v>0</v>
      </c>
      <c r="BF441" s="225">
        <f>IF(N441="snížená",J441,0)</f>
        <v>0</v>
      </c>
      <c r="BG441" s="225">
        <f>IF(N441="zákl. přenesená",J441,0)</f>
        <v>0</v>
      </c>
      <c r="BH441" s="225">
        <f>IF(N441="sníž. přenesená",J441,0)</f>
        <v>0</v>
      </c>
      <c r="BI441" s="225">
        <f>IF(N441="nulová",J441,0)</f>
        <v>0</v>
      </c>
      <c r="BJ441" s="18" t="s">
        <v>79</v>
      </c>
      <c r="BK441" s="225">
        <f>ROUND(I441*H441,2)</f>
        <v>0</v>
      </c>
      <c r="BL441" s="18" t="s">
        <v>792</v>
      </c>
      <c r="BM441" s="224" t="s">
        <v>872</v>
      </c>
    </row>
    <row r="442" s="2" customFormat="1">
      <c r="A442" s="39"/>
      <c r="B442" s="40"/>
      <c r="C442" s="41"/>
      <c r="D442" s="226" t="s">
        <v>155</v>
      </c>
      <c r="E442" s="41"/>
      <c r="F442" s="227" t="s">
        <v>871</v>
      </c>
      <c r="G442" s="41"/>
      <c r="H442" s="41"/>
      <c r="I442" s="228"/>
      <c r="J442" s="41"/>
      <c r="K442" s="41"/>
      <c r="L442" s="45"/>
      <c r="M442" s="229"/>
      <c r="N442" s="230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155</v>
      </c>
      <c r="AU442" s="18" t="s">
        <v>79</v>
      </c>
    </row>
    <row r="443" s="12" customFormat="1" ht="22.8" customHeight="1">
      <c r="A443" s="12"/>
      <c r="B443" s="197"/>
      <c r="C443" s="198"/>
      <c r="D443" s="199" t="s">
        <v>71</v>
      </c>
      <c r="E443" s="211" t="s">
        <v>873</v>
      </c>
      <c r="F443" s="211" t="s">
        <v>874</v>
      </c>
      <c r="G443" s="198"/>
      <c r="H443" s="198"/>
      <c r="I443" s="201"/>
      <c r="J443" s="212">
        <f>BK443</f>
        <v>0</v>
      </c>
      <c r="K443" s="198"/>
      <c r="L443" s="203"/>
      <c r="M443" s="204"/>
      <c r="N443" s="205"/>
      <c r="O443" s="205"/>
      <c r="P443" s="206">
        <f>SUM(P444:P453)</f>
        <v>0</v>
      </c>
      <c r="Q443" s="205"/>
      <c r="R443" s="206">
        <f>SUM(R444:R453)</f>
        <v>0</v>
      </c>
      <c r="S443" s="205"/>
      <c r="T443" s="207">
        <f>SUM(T444:T453)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8" t="s">
        <v>79</v>
      </c>
      <c r="AT443" s="209" t="s">
        <v>71</v>
      </c>
      <c r="AU443" s="209" t="s">
        <v>79</v>
      </c>
      <c r="AY443" s="208" t="s">
        <v>143</v>
      </c>
      <c r="BK443" s="210">
        <f>SUM(BK444:BK453)</f>
        <v>0</v>
      </c>
    </row>
    <row r="444" s="2" customFormat="1" ht="37.8" customHeight="1">
      <c r="A444" s="39"/>
      <c r="B444" s="40"/>
      <c r="C444" s="213" t="s">
        <v>875</v>
      </c>
      <c r="D444" s="213" t="s">
        <v>147</v>
      </c>
      <c r="E444" s="214" t="s">
        <v>79</v>
      </c>
      <c r="F444" s="215" t="s">
        <v>876</v>
      </c>
      <c r="G444" s="216" t="s">
        <v>19</v>
      </c>
      <c r="H444" s="217">
        <v>0</v>
      </c>
      <c r="I444" s="218"/>
      <c r="J444" s="219">
        <f>ROUND(I444*H444,2)</f>
        <v>0</v>
      </c>
      <c r="K444" s="215" t="s">
        <v>19</v>
      </c>
      <c r="L444" s="45"/>
      <c r="M444" s="220" t="s">
        <v>19</v>
      </c>
      <c r="N444" s="221" t="s">
        <v>43</v>
      </c>
      <c r="O444" s="85"/>
      <c r="P444" s="222">
        <f>O444*H444</f>
        <v>0</v>
      </c>
      <c r="Q444" s="222">
        <v>0</v>
      </c>
      <c r="R444" s="222">
        <f>Q444*H444</f>
        <v>0</v>
      </c>
      <c r="S444" s="222">
        <v>0</v>
      </c>
      <c r="T444" s="223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4" t="s">
        <v>152</v>
      </c>
      <c r="AT444" s="224" t="s">
        <v>147</v>
      </c>
      <c r="AU444" s="224" t="s">
        <v>81</v>
      </c>
      <c r="AY444" s="18" t="s">
        <v>143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8" t="s">
        <v>79</v>
      </c>
      <c r="BK444" s="225">
        <f>ROUND(I444*H444,2)</f>
        <v>0</v>
      </c>
      <c r="BL444" s="18" t="s">
        <v>152</v>
      </c>
      <c r="BM444" s="224" t="s">
        <v>877</v>
      </c>
    </row>
    <row r="445" s="2" customFormat="1">
      <c r="A445" s="39"/>
      <c r="B445" s="40"/>
      <c r="C445" s="41"/>
      <c r="D445" s="226" t="s">
        <v>155</v>
      </c>
      <c r="E445" s="41"/>
      <c r="F445" s="227" t="s">
        <v>878</v>
      </c>
      <c r="G445" s="41"/>
      <c r="H445" s="41"/>
      <c r="I445" s="228"/>
      <c r="J445" s="41"/>
      <c r="K445" s="41"/>
      <c r="L445" s="45"/>
      <c r="M445" s="229"/>
      <c r="N445" s="230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155</v>
      </c>
      <c r="AU445" s="18" t="s">
        <v>81</v>
      </c>
    </row>
    <row r="446" s="2" customFormat="1" ht="37.8" customHeight="1">
      <c r="A446" s="39"/>
      <c r="B446" s="40"/>
      <c r="C446" s="213" t="s">
        <v>879</v>
      </c>
      <c r="D446" s="213" t="s">
        <v>147</v>
      </c>
      <c r="E446" s="214" t="s">
        <v>81</v>
      </c>
      <c r="F446" s="215" t="s">
        <v>880</v>
      </c>
      <c r="G446" s="216" t="s">
        <v>19</v>
      </c>
      <c r="H446" s="217">
        <v>0</v>
      </c>
      <c r="I446" s="218"/>
      <c r="J446" s="219">
        <f>ROUND(I446*H446,2)</f>
        <v>0</v>
      </c>
      <c r="K446" s="215" t="s">
        <v>19</v>
      </c>
      <c r="L446" s="45"/>
      <c r="M446" s="220" t="s">
        <v>19</v>
      </c>
      <c r="N446" s="221" t="s">
        <v>43</v>
      </c>
      <c r="O446" s="85"/>
      <c r="P446" s="222">
        <f>O446*H446</f>
        <v>0</v>
      </c>
      <c r="Q446" s="222">
        <v>0</v>
      </c>
      <c r="R446" s="222">
        <f>Q446*H446</f>
        <v>0</v>
      </c>
      <c r="S446" s="222">
        <v>0</v>
      </c>
      <c r="T446" s="223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4" t="s">
        <v>152</v>
      </c>
      <c r="AT446" s="224" t="s">
        <v>147</v>
      </c>
      <c r="AU446" s="224" t="s">
        <v>81</v>
      </c>
      <c r="AY446" s="18" t="s">
        <v>143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8" t="s">
        <v>79</v>
      </c>
      <c r="BK446" s="225">
        <f>ROUND(I446*H446,2)</f>
        <v>0</v>
      </c>
      <c r="BL446" s="18" t="s">
        <v>152</v>
      </c>
      <c r="BM446" s="224" t="s">
        <v>881</v>
      </c>
    </row>
    <row r="447" s="2" customFormat="1">
      <c r="A447" s="39"/>
      <c r="B447" s="40"/>
      <c r="C447" s="41"/>
      <c r="D447" s="226" t="s">
        <v>155</v>
      </c>
      <c r="E447" s="41"/>
      <c r="F447" s="227" t="s">
        <v>882</v>
      </c>
      <c r="G447" s="41"/>
      <c r="H447" s="41"/>
      <c r="I447" s="228"/>
      <c r="J447" s="41"/>
      <c r="K447" s="41"/>
      <c r="L447" s="45"/>
      <c r="M447" s="229"/>
      <c r="N447" s="230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155</v>
      </c>
      <c r="AU447" s="18" t="s">
        <v>81</v>
      </c>
    </row>
    <row r="448" s="2" customFormat="1" ht="24.15" customHeight="1">
      <c r="A448" s="39"/>
      <c r="B448" s="40"/>
      <c r="C448" s="213" t="s">
        <v>883</v>
      </c>
      <c r="D448" s="213" t="s">
        <v>147</v>
      </c>
      <c r="E448" s="214" t="s">
        <v>153</v>
      </c>
      <c r="F448" s="215" t="s">
        <v>884</v>
      </c>
      <c r="G448" s="216" t="s">
        <v>19</v>
      </c>
      <c r="H448" s="217">
        <v>0</v>
      </c>
      <c r="I448" s="218"/>
      <c r="J448" s="219">
        <f>ROUND(I448*H448,2)</f>
        <v>0</v>
      </c>
      <c r="K448" s="215" t="s">
        <v>19</v>
      </c>
      <c r="L448" s="45"/>
      <c r="M448" s="220" t="s">
        <v>19</v>
      </c>
      <c r="N448" s="221" t="s">
        <v>43</v>
      </c>
      <c r="O448" s="85"/>
      <c r="P448" s="222">
        <f>O448*H448</f>
        <v>0</v>
      </c>
      <c r="Q448" s="222">
        <v>0</v>
      </c>
      <c r="R448" s="222">
        <f>Q448*H448</f>
        <v>0</v>
      </c>
      <c r="S448" s="222">
        <v>0</v>
      </c>
      <c r="T448" s="223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24" t="s">
        <v>152</v>
      </c>
      <c r="AT448" s="224" t="s">
        <v>147</v>
      </c>
      <c r="AU448" s="224" t="s">
        <v>81</v>
      </c>
      <c r="AY448" s="18" t="s">
        <v>143</v>
      </c>
      <c r="BE448" s="225">
        <f>IF(N448="základní",J448,0)</f>
        <v>0</v>
      </c>
      <c r="BF448" s="225">
        <f>IF(N448="snížená",J448,0)</f>
        <v>0</v>
      </c>
      <c r="BG448" s="225">
        <f>IF(N448="zákl. přenesená",J448,0)</f>
        <v>0</v>
      </c>
      <c r="BH448" s="225">
        <f>IF(N448="sníž. přenesená",J448,0)</f>
        <v>0</v>
      </c>
      <c r="BI448" s="225">
        <f>IF(N448="nulová",J448,0)</f>
        <v>0</v>
      </c>
      <c r="BJ448" s="18" t="s">
        <v>79</v>
      </c>
      <c r="BK448" s="225">
        <f>ROUND(I448*H448,2)</f>
        <v>0</v>
      </c>
      <c r="BL448" s="18" t="s">
        <v>152</v>
      </c>
      <c r="BM448" s="224" t="s">
        <v>885</v>
      </c>
    </row>
    <row r="449" s="2" customFormat="1">
      <c r="A449" s="39"/>
      <c r="B449" s="40"/>
      <c r="C449" s="41"/>
      <c r="D449" s="226" t="s">
        <v>155</v>
      </c>
      <c r="E449" s="41"/>
      <c r="F449" s="227" t="s">
        <v>884</v>
      </c>
      <c r="G449" s="41"/>
      <c r="H449" s="41"/>
      <c r="I449" s="228"/>
      <c r="J449" s="41"/>
      <c r="K449" s="41"/>
      <c r="L449" s="45"/>
      <c r="M449" s="229"/>
      <c r="N449" s="230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155</v>
      </c>
      <c r="AU449" s="18" t="s">
        <v>81</v>
      </c>
    </row>
    <row r="450" s="2" customFormat="1" ht="24.15" customHeight="1">
      <c r="A450" s="39"/>
      <c r="B450" s="40"/>
      <c r="C450" s="213" t="s">
        <v>886</v>
      </c>
      <c r="D450" s="213" t="s">
        <v>147</v>
      </c>
      <c r="E450" s="214" t="s">
        <v>152</v>
      </c>
      <c r="F450" s="215" t="s">
        <v>887</v>
      </c>
      <c r="G450" s="216" t="s">
        <v>19</v>
      </c>
      <c r="H450" s="217">
        <v>0</v>
      </c>
      <c r="I450" s="218"/>
      <c r="J450" s="219">
        <f>ROUND(I450*H450,2)</f>
        <v>0</v>
      </c>
      <c r="K450" s="215" t="s">
        <v>19</v>
      </c>
      <c r="L450" s="45"/>
      <c r="M450" s="220" t="s">
        <v>19</v>
      </c>
      <c r="N450" s="221" t="s">
        <v>43</v>
      </c>
      <c r="O450" s="85"/>
      <c r="P450" s="222">
        <f>O450*H450</f>
        <v>0</v>
      </c>
      <c r="Q450" s="222">
        <v>0</v>
      </c>
      <c r="R450" s="222">
        <f>Q450*H450</f>
        <v>0</v>
      </c>
      <c r="S450" s="222">
        <v>0</v>
      </c>
      <c r="T450" s="223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4" t="s">
        <v>152</v>
      </c>
      <c r="AT450" s="224" t="s">
        <v>147</v>
      </c>
      <c r="AU450" s="224" t="s">
        <v>81</v>
      </c>
      <c r="AY450" s="18" t="s">
        <v>143</v>
      </c>
      <c r="BE450" s="225">
        <f>IF(N450="základní",J450,0)</f>
        <v>0</v>
      </c>
      <c r="BF450" s="225">
        <f>IF(N450="snížená",J450,0)</f>
        <v>0</v>
      </c>
      <c r="BG450" s="225">
        <f>IF(N450="zákl. přenesená",J450,0)</f>
        <v>0</v>
      </c>
      <c r="BH450" s="225">
        <f>IF(N450="sníž. přenesená",J450,0)</f>
        <v>0</v>
      </c>
      <c r="BI450" s="225">
        <f>IF(N450="nulová",J450,0)</f>
        <v>0</v>
      </c>
      <c r="BJ450" s="18" t="s">
        <v>79</v>
      </c>
      <c r="BK450" s="225">
        <f>ROUND(I450*H450,2)</f>
        <v>0</v>
      </c>
      <c r="BL450" s="18" t="s">
        <v>152</v>
      </c>
      <c r="BM450" s="224" t="s">
        <v>888</v>
      </c>
    </row>
    <row r="451" s="2" customFormat="1">
      <c r="A451" s="39"/>
      <c r="B451" s="40"/>
      <c r="C451" s="41"/>
      <c r="D451" s="226" t="s">
        <v>155</v>
      </c>
      <c r="E451" s="41"/>
      <c r="F451" s="227" t="s">
        <v>887</v>
      </c>
      <c r="G451" s="41"/>
      <c r="H451" s="41"/>
      <c r="I451" s="228"/>
      <c r="J451" s="41"/>
      <c r="K451" s="41"/>
      <c r="L451" s="45"/>
      <c r="M451" s="229"/>
      <c r="N451" s="230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155</v>
      </c>
      <c r="AU451" s="18" t="s">
        <v>81</v>
      </c>
    </row>
    <row r="452" s="2" customFormat="1" ht="37.8" customHeight="1">
      <c r="A452" s="39"/>
      <c r="B452" s="40"/>
      <c r="C452" s="213" t="s">
        <v>889</v>
      </c>
      <c r="D452" s="213" t="s">
        <v>147</v>
      </c>
      <c r="E452" s="214" t="s">
        <v>189</v>
      </c>
      <c r="F452" s="215" t="s">
        <v>890</v>
      </c>
      <c r="G452" s="216" t="s">
        <v>19</v>
      </c>
      <c r="H452" s="217">
        <v>0</v>
      </c>
      <c r="I452" s="218"/>
      <c r="J452" s="219">
        <f>ROUND(I452*H452,2)</f>
        <v>0</v>
      </c>
      <c r="K452" s="215" t="s">
        <v>19</v>
      </c>
      <c r="L452" s="45"/>
      <c r="M452" s="220" t="s">
        <v>19</v>
      </c>
      <c r="N452" s="221" t="s">
        <v>43</v>
      </c>
      <c r="O452" s="85"/>
      <c r="P452" s="222">
        <f>O452*H452</f>
        <v>0</v>
      </c>
      <c r="Q452" s="222">
        <v>0</v>
      </c>
      <c r="R452" s="222">
        <f>Q452*H452</f>
        <v>0</v>
      </c>
      <c r="S452" s="222">
        <v>0</v>
      </c>
      <c r="T452" s="223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24" t="s">
        <v>152</v>
      </c>
      <c r="AT452" s="224" t="s">
        <v>147</v>
      </c>
      <c r="AU452" s="224" t="s">
        <v>81</v>
      </c>
      <c r="AY452" s="18" t="s">
        <v>143</v>
      </c>
      <c r="BE452" s="225">
        <f>IF(N452="základní",J452,0)</f>
        <v>0</v>
      </c>
      <c r="BF452" s="225">
        <f>IF(N452="snížená",J452,0)</f>
        <v>0</v>
      </c>
      <c r="BG452" s="225">
        <f>IF(N452="zákl. přenesená",J452,0)</f>
        <v>0</v>
      </c>
      <c r="BH452" s="225">
        <f>IF(N452="sníž. přenesená",J452,0)</f>
        <v>0</v>
      </c>
      <c r="BI452" s="225">
        <f>IF(N452="nulová",J452,0)</f>
        <v>0</v>
      </c>
      <c r="BJ452" s="18" t="s">
        <v>79</v>
      </c>
      <c r="BK452" s="225">
        <f>ROUND(I452*H452,2)</f>
        <v>0</v>
      </c>
      <c r="BL452" s="18" t="s">
        <v>152</v>
      </c>
      <c r="BM452" s="224" t="s">
        <v>891</v>
      </c>
    </row>
    <row r="453" s="2" customFormat="1">
      <c r="A453" s="39"/>
      <c r="B453" s="40"/>
      <c r="C453" s="41"/>
      <c r="D453" s="226" t="s">
        <v>155</v>
      </c>
      <c r="E453" s="41"/>
      <c r="F453" s="227" t="s">
        <v>892</v>
      </c>
      <c r="G453" s="41"/>
      <c r="H453" s="41"/>
      <c r="I453" s="228"/>
      <c r="J453" s="41"/>
      <c r="K453" s="41"/>
      <c r="L453" s="45"/>
      <c r="M453" s="274"/>
      <c r="N453" s="275"/>
      <c r="O453" s="276"/>
      <c r="P453" s="276"/>
      <c r="Q453" s="276"/>
      <c r="R453" s="276"/>
      <c r="S453" s="276"/>
      <c r="T453" s="277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155</v>
      </c>
      <c r="AU453" s="18" t="s">
        <v>81</v>
      </c>
    </row>
    <row r="454" s="2" customFormat="1" ht="6.96" customHeight="1">
      <c r="A454" s="39"/>
      <c r="B454" s="60"/>
      <c r="C454" s="61"/>
      <c r="D454" s="61"/>
      <c r="E454" s="61"/>
      <c r="F454" s="61"/>
      <c r="G454" s="61"/>
      <c r="H454" s="61"/>
      <c r="I454" s="61"/>
      <c r="J454" s="61"/>
      <c r="K454" s="61"/>
      <c r="L454" s="45"/>
      <c r="M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</row>
  </sheetData>
  <sheetProtection sheet="1" autoFilter="0" formatColumns="0" formatRows="0" objects="1" scenarios="1" spinCount="100000" saltValue="xQ2+9bGmfQVoK6nUPDmB49aQkjR6PUTo1kMtYkYvTpmGwPwL1Q6bCrqZEt5ZizHETnhdSNzEu1IGAb/LYouflA==" hashValue="QvvFIcdIbgr2sSpOgTn4Dy2l6WUS5xfECMVFBL/NQtwKK8NFWKK/P3h1m9oTW2fIqdJ+fYRbqjFMVarvqoxDgg==" algorithmName="SHA-512" password="CC35"/>
  <autoFilter ref="C104:K4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99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Rekonstrukce RTZ předávací stanice PS 49</v>
      </c>
      <c r="F7" s="143"/>
      <c r="G7" s="143"/>
      <c r="H7" s="143"/>
      <c r="L7" s="21"/>
    </row>
    <row r="8" s="1" customFormat="1" ht="12" customHeight="1">
      <c r="B8" s="21"/>
      <c r="D8" s="143" t="s">
        <v>100</v>
      </c>
      <c r="L8" s="21"/>
    </row>
    <row r="9" s="2" customFormat="1" ht="16.5" customHeight="1">
      <c r="A9" s="39"/>
      <c r="B9" s="45"/>
      <c r="C9" s="39"/>
      <c r="D9" s="39"/>
      <c r="E9" s="144" t="s">
        <v>101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102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893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3. 8. 2020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48"/>
      <c r="B29" s="149"/>
      <c r="C29" s="148"/>
      <c r="D29" s="148"/>
      <c r="E29" s="150" t="s">
        <v>37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ROUND((SUM(BE93:BE197)),  2)</f>
        <v>0</v>
      </c>
      <c r="G35" s="39"/>
      <c r="H35" s="39"/>
      <c r="I35" s="158">
        <v>0.20999999999999999</v>
      </c>
      <c r="J35" s="157">
        <f>ROUND(((SUM(BE93:BE197))*I35),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ROUND((SUM(BF93:BF197)),  2)</f>
        <v>0</v>
      </c>
      <c r="G36" s="39"/>
      <c r="H36" s="39"/>
      <c r="I36" s="158">
        <v>0.14999999999999999</v>
      </c>
      <c r="J36" s="157">
        <f>ROUND(((SUM(BF93:BF197))*I36),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ROUND((SUM(BG93:BG197)),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ROUND((SUM(BH93:BH197)),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ROUND((SUM(BI93:BI197)),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104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Rekonstrukce RTZ předávací stanice PS 49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102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DPS 01.02 - Elektroinstalace + MaR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Frýdek - Místek</v>
      </c>
      <c r="G56" s="41"/>
      <c r="H56" s="41"/>
      <c r="I56" s="33" t="s">
        <v>23</v>
      </c>
      <c r="J56" s="73" t="str">
        <f>IF(J14="","",J14)</f>
        <v>3. 8. 2020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MIOT,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Lukáš Bukovský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105</v>
      </c>
      <c r="D61" s="172"/>
      <c r="E61" s="172"/>
      <c r="F61" s="172"/>
      <c r="G61" s="172"/>
      <c r="H61" s="172"/>
      <c r="I61" s="172"/>
      <c r="J61" s="173" t="s">
        <v>106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107</v>
      </c>
    </row>
    <row r="64" s="9" customFormat="1" ht="24.96" customHeight="1">
      <c r="A64" s="9"/>
      <c r="B64" s="175"/>
      <c r="C64" s="176"/>
      <c r="D64" s="177" t="s">
        <v>894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895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5"/>
      <c r="C66" s="176"/>
      <c r="D66" s="177" t="s">
        <v>896</v>
      </c>
      <c r="E66" s="178"/>
      <c r="F66" s="178"/>
      <c r="G66" s="178"/>
      <c r="H66" s="178"/>
      <c r="I66" s="178"/>
      <c r="J66" s="179">
        <f>J102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897</v>
      </c>
      <c r="E67" s="178"/>
      <c r="F67" s="178"/>
      <c r="G67" s="178"/>
      <c r="H67" s="178"/>
      <c r="I67" s="178"/>
      <c r="J67" s="179">
        <f>J112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898</v>
      </c>
      <c r="E68" s="178"/>
      <c r="F68" s="178"/>
      <c r="G68" s="178"/>
      <c r="H68" s="178"/>
      <c r="I68" s="178"/>
      <c r="J68" s="179">
        <f>J127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899</v>
      </c>
      <c r="E69" s="178"/>
      <c r="F69" s="178"/>
      <c r="G69" s="178"/>
      <c r="H69" s="178"/>
      <c r="I69" s="178"/>
      <c r="J69" s="179">
        <f>J146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900</v>
      </c>
      <c r="E70" s="178"/>
      <c r="F70" s="178"/>
      <c r="G70" s="178"/>
      <c r="H70" s="178"/>
      <c r="I70" s="178"/>
      <c r="J70" s="179">
        <f>J159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5"/>
      <c r="C71" s="176"/>
      <c r="D71" s="177" t="s">
        <v>901</v>
      </c>
      <c r="E71" s="178"/>
      <c r="F71" s="178"/>
      <c r="G71" s="178"/>
      <c r="H71" s="178"/>
      <c r="I71" s="178"/>
      <c r="J71" s="179">
        <f>J164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128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Rekonstrukce RTZ předávací stanice PS 49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100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101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102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DPS 01.02 - Elektroinstalace + MaR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Frýdek - Místek</v>
      </c>
      <c r="G87" s="41"/>
      <c r="H87" s="41"/>
      <c r="I87" s="33" t="s">
        <v>23</v>
      </c>
      <c r="J87" s="73" t="str">
        <f>IF(J14="","",J14)</f>
        <v>3. 8. 2020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E17</f>
        <v xml:space="preserve"> </v>
      </c>
      <c r="G89" s="41"/>
      <c r="H89" s="41"/>
      <c r="I89" s="33" t="s">
        <v>31</v>
      </c>
      <c r="J89" s="37" t="str">
        <f>E23</f>
        <v>MIOT,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29</v>
      </c>
      <c r="D90" s="41"/>
      <c r="E90" s="41"/>
      <c r="F90" s="28" t="str">
        <f>IF(E20="","",E20)</f>
        <v>Vyplň údaj</v>
      </c>
      <c r="G90" s="41"/>
      <c r="H90" s="41"/>
      <c r="I90" s="33" t="s">
        <v>34</v>
      </c>
      <c r="J90" s="37" t="str">
        <f>E26</f>
        <v>Ing. Lukáš Bukovský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129</v>
      </c>
      <c r="D92" s="189" t="s">
        <v>57</v>
      </c>
      <c r="E92" s="189" t="s">
        <v>53</v>
      </c>
      <c r="F92" s="189" t="s">
        <v>54</v>
      </c>
      <c r="G92" s="189" t="s">
        <v>130</v>
      </c>
      <c r="H92" s="189" t="s">
        <v>131</v>
      </c>
      <c r="I92" s="189" t="s">
        <v>132</v>
      </c>
      <c r="J92" s="189" t="s">
        <v>106</v>
      </c>
      <c r="K92" s="190" t="s">
        <v>133</v>
      </c>
      <c r="L92" s="191"/>
      <c r="M92" s="93" t="s">
        <v>19</v>
      </c>
      <c r="N92" s="94" t="s">
        <v>42</v>
      </c>
      <c r="O92" s="94" t="s">
        <v>134</v>
      </c>
      <c r="P92" s="94" t="s">
        <v>135</v>
      </c>
      <c r="Q92" s="94" t="s">
        <v>136</v>
      </c>
      <c r="R92" s="94" t="s">
        <v>137</v>
      </c>
      <c r="S92" s="94" t="s">
        <v>138</v>
      </c>
      <c r="T92" s="95" t="s">
        <v>139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140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P94+P102+P112+P127+P146+P159+P164</f>
        <v>0</v>
      </c>
      <c r="Q93" s="97"/>
      <c r="R93" s="194">
        <f>R94+R102+R112+R127+R146+R159+R164</f>
        <v>0</v>
      </c>
      <c r="S93" s="97"/>
      <c r="T93" s="195">
        <f>T94+T102+T112+T127+T146+T159+T164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71</v>
      </c>
      <c r="AU93" s="18" t="s">
        <v>107</v>
      </c>
      <c r="BK93" s="196">
        <f>BK94+BK102+BK112+BK127+BK146+BK159+BK164</f>
        <v>0</v>
      </c>
    </row>
    <row r="94" s="12" customFormat="1" ht="25.92" customHeight="1">
      <c r="A94" s="12"/>
      <c r="B94" s="197"/>
      <c r="C94" s="198"/>
      <c r="D94" s="199" t="s">
        <v>71</v>
      </c>
      <c r="E94" s="200" t="s">
        <v>902</v>
      </c>
      <c r="F94" s="200" t="s">
        <v>903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</f>
        <v>0</v>
      </c>
      <c r="Q94" s="205"/>
      <c r="R94" s="206">
        <f>R95</f>
        <v>0</v>
      </c>
      <c r="S94" s="205"/>
      <c r="T94" s="207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79</v>
      </c>
      <c r="AT94" s="209" t="s">
        <v>71</v>
      </c>
      <c r="AU94" s="209" t="s">
        <v>72</v>
      </c>
      <c r="AY94" s="208" t="s">
        <v>143</v>
      </c>
      <c r="BK94" s="210">
        <f>BK95</f>
        <v>0</v>
      </c>
    </row>
    <row r="95" s="12" customFormat="1" ht="22.8" customHeight="1">
      <c r="A95" s="12"/>
      <c r="B95" s="197"/>
      <c r="C95" s="198"/>
      <c r="D95" s="199" t="s">
        <v>71</v>
      </c>
      <c r="E95" s="211" t="s">
        <v>904</v>
      </c>
      <c r="F95" s="211" t="s">
        <v>905</v>
      </c>
      <c r="G95" s="198"/>
      <c r="H95" s="198"/>
      <c r="I95" s="201"/>
      <c r="J95" s="212">
        <f>BK95</f>
        <v>0</v>
      </c>
      <c r="K95" s="198"/>
      <c r="L95" s="203"/>
      <c r="M95" s="204"/>
      <c r="N95" s="205"/>
      <c r="O95" s="205"/>
      <c r="P95" s="206">
        <f>SUM(P96:P101)</f>
        <v>0</v>
      </c>
      <c r="Q95" s="205"/>
      <c r="R95" s="206">
        <f>SUM(R96:R101)</f>
        <v>0</v>
      </c>
      <c r="S95" s="205"/>
      <c r="T95" s="207">
        <f>SUM(T96:T101)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79</v>
      </c>
      <c r="AT95" s="209" t="s">
        <v>71</v>
      </c>
      <c r="AU95" s="209" t="s">
        <v>79</v>
      </c>
      <c r="AY95" s="208" t="s">
        <v>143</v>
      </c>
      <c r="BK95" s="210">
        <f>SUM(BK96:BK101)</f>
        <v>0</v>
      </c>
    </row>
    <row r="96" s="2" customFormat="1" ht="24.15" customHeight="1">
      <c r="A96" s="39"/>
      <c r="B96" s="40"/>
      <c r="C96" s="213" t="s">
        <v>79</v>
      </c>
      <c r="D96" s="213" t="s">
        <v>147</v>
      </c>
      <c r="E96" s="214" t="s">
        <v>906</v>
      </c>
      <c r="F96" s="215" t="s">
        <v>907</v>
      </c>
      <c r="G96" s="216" t="s">
        <v>397</v>
      </c>
      <c r="H96" s="217">
        <v>1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43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152</v>
      </c>
      <c r="AT96" s="224" t="s">
        <v>147</v>
      </c>
      <c r="AU96" s="224" t="s">
        <v>81</v>
      </c>
      <c r="AY96" s="18" t="s">
        <v>143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79</v>
      </c>
      <c r="BK96" s="225">
        <f>ROUND(I96*H96,2)</f>
        <v>0</v>
      </c>
      <c r="BL96" s="18" t="s">
        <v>152</v>
      </c>
      <c r="BM96" s="224" t="s">
        <v>908</v>
      </c>
    </row>
    <row r="97" s="2" customFormat="1">
      <c r="A97" s="39"/>
      <c r="B97" s="40"/>
      <c r="C97" s="41"/>
      <c r="D97" s="226" t="s">
        <v>155</v>
      </c>
      <c r="E97" s="41"/>
      <c r="F97" s="227" t="s">
        <v>907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155</v>
      </c>
      <c r="AU97" s="18" t="s">
        <v>81</v>
      </c>
    </row>
    <row r="98" s="2" customFormat="1" ht="14.4" customHeight="1">
      <c r="A98" s="39"/>
      <c r="B98" s="40"/>
      <c r="C98" s="213" t="s">
        <v>81</v>
      </c>
      <c r="D98" s="213" t="s">
        <v>147</v>
      </c>
      <c r="E98" s="214" t="s">
        <v>909</v>
      </c>
      <c r="F98" s="215" t="s">
        <v>910</v>
      </c>
      <c r="G98" s="216" t="s">
        <v>397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43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152</v>
      </c>
      <c r="AT98" s="224" t="s">
        <v>147</v>
      </c>
      <c r="AU98" s="224" t="s">
        <v>81</v>
      </c>
      <c r="AY98" s="18" t="s">
        <v>143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79</v>
      </c>
      <c r="BK98" s="225">
        <f>ROUND(I98*H98,2)</f>
        <v>0</v>
      </c>
      <c r="BL98" s="18" t="s">
        <v>152</v>
      </c>
      <c r="BM98" s="224" t="s">
        <v>911</v>
      </c>
    </row>
    <row r="99" s="2" customFormat="1">
      <c r="A99" s="39"/>
      <c r="B99" s="40"/>
      <c r="C99" s="41"/>
      <c r="D99" s="226" t="s">
        <v>155</v>
      </c>
      <c r="E99" s="41"/>
      <c r="F99" s="227" t="s">
        <v>910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155</v>
      </c>
      <c r="AU99" s="18" t="s">
        <v>81</v>
      </c>
    </row>
    <row r="100" s="2" customFormat="1" ht="14.4" customHeight="1">
      <c r="A100" s="39"/>
      <c r="B100" s="40"/>
      <c r="C100" s="213" t="s">
        <v>153</v>
      </c>
      <c r="D100" s="213" t="s">
        <v>147</v>
      </c>
      <c r="E100" s="214" t="s">
        <v>912</v>
      </c>
      <c r="F100" s="215" t="s">
        <v>913</v>
      </c>
      <c r="G100" s="216" t="s">
        <v>397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43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152</v>
      </c>
      <c r="AT100" s="224" t="s">
        <v>147</v>
      </c>
      <c r="AU100" s="224" t="s">
        <v>81</v>
      </c>
      <c r="AY100" s="18" t="s">
        <v>143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79</v>
      </c>
      <c r="BK100" s="225">
        <f>ROUND(I100*H100,2)</f>
        <v>0</v>
      </c>
      <c r="BL100" s="18" t="s">
        <v>152</v>
      </c>
      <c r="BM100" s="224" t="s">
        <v>914</v>
      </c>
    </row>
    <row r="101" s="2" customFormat="1">
      <c r="A101" s="39"/>
      <c r="B101" s="40"/>
      <c r="C101" s="41"/>
      <c r="D101" s="226" t="s">
        <v>155</v>
      </c>
      <c r="E101" s="41"/>
      <c r="F101" s="227" t="s">
        <v>913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155</v>
      </c>
      <c r="AU101" s="18" t="s">
        <v>81</v>
      </c>
    </row>
    <row r="102" s="12" customFormat="1" ht="25.92" customHeight="1">
      <c r="A102" s="12"/>
      <c r="B102" s="197"/>
      <c r="C102" s="198"/>
      <c r="D102" s="199" t="s">
        <v>71</v>
      </c>
      <c r="E102" s="200" t="s">
        <v>915</v>
      </c>
      <c r="F102" s="200" t="s">
        <v>916</v>
      </c>
      <c r="G102" s="198"/>
      <c r="H102" s="198"/>
      <c r="I102" s="201"/>
      <c r="J102" s="202">
        <f>BK102</f>
        <v>0</v>
      </c>
      <c r="K102" s="198"/>
      <c r="L102" s="203"/>
      <c r="M102" s="204"/>
      <c r="N102" s="205"/>
      <c r="O102" s="205"/>
      <c r="P102" s="206">
        <f>SUM(P103:P111)</f>
        <v>0</v>
      </c>
      <c r="Q102" s="205"/>
      <c r="R102" s="206">
        <f>SUM(R103:R111)</f>
        <v>0</v>
      </c>
      <c r="S102" s="205"/>
      <c r="T102" s="207">
        <f>SUM(T103:T111)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79</v>
      </c>
      <c r="AT102" s="209" t="s">
        <v>71</v>
      </c>
      <c r="AU102" s="209" t="s">
        <v>72</v>
      </c>
      <c r="AY102" s="208" t="s">
        <v>143</v>
      </c>
      <c r="BK102" s="210">
        <f>SUM(BK103:BK111)</f>
        <v>0</v>
      </c>
    </row>
    <row r="103" s="2" customFormat="1" ht="14.4" customHeight="1">
      <c r="A103" s="39"/>
      <c r="B103" s="40"/>
      <c r="C103" s="213" t="s">
        <v>152</v>
      </c>
      <c r="D103" s="213" t="s">
        <v>147</v>
      </c>
      <c r="E103" s="214" t="s">
        <v>917</v>
      </c>
      <c r="F103" s="215" t="s">
        <v>918</v>
      </c>
      <c r="G103" s="216" t="s">
        <v>919</v>
      </c>
      <c r="H103" s="217">
        <v>1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43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152</v>
      </c>
      <c r="AT103" s="224" t="s">
        <v>147</v>
      </c>
      <c r="AU103" s="224" t="s">
        <v>79</v>
      </c>
      <c r="AY103" s="18" t="s">
        <v>143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79</v>
      </c>
      <c r="BK103" s="225">
        <f>ROUND(I103*H103,2)</f>
        <v>0</v>
      </c>
      <c r="BL103" s="18" t="s">
        <v>152</v>
      </c>
      <c r="BM103" s="224" t="s">
        <v>920</v>
      </c>
    </row>
    <row r="104" s="2" customFormat="1">
      <c r="A104" s="39"/>
      <c r="B104" s="40"/>
      <c r="C104" s="41"/>
      <c r="D104" s="226" t="s">
        <v>155</v>
      </c>
      <c r="E104" s="41"/>
      <c r="F104" s="227" t="s">
        <v>918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155</v>
      </c>
      <c r="AU104" s="18" t="s">
        <v>79</v>
      </c>
    </row>
    <row r="105" s="2" customFormat="1">
      <c r="A105" s="39"/>
      <c r="B105" s="40"/>
      <c r="C105" s="41"/>
      <c r="D105" s="226" t="s">
        <v>851</v>
      </c>
      <c r="E105" s="41"/>
      <c r="F105" s="231" t="s">
        <v>921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851</v>
      </c>
      <c r="AU105" s="18" t="s">
        <v>79</v>
      </c>
    </row>
    <row r="106" s="2" customFormat="1" ht="14.4" customHeight="1">
      <c r="A106" s="39"/>
      <c r="B106" s="40"/>
      <c r="C106" s="213" t="s">
        <v>189</v>
      </c>
      <c r="D106" s="213" t="s">
        <v>147</v>
      </c>
      <c r="E106" s="214" t="s">
        <v>922</v>
      </c>
      <c r="F106" s="215" t="s">
        <v>923</v>
      </c>
      <c r="G106" s="216" t="s">
        <v>919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43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152</v>
      </c>
      <c r="AT106" s="224" t="s">
        <v>147</v>
      </c>
      <c r="AU106" s="224" t="s">
        <v>79</v>
      </c>
      <c r="AY106" s="18" t="s">
        <v>143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79</v>
      </c>
      <c r="BK106" s="225">
        <f>ROUND(I106*H106,2)</f>
        <v>0</v>
      </c>
      <c r="BL106" s="18" t="s">
        <v>152</v>
      </c>
      <c r="BM106" s="224" t="s">
        <v>924</v>
      </c>
    </row>
    <row r="107" s="2" customFormat="1">
      <c r="A107" s="39"/>
      <c r="B107" s="40"/>
      <c r="C107" s="41"/>
      <c r="D107" s="226" t="s">
        <v>155</v>
      </c>
      <c r="E107" s="41"/>
      <c r="F107" s="227" t="s">
        <v>923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155</v>
      </c>
      <c r="AU107" s="18" t="s">
        <v>79</v>
      </c>
    </row>
    <row r="108" s="2" customFormat="1">
      <c r="A108" s="39"/>
      <c r="B108" s="40"/>
      <c r="C108" s="41"/>
      <c r="D108" s="226" t="s">
        <v>851</v>
      </c>
      <c r="E108" s="41"/>
      <c r="F108" s="231" t="s">
        <v>925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851</v>
      </c>
      <c r="AU108" s="18" t="s">
        <v>79</v>
      </c>
    </row>
    <row r="109" s="2" customFormat="1" ht="14.4" customHeight="1">
      <c r="A109" s="39"/>
      <c r="B109" s="40"/>
      <c r="C109" s="213" t="s">
        <v>197</v>
      </c>
      <c r="D109" s="213" t="s">
        <v>147</v>
      </c>
      <c r="E109" s="214" t="s">
        <v>926</v>
      </c>
      <c r="F109" s="215" t="s">
        <v>905</v>
      </c>
      <c r="G109" s="216" t="s">
        <v>919</v>
      </c>
      <c r="H109" s="217">
        <v>1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43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152</v>
      </c>
      <c r="AT109" s="224" t="s">
        <v>147</v>
      </c>
      <c r="AU109" s="224" t="s">
        <v>79</v>
      </c>
      <c r="AY109" s="18" t="s">
        <v>143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79</v>
      </c>
      <c r="BK109" s="225">
        <f>ROUND(I109*H109,2)</f>
        <v>0</v>
      </c>
      <c r="BL109" s="18" t="s">
        <v>152</v>
      </c>
      <c r="BM109" s="224" t="s">
        <v>927</v>
      </c>
    </row>
    <row r="110" s="2" customFormat="1">
      <c r="A110" s="39"/>
      <c r="B110" s="40"/>
      <c r="C110" s="41"/>
      <c r="D110" s="226" t="s">
        <v>155</v>
      </c>
      <c r="E110" s="41"/>
      <c r="F110" s="227" t="s">
        <v>905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155</v>
      </c>
      <c r="AU110" s="18" t="s">
        <v>79</v>
      </c>
    </row>
    <row r="111" s="2" customFormat="1">
      <c r="A111" s="39"/>
      <c r="B111" s="40"/>
      <c r="C111" s="41"/>
      <c r="D111" s="226" t="s">
        <v>851</v>
      </c>
      <c r="E111" s="41"/>
      <c r="F111" s="231" t="s">
        <v>928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851</v>
      </c>
      <c r="AU111" s="18" t="s">
        <v>79</v>
      </c>
    </row>
    <row r="112" s="12" customFormat="1" ht="25.92" customHeight="1">
      <c r="A112" s="12"/>
      <c r="B112" s="197"/>
      <c r="C112" s="198"/>
      <c r="D112" s="199" t="s">
        <v>71</v>
      </c>
      <c r="E112" s="200" t="s">
        <v>929</v>
      </c>
      <c r="F112" s="200" t="s">
        <v>930</v>
      </c>
      <c r="G112" s="198"/>
      <c r="H112" s="198"/>
      <c r="I112" s="201"/>
      <c r="J112" s="202">
        <f>BK112</f>
        <v>0</v>
      </c>
      <c r="K112" s="198"/>
      <c r="L112" s="203"/>
      <c r="M112" s="204"/>
      <c r="N112" s="205"/>
      <c r="O112" s="205"/>
      <c r="P112" s="206">
        <f>SUM(P113:P126)</f>
        <v>0</v>
      </c>
      <c r="Q112" s="205"/>
      <c r="R112" s="206">
        <f>SUM(R113:R126)</f>
        <v>0</v>
      </c>
      <c r="S112" s="205"/>
      <c r="T112" s="207">
        <f>SUM(T113:T126)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8" t="s">
        <v>79</v>
      </c>
      <c r="AT112" s="209" t="s">
        <v>71</v>
      </c>
      <c r="AU112" s="209" t="s">
        <v>72</v>
      </c>
      <c r="AY112" s="208" t="s">
        <v>143</v>
      </c>
      <c r="BK112" s="210">
        <f>SUM(BK113:BK126)</f>
        <v>0</v>
      </c>
    </row>
    <row r="113" s="2" customFormat="1" ht="14.4" customHeight="1">
      <c r="A113" s="39"/>
      <c r="B113" s="40"/>
      <c r="C113" s="213" t="s">
        <v>224</v>
      </c>
      <c r="D113" s="213" t="s">
        <v>147</v>
      </c>
      <c r="E113" s="214" t="s">
        <v>931</v>
      </c>
      <c r="F113" s="215" t="s">
        <v>932</v>
      </c>
      <c r="G113" s="216" t="s">
        <v>200</v>
      </c>
      <c r="H113" s="217">
        <v>152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43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152</v>
      </c>
      <c r="AT113" s="224" t="s">
        <v>147</v>
      </c>
      <c r="AU113" s="224" t="s">
        <v>79</v>
      </c>
      <c r="AY113" s="18" t="s">
        <v>143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79</v>
      </c>
      <c r="BK113" s="225">
        <f>ROUND(I113*H113,2)</f>
        <v>0</v>
      </c>
      <c r="BL113" s="18" t="s">
        <v>152</v>
      </c>
      <c r="BM113" s="224" t="s">
        <v>933</v>
      </c>
    </row>
    <row r="114" s="2" customFormat="1">
      <c r="A114" s="39"/>
      <c r="B114" s="40"/>
      <c r="C114" s="41"/>
      <c r="D114" s="226" t="s">
        <v>155</v>
      </c>
      <c r="E114" s="41"/>
      <c r="F114" s="227" t="s">
        <v>932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155</v>
      </c>
      <c r="AU114" s="18" t="s">
        <v>79</v>
      </c>
    </row>
    <row r="115" s="2" customFormat="1" ht="14.4" customHeight="1">
      <c r="A115" s="39"/>
      <c r="B115" s="40"/>
      <c r="C115" s="213" t="s">
        <v>232</v>
      </c>
      <c r="D115" s="213" t="s">
        <v>147</v>
      </c>
      <c r="E115" s="214" t="s">
        <v>934</v>
      </c>
      <c r="F115" s="215" t="s">
        <v>935</v>
      </c>
      <c r="G115" s="216" t="s">
        <v>200</v>
      </c>
      <c r="H115" s="217">
        <v>250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43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152</v>
      </c>
      <c r="AT115" s="224" t="s">
        <v>147</v>
      </c>
      <c r="AU115" s="224" t="s">
        <v>79</v>
      </c>
      <c r="AY115" s="18" t="s">
        <v>143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79</v>
      </c>
      <c r="BK115" s="225">
        <f>ROUND(I115*H115,2)</f>
        <v>0</v>
      </c>
      <c r="BL115" s="18" t="s">
        <v>152</v>
      </c>
      <c r="BM115" s="224" t="s">
        <v>936</v>
      </c>
    </row>
    <row r="116" s="2" customFormat="1">
      <c r="A116" s="39"/>
      <c r="B116" s="40"/>
      <c r="C116" s="41"/>
      <c r="D116" s="226" t="s">
        <v>155</v>
      </c>
      <c r="E116" s="41"/>
      <c r="F116" s="227" t="s">
        <v>935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155</v>
      </c>
      <c r="AU116" s="18" t="s">
        <v>79</v>
      </c>
    </row>
    <row r="117" s="2" customFormat="1" ht="14.4" customHeight="1">
      <c r="A117" s="39"/>
      <c r="B117" s="40"/>
      <c r="C117" s="213" t="s">
        <v>242</v>
      </c>
      <c r="D117" s="213" t="s">
        <v>147</v>
      </c>
      <c r="E117" s="214" t="s">
        <v>937</v>
      </c>
      <c r="F117" s="215" t="s">
        <v>938</v>
      </c>
      <c r="G117" s="216" t="s">
        <v>200</v>
      </c>
      <c r="H117" s="217">
        <v>200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43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152</v>
      </c>
      <c r="AT117" s="224" t="s">
        <v>147</v>
      </c>
      <c r="AU117" s="224" t="s">
        <v>79</v>
      </c>
      <c r="AY117" s="18" t="s">
        <v>143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79</v>
      </c>
      <c r="BK117" s="225">
        <f>ROUND(I117*H117,2)</f>
        <v>0</v>
      </c>
      <c r="BL117" s="18" t="s">
        <v>152</v>
      </c>
      <c r="BM117" s="224" t="s">
        <v>939</v>
      </c>
    </row>
    <row r="118" s="2" customFormat="1">
      <c r="A118" s="39"/>
      <c r="B118" s="40"/>
      <c r="C118" s="41"/>
      <c r="D118" s="226" t="s">
        <v>155</v>
      </c>
      <c r="E118" s="41"/>
      <c r="F118" s="227" t="s">
        <v>938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155</v>
      </c>
      <c r="AU118" s="18" t="s">
        <v>79</v>
      </c>
    </row>
    <row r="119" s="2" customFormat="1" ht="14.4" customHeight="1">
      <c r="A119" s="39"/>
      <c r="B119" s="40"/>
      <c r="C119" s="213" t="s">
        <v>247</v>
      </c>
      <c r="D119" s="213" t="s">
        <v>147</v>
      </c>
      <c r="E119" s="214" t="s">
        <v>940</v>
      </c>
      <c r="F119" s="215" t="s">
        <v>941</v>
      </c>
      <c r="G119" s="216" t="s">
        <v>200</v>
      </c>
      <c r="H119" s="217">
        <v>100</v>
      </c>
      <c r="I119" s="218"/>
      <c r="J119" s="219">
        <f>ROUND(I119*H119,2)</f>
        <v>0</v>
      </c>
      <c r="K119" s="215" t="s">
        <v>19</v>
      </c>
      <c r="L119" s="45"/>
      <c r="M119" s="220" t="s">
        <v>19</v>
      </c>
      <c r="N119" s="221" t="s">
        <v>43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152</v>
      </c>
      <c r="AT119" s="224" t="s">
        <v>147</v>
      </c>
      <c r="AU119" s="224" t="s">
        <v>79</v>
      </c>
      <c r="AY119" s="18" t="s">
        <v>143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79</v>
      </c>
      <c r="BK119" s="225">
        <f>ROUND(I119*H119,2)</f>
        <v>0</v>
      </c>
      <c r="BL119" s="18" t="s">
        <v>152</v>
      </c>
      <c r="BM119" s="224" t="s">
        <v>942</v>
      </c>
    </row>
    <row r="120" s="2" customFormat="1">
      <c r="A120" s="39"/>
      <c r="B120" s="40"/>
      <c r="C120" s="41"/>
      <c r="D120" s="226" t="s">
        <v>155</v>
      </c>
      <c r="E120" s="41"/>
      <c r="F120" s="227" t="s">
        <v>941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155</v>
      </c>
      <c r="AU120" s="18" t="s">
        <v>79</v>
      </c>
    </row>
    <row r="121" s="2" customFormat="1" ht="14.4" customHeight="1">
      <c r="A121" s="39"/>
      <c r="B121" s="40"/>
      <c r="C121" s="213" t="s">
        <v>207</v>
      </c>
      <c r="D121" s="213" t="s">
        <v>147</v>
      </c>
      <c r="E121" s="214" t="s">
        <v>943</v>
      </c>
      <c r="F121" s="215" t="s">
        <v>944</v>
      </c>
      <c r="G121" s="216" t="s">
        <v>200</v>
      </c>
      <c r="H121" s="217">
        <v>71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43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152</v>
      </c>
      <c r="AT121" s="224" t="s">
        <v>147</v>
      </c>
      <c r="AU121" s="224" t="s">
        <v>79</v>
      </c>
      <c r="AY121" s="18" t="s">
        <v>143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79</v>
      </c>
      <c r="BK121" s="225">
        <f>ROUND(I121*H121,2)</f>
        <v>0</v>
      </c>
      <c r="BL121" s="18" t="s">
        <v>152</v>
      </c>
      <c r="BM121" s="224" t="s">
        <v>945</v>
      </c>
    </row>
    <row r="122" s="2" customFormat="1">
      <c r="A122" s="39"/>
      <c r="B122" s="40"/>
      <c r="C122" s="41"/>
      <c r="D122" s="226" t="s">
        <v>155</v>
      </c>
      <c r="E122" s="41"/>
      <c r="F122" s="227" t="s">
        <v>944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155</v>
      </c>
      <c r="AU122" s="18" t="s">
        <v>79</v>
      </c>
    </row>
    <row r="123" s="2" customFormat="1" ht="14.4" customHeight="1">
      <c r="A123" s="39"/>
      <c r="B123" s="40"/>
      <c r="C123" s="213" t="s">
        <v>213</v>
      </c>
      <c r="D123" s="213" t="s">
        <v>147</v>
      </c>
      <c r="E123" s="214" t="s">
        <v>946</v>
      </c>
      <c r="F123" s="215" t="s">
        <v>947</v>
      </c>
      <c r="G123" s="216" t="s">
        <v>200</v>
      </c>
      <c r="H123" s="217">
        <v>18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43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152</v>
      </c>
      <c r="AT123" s="224" t="s">
        <v>147</v>
      </c>
      <c r="AU123" s="224" t="s">
        <v>79</v>
      </c>
      <c r="AY123" s="18" t="s">
        <v>143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79</v>
      </c>
      <c r="BK123" s="225">
        <f>ROUND(I123*H123,2)</f>
        <v>0</v>
      </c>
      <c r="BL123" s="18" t="s">
        <v>152</v>
      </c>
      <c r="BM123" s="224" t="s">
        <v>948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947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79</v>
      </c>
    </row>
    <row r="125" s="2" customFormat="1" ht="14.4" customHeight="1">
      <c r="A125" s="39"/>
      <c r="B125" s="40"/>
      <c r="C125" s="213" t="s">
        <v>185</v>
      </c>
      <c r="D125" s="213" t="s">
        <v>147</v>
      </c>
      <c r="E125" s="214" t="s">
        <v>949</v>
      </c>
      <c r="F125" s="215" t="s">
        <v>950</v>
      </c>
      <c r="G125" s="216" t="s">
        <v>200</v>
      </c>
      <c r="H125" s="217">
        <v>214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43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152</v>
      </c>
      <c r="AT125" s="224" t="s">
        <v>147</v>
      </c>
      <c r="AU125" s="224" t="s">
        <v>79</v>
      </c>
      <c r="AY125" s="18" t="s">
        <v>143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79</v>
      </c>
      <c r="BK125" s="225">
        <f>ROUND(I125*H125,2)</f>
        <v>0</v>
      </c>
      <c r="BL125" s="18" t="s">
        <v>152</v>
      </c>
      <c r="BM125" s="224" t="s">
        <v>951</v>
      </c>
    </row>
    <row r="126" s="2" customFormat="1">
      <c r="A126" s="39"/>
      <c r="B126" s="40"/>
      <c r="C126" s="41"/>
      <c r="D126" s="226" t="s">
        <v>155</v>
      </c>
      <c r="E126" s="41"/>
      <c r="F126" s="227" t="s">
        <v>950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155</v>
      </c>
      <c r="AU126" s="18" t="s">
        <v>79</v>
      </c>
    </row>
    <row r="127" s="12" customFormat="1" ht="25.92" customHeight="1">
      <c r="A127" s="12"/>
      <c r="B127" s="197"/>
      <c r="C127" s="198"/>
      <c r="D127" s="199" t="s">
        <v>71</v>
      </c>
      <c r="E127" s="200" t="s">
        <v>952</v>
      </c>
      <c r="F127" s="200" t="s">
        <v>953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SUM(P128:P145)</f>
        <v>0</v>
      </c>
      <c r="Q127" s="205"/>
      <c r="R127" s="206">
        <f>SUM(R128:R145)</f>
        <v>0</v>
      </c>
      <c r="S127" s="205"/>
      <c r="T127" s="207">
        <f>SUM(T128:T145)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79</v>
      </c>
      <c r="AT127" s="209" t="s">
        <v>71</v>
      </c>
      <c r="AU127" s="209" t="s">
        <v>72</v>
      </c>
      <c r="AY127" s="208" t="s">
        <v>143</v>
      </c>
      <c r="BK127" s="210">
        <f>SUM(BK128:BK145)</f>
        <v>0</v>
      </c>
    </row>
    <row r="128" s="2" customFormat="1" ht="14.4" customHeight="1">
      <c r="A128" s="39"/>
      <c r="B128" s="40"/>
      <c r="C128" s="213" t="s">
        <v>251</v>
      </c>
      <c r="D128" s="213" t="s">
        <v>147</v>
      </c>
      <c r="E128" s="214" t="s">
        <v>954</v>
      </c>
      <c r="F128" s="215" t="s">
        <v>955</v>
      </c>
      <c r="G128" s="216" t="s">
        <v>200</v>
      </c>
      <c r="H128" s="217">
        <v>10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43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152</v>
      </c>
      <c r="AT128" s="224" t="s">
        <v>147</v>
      </c>
      <c r="AU128" s="224" t="s">
        <v>79</v>
      </c>
      <c r="AY128" s="18" t="s">
        <v>143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79</v>
      </c>
      <c r="BK128" s="225">
        <f>ROUND(I128*H128,2)</f>
        <v>0</v>
      </c>
      <c r="BL128" s="18" t="s">
        <v>152</v>
      </c>
      <c r="BM128" s="224" t="s">
        <v>956</v>
      </c>
    </row>
    <row r="129" s="2" customFormat="1">
      <c r="A129" s="39"/>
      <c r="B129" s="40"/>
      <c r="C129" s="41"/>
      <c r="D129" s="226" t="s">
        <v>155</v>
      </c>
      <c r="E129" s="41"/>
      <c r="F129" s="227" t="s">
        <v>955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155</v>
      </c>
      <c r="AU129" s="18" t="s">
        <v>79</v>
      </c>
    </row>
    <row r="130" s="2" customFormat="1" ht="14.4" customHeight="1">
      <c r="A130" s="39"/>
      <c r="B130" s="40"/>
      <c r="C130" s="213" t="s">
        <v>8</v>
      </c>
      <c r="D130" s="213" t="s">
        <v>147</v>
      </c>
      <c r="E130" s="214" t="s">
        <v>957</v>
      </c>
      <c r="F130" s="215" t="s">
        <v>958</v>
      </c>
      <c r="G130" s="216" t="s">
        <v>200</v>
      </c>
      <c r="H130" s="217">
        <v>5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43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152</v>
      </c>
      <c r="AT130" s="224" t="s">
        <v>147</v>
      </c>
      <c r="AU130" s="224" t="s">
        <v>79</v>
      </c>
      <c r="AY130" s="18" t="s">
        <v>143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79</v>
      </c>
      <c r="BK130" s="225">
        <f>ROUND(I130*H130,2)</f>
        <v>0</v>
      </c>
      <c r="BL130" s="18" t="s">
        <v>152</v>
      </c>
      <c r="BM130" s="224" t="s">
        <v>959</v>
      </c>
    </row>
    <row r="131" s="2" customFormat="1">
      <c r="A131" s="39"/>
      <c r="B131" s="40"/>
      <c r="C131" s="41"/>
      <c r="D131" s="226" t="s">
        <v>155</v>
      </c>
      <c r="E131" s="41"/>
      <c r="F131" s="227" t="s">
        <v>958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155</v>
      </c>
      <c r="AU131" s="18" t="s">
        <v>79</v>
      </c>
    </row>
    <row r="132" s="2" customFormat="1" ht="14.4" customHeight="1">
      <c r="A132" s="39"/>
      <c r="B132" s="40"/>
      <c r="C132" s="213" t="s">
        <v>258</v>
      </c>
      <c r="D132" s="213" t="s">
        <v>147</v>
      </c>
      <c r="E132" s="214" t="s">
        <v>960</v>
      </c>
      <c r="F132" s="215" t="s">
        <v>961</v>
      </c>
      <c r="G132" s="216" t="s">
        <v>200</v>
      </c>
      <c r="H132" s="217">
        <v>75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43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152</v>
      </c>
      <c r="AT132" s="224" t="s">
        <v>147</v>
      </c>
      <c r="AU132" s="224" t="s">
        <v>79</v>
      </c>
      <c r="AY132" s="18" t="s">
        <v>143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79</v>
      </c>
      <c r="BK132" s="225">
        <f>ROUND(I132*H132,2)</f>
        <v>0</v>
      </c>
      <c r="BL132" s="18" t="s">
        <v>152</v>
      </c>
      <c r="BM132" s="224" t="s">
        <v>962</v>
      </c>
    </row>
    <row r="133" s="2" customFormat="1">
      <c r="A133" s="39"/>
      <c r="B133" s="40"/>
      <c r="C133" s="41"/>
      <c r="D133" s="226" t="s">
        <v>155</v>
      </c>
      <c r="E133" s="41"/>
      <c r="F133" s="227" t="s">
        <v>961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155</v>
      </c>
      <c r="AU133" s="18" t="s">
        <v>79</v>
      </c>
    </row>
    <row r="134" s="2" customFormat="1" ht="14.4" customHeight="1">
      <c r="A134" s="39"/>
      <c r="B134" s="40"/>
      <c r="C134" s="213" t="s">
        <v>262</v>
      </c>
      <c r="D134" s="213" t="s">
        <v>147</v>
      </c>
      <c r="E134" s="214" t="s">
        <v>963</v>
      </c>
      <c r="F134" s="215" t="s">
        <v>964</v>
      </c>
      <c r="G134" s="216" t="s">
        <v>200</v>
      </c>
      <c r="H134" s="217">
        <v>100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43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152</v>
      </c>
      <c r="AT134" s="224" t="s">
        <v>147</v>
      </c>
      <c r="AU134" s="224" t="s">
        <v>79</v>
      </c>
      <c r="AY134" s="18" t="s">
        <v>143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79</v>
      </c>
      <c r="BK134" s="225">
        <f>ROUND(I134*H134,2)</f>
        <v>0</v>
      </c>
      <c r="BL134" s="18" t="s">
        <v>152</v>
      </c>
      <c r="BM134" s="224" t="s">
        <v>965</v>
      </c>
    </row>
    <row r="135" s="2" customFormat="1">
      <c r="A135" s="39"/>
      <c r="B135" s="40"/>
      <c r="C135" s="41"/>
      <c r="D135" s="226" t="s">
        <v>155</v>
      </c>
      <c r="E135" s="41"/>
      <c r="F135" s="227" t="s">
        <v>964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155</v>
      </c>
      <c r="AU135" s="18" t="s">
        <v>79</v>
      </c>
    </row>
    <row r="136" s="2" customFormat="1" ht="14.4" customHeight="1">
      <c r="A136" s="39"/>
      <c r="B136" s="40"/>
      <c r="C136" s="213" t="s">
        <v>266</v>
      </c>
      <c r="D136" s="213" t="s">
        <v>147</v>
      </c>
      <c r="E136" s="214" t="s">
        <v>966</v>
      </c>
      <c r="F136" s="215" t="s">
        <v>967</v>
      </c>
      <c r="G136" s="216" t="s">
        <v>200</v>
      </c>
      <c r="H136" s="217">
        <v>40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43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152</v>
      </c>
      <c r="AT136" s="224" t="s">
        <v>147</v>
      </c>
      <c r="AU136" s="224" t="s">
        <v>79</v>
      </c>
      <c r="AY136" s="18" t="s">
        <v>143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79</v>
      </c>
      <c r="BK136" s="225">
        <f>ROUND(I136*H136,2)</f>
        <v>0</v>
      </c>
      <c r="BL136" s="18" t="s">
        <v>152</v>
      </c>
      <c r="BM136" s="224" t="s">
        <v>968</v>
      </c>
    </row>
    <row r="137" s="2" customFormat="1">
      <c r="A137" s="39"/>
      <c r="B137" s="40"/>
      <c r="C137" s="41"/>
      <c r="D137" s="226" t="s">
        <v>155</v>
      </c>
      <c r="E137" s="41"/>
      <c r="F137" s="227" t="s">
        <v>967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155</v>
      </c>
      <c r="AU137" s="18" t="s">
        <v>79</v>
      </c>
    </row>
    <row r="138" s="2" customFormat="1" ht="24.15" customHeight="1">
      <c r="A138" s="39"/>
      <c r="B138" s="40"/>
      <c r="C138" s="213" t="s">
        <v>270</v>
      </c>
      <c r="D138" s="213" t="s">
        <v>147</v>
      </c>
      <c r="E138" s="214" t="s">
        <v>969</v>
      </c>
      <c r="F138" s="215" t="s">
        <v>970</v>
      </c>
      <c r="G138" s="216" t="s">
        <v>397</v>
      </c>
      <c r="H138" s="217">
        <v>20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43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152</v>
      </c>
      <c r="AT138" s="224" t="s">
        <v>147</v>
      </c>
      <c r="AU138" s="224" t="s">
        <v>79</v>
      </c>
      <c r="AY138" s="18" t="s">
        <v>143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79</v>
      </c>
      <c r="BK138" s="225">
        <f>ROUND(I138*H138,2)</f>
        <v>0</v>
      </c>
      <c r="BL138" s="18" t="s">
        <v>152</v>
      </c>
      <c r="BM138" s="224" t="s">
        <v>971</v>
      </c>
    </row>
    <row r="139" s="2" customFormat="1">
      <c r="A139" s="39"/>
      <c r="B139" s="40"/>
      <c r="C139" s="41"/>
      <c r="D139" s="226" t="s">
        <v>155</v>
      </c>
      <c r="E139" s="41"/>
      <c r="F139" s="227" t="s">
        <v>970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155</v>
      </c>
      <c r="AU139" s="18" t="s">
        <v>79</v>
      </c>
    </row>
    <row r="140" s="2" customFormat="1" ht="37.8" customHeight="1">
      <c r="A140" s="39"/>
      <c r="B140" s="40"/>
      <c r="C140" s="213" t="s">
        <v>274</v>
      </c>
      <c r="D140" s="213" t="s">
        <v>147</v>
      </c>
      <c r="E140" s="214" t="s">
        <v>972</v>
      </c>
      <c r="F140" s="215" t="s">
        <v>973</v>
      </c>
      <c r="G140" s="216" t="s">
        <v>397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152</v>
      </c>
      <c r="AT140" s="224" t="s">
        <v>147</v>
      </c>
      <c r="AU140" s="224" t="s">
        <v>79</v>
      </c>
      <c r="AY140" s="18" t="s">
        <v>143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152</v>
      </c>
      <c r="BM140" s="224" t="s">
        <v>974</v>
      </c>
    </row>
    <row r="141" s="2" customFormat="1">
      <c r="A141" s="39"/>
      <c r="B141" s="40"/>
      <c r="C141" s="41"/>
      <c r="D141" s="226" t="s">
        <v>155</v>
      </c>
      <c r="E141" s="41"/>
      <c r="F141" s="227" t="s">
        <v>973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79</v>
      </c>
    </row>
    <row r="142" s="2" customFormat="1" ht="14.4" customHeight="1">
      <c r="A142" s="39"/>
      <c r="B142" s="40"/>
      <c r="C142" s="213" t="s">
        <v>7</v>
      </c>
      <c r="D142" s="213" t="s">
        <v>147</v>
      </c>
      <c r="E142" s="214" t="s">
        <v>975</v>
      </c>
      <c r="F142" s="215" t="s">
        <v>976</v>
      </c>
      <c r="G142" s="216" t="s">
        <v>397</v>
      </c>
      <c r="H142" s="217">
        <v>1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43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152</v>
      </c>
      <c r="AT142" s="224" t="s">
        <v>147</v>
      </c>
      <c r="AU142" s="224" t="s">
        <v>79</v>
      </c>
      <c r="AY142" s="18" t="s">
        <v>143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79</v>
      </c>
      <c r="BK142" s="225">
        <f>ROUND(I142*H142,2)</f>
        <v>0</v>
      </c>
      <c r="BL142" s="18" t="s">
        <v>152</v>
      </c>
      <c r="BM142" s="224" t="s">
        <v>977</v>
      </c>
    </row>
    <row r="143" s="2" customFormat="1">
      <c r="A143" s="39"/>
      <c r="B143" s="40"/>
      <c r="C143" s="41"/>
      <c r="D143" s="226" t="s">
        <v>155</v>
      </c>
      <c r="E143" s="41"/>
      <c r="F143" s="227" t="s">
        <v>976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155</v>
      </c>
      <c r="AU143" s="18" t="s">
        <v>79</v>
      </c>
    </row>
    <row r="144" s="2" customFormat="1" ht="14.4" customHeight="1">
      <c r="A144" s="39"/>
      <c r="B144" s="40"/>
      <c r="C144" s="213" t="s">
        <v>282</v>
      </c>
      <c r="D144" s="213" t="s">
        <v>147</v>
      </c>
      <c r="E144" s="214" t="s">
        <v>978</v>
      </c>
      <c r="F144" s="215" t="s">
        <v>979</v>
      </c>
      <c r="G144" s="216" t="s">
        <v>919</v>
      </c>
      <c r="H144" s="217">
        <v>1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152</v>
      </c>
      <c r="AT144" s="224" t="s">
        <v>147</v>
      </c>
      <c r="AU144" s="224" t="s">
        <v>79</v>
      </c>
      <c r="AY144" s="18" t="s">
        <v>143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79</v>
      </c>
      <c r="BK144" s="225">
        <f>ROUND(I144*H144,2)</f>
        <v>0</v>
      </c>
      <c r="BL144" s="18" t="s">
        <v>152</v>
      </c>
      <c r="BM144" s="224" t="s">
        <v>980</v>
      </c>
    </row>
    <row r="145" s="2" customFormat="1">
      <c r="A145" s="39"/>
      <c r="B145" s="40"/>
      <c r="C145" s="41"/>
      <c r="D145" s="226" t="s">
        <v>155</v>
      </c>
      <c r="E145" s="41"/>
      <c r="F145" s="227" t="s">
        <v>979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155</v>
      </c>
      <c r="AU145" s="18" t="s">
        <v>79</v>
      </c>
    </row>
    <row r="146" s="12" customFormat="1" ht="25.92" customHeight="1">
      <c r="A146" s="12"/>
      <c r="B146" s="197"/>
      <c r="C146" s="198"/>
      <c r="D146" s="199" t="s">
        <v>71</v>
      </c>
      <c r="E146" s="200" t="s">
        <v>981</v>
      </c>
      <c r="F146" s="200" t="s">
        <v>982</v>
      </c>
      <c r="G146" s="198"/>
      <c r="H146" s="198"/>
      <c r="I146" s="201"/>
      <c r="J146" s="202">
        <f>BK146</f>
        <v>0</v>
      </c>
      <c r="K146" s="198"/>
      <c r="L146" s="203"/>
      <c r="M146" s="204"/>
      <c r="N146" s="205"/>
      <c r="O146" s="205"/>
      <c r="P146" s="206">
        <f>SUM(P147:P158)</f>
        <v>0</v>
      </c>
      <c r="Q146" s="205"/>
      <c r="R146" s="206">
        <f>SUM(R147:R158)</f>
        <v>0</v>
      </c>
      <c r="S146" s="205"/>
      <c r="T146" s="207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79</v>
      </c>
      <c r="AT146" s="209" t="s">
        <v>71</v>
      </c>
      <c r="AU146" s="209" t="s">
        <v>72</v>
      </c>
      <c r="AY146" s="208" t="s">
        <v>143</v>
      </c>
      <c r="BK146" s="210">
        <f>SUM(BK147:BK158)</f>
        <v>0</v>
      </c>
    </row>
    <row r="147" s="2" customFormat="1" ht="14.4" customHeight="1">
      <c r="A147" s="39"/>
      <c r="B147" s="40"/>
      <c r="C147" s="213" t="s">
        <v>286</v>
      </c>
      <c r="D147" s="213" t="s">
        <v>147</v>
      </c>
      <c r="E147" s="214" t="s">
        <v>983</v>
      </c>
      <c r="F147" s="215" t="s">
        <v>984</v>
      </c>
      <c r="G147" s="216" t="s">
        <v>397</v>
      </c>
      <c r="H147" s="217">
        <v>1</v>
      </c>
      <c r="I147" s="218"/>
      <c r="J147" s="219">
        <f>ROUND(I147*H147,2)</f>
        <v>0</v>
      </c>
      <c r="K147" s="215" t="s">
        <v>19</v>
      </c>
      <c r="L147" s="45"/>
      <c r="M147" s="220" t="s">
        <v>19</v>
      </c>
      <c r="N147" s="221" t="s">
        <v>43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152</v>
      </c>
      <c r="AT147" s="224" t="s">
        <v>147</v>
      </c>
      <c r="AU147" s="224" t="s">
        <v>79</v>
      </c>
      <c r="AY147" s="18" t="s">
        <v>143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79</v>
      </c>
      <c r="BK147" s="225">
        <f>ROUND(I147*H147,2)</f>
        <v>0</v>
      </c>
      <c r="BL147" s="18" t="s">
        <v>152</v>
      </c>
      <c r="BM147" s="224" t="s">
        <v>985</v>
      </c>
    </row>
    <row r="148" s="2" customFormat="1">
      <c r="A148" s="39"/>
      <c r="B148" s="40"/>
      <c r="C148" s="41"/>
      <c r="D148" s="226" t="s">
        <v>155</v>
      </c>
      <c r="E148" s="41"/>
      <c r="F148" s="227" t="s">
        <v>984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155</v>
      </c>
      <c r="AU148" s="18" t="s">
        <v>79</v>
      </c>
    </row>
    <row r="149" s="2" customFormat="1" ht="24.15" customHeight="1">
      <c r="A149" s="39"/>
      <c r="B149" s="40"/>
      <c r="C149" s="213" t="s">
        <v>290</v>
      </c>
      <c r="D149" s="213" t="s">
        <v>147</v>
      </c>
      <c r="E149" s="214" t="s">
        <v>986</v>
      </c>
      <c r="F149" s="215" t="s">
        <v>987</v>
      </c>
      <c r="G149" s="216" t="s">
        <v>397</v>
      </c>
      <c r="H149" s="217">
        <v>2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43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152</v>
      </c>
      <c r="AT149" s="224" t="s">
        <v>147</v>
      </c>
      <c r="AU149" s="224" t="s">
        <v>79</v>
      </c>
      <c r="AY149" s="18" t="s">
        <v>143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79</v>
      </c>
      <c r="BK149" s="225">
        <f>ROUND(I149*H149,2)</f>
        <v>0</v>
      </c>
      <c r="BL149" s="18" t="s">
        <v>152</v>
      </c>
      <c r="BM149" s="224" t="s">
        <v>988</v>
      </c>
    </row>
    <row r="150" s="2" customFormat="1">
      <c r="A150" s="39"/>
      <c r="B150" s="40"/>
      <c r="C150" s="41"/>
      <c r="D150" s="226" t="s">
        <v>155</v>
      </c>
      <c r="E150" s="41"/>
      <c r="F150" s="227" t="s">
        <v>987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155</v>
      </c>
      <c r="AU150" s="18" t="s">
        <v>79</v>
      </c>
    </row>
    <row r="151" s="2" customFormat="1" ht="24.15" customHeight="1">
      <c r="A151" s="39"/>
      <c r="B151" s="40"/>
      <c r="C151" s="213" t="s">
        <v>296</v>
      </c>
      <c r="D151" s="213" t="s">
        <v>147</v>
      </c>
      <c r="E151" s="214" t="s">
        <v>989</v>
      </c>
      <c r="F151" s="215" t="s">
        <v>990</v>
      </c>
      <c r="G151" s="216" t="s">
        <v>397</v>
      </c>
      <c r="H151" s="217">
        <v>1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43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152</v>
      </c>
      <c r="AT151" s="224" t="s">
        <v>147</v>
      </c>
      <c r="AU151" s="224" t="s">
        <v>79</v>
      </c>
      <c r="AY151" s="18" t="s">
        <v>143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79</v>
      </c>
      <c r="BK151" s="225">
        <f>ROUND(I151*H151,2)</f>
        <v>0</v>
      </c>
      <c r="BL151" s="18" t="s">
        <v>152</v>
      </c>
      <c r="BM151" s="224" t="s">
        <v>991</v>
      </c>
    </row>
    <row r="152" s="2" customFormat="1">
      <c r="A152" s="39"/>
      <c r="B152" s="40"/>
      <c r="C152" s="41"/>
      <c r="D152" s="226" t="s">
        <v>155</v>
      </c>
      <c r="E152" s="41"/>
      <c r="F152" s="227" t="s">
        <v>990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79</v>
      </c>
    </row>
    <row r="153" s="2" customFormat="1" ht="14.4" customHeight="1">
      <c r="A153" s="39"/>
      <c r="B153" s="40"/>
      <c r="C153" s="213" t="s">
        <v>300</v>
      </c>
      <c r="D153" s="213" t="s">
        <v>147</v>
      </c>
      <c r="E153" s="214" t="s">
        <v>992</v>
      </c>
      <c r="F153" s="215" t="s">
        <v>993</v>
      </c>
      <c r="G153" s="216" t="s">
        <v>919</v>
      </c>
      <c r="H153" s="217">
        <v>3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43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152</v>
      </c>
      <c r="AT153" s="224" t="s">
        <v>147</v>
      </c>
      <c r="AU153" s="224" t="s">
        <v>79</v>
      </c>
      <c r="AY153" s="18" t="s">
        <v>143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79</v>
      </c>
      <c r="BK153" s="225">
        <f>ROUND(I153*H153,2)</f>
        <v>0</v>
      </c>
      <c r="BL153" s="18" t="s">
        <v>152</v>
      </c>
      <c r="BM153" s="224" t="s">
        <v>994</v>
      </c>
    </row>
    <row r="154" s="2" customFormat="1">
      <c r="A154" s="39"/>
      <c r="B154" s="40"/>
      <c r="C154" s="41"/>
      <c r="D154" s="226" t="s">
        <v>155</v>
      </c>
      <c r="E154" s="41"/>
      <c r="F154" s="227" t="s">
        <v>993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155</v>
      </c>
      <c r="AU154" s="18" t="s">
        <v>79</v>
      </c>
    </row>
    <row r="155" s="2" customFormat="1" ht="14.4" customHeight="1">
      <c r="A155" s="39"/>
      <c r="B155" s="40"/>
      <c r="C155" s="213" t="s">
        <v>145</v>
      </c>
      <c r="D155" s="213" t="s">
        <v>147</v>
      </c>
      <c r="E155" s="214" t="s">
        <v>995</v>
      </c>
      <c r="F155" s="215" t="s">
        <v>996</v>
      </c>
      <c r="G155" s="216" t="s">
        <v>397</v>
      </c>
      <c r="H155" s="217">
        <v>2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43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152</v>
      </c>
      <c r="AT155" s="224" t="s">
        <v>147</v>
      </c>
      <c r="AU155" s="224" t="s">
        <v>79</v>
      </c>
      <c r="AY155" s="18" t="s">
        <v>143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79</v>
      </c>
      <c r="BK155" s="225">
        <f>ROUND(I155*H155,2)</f>
        <v>0</v>
      </c>
      <c r="BL155" s="18" t="s">
        <v>152</v>
      </c>
      <c r="BM155" s="224" t="s">
        <v>997</v>
      </c>
    </row>
    <row r="156" s="2" customFormat="1">
      <c r="A156" s="39"/>
      <c r="B156" s="40"/>
      <c r="C156" s="41"/>
      <c r="D156" s="226" t="s">
        <v>155</v>
      </c>
      <c r="E156" s="41"/>
      <c r="F156" s="227" t="s">
        <v>996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155</v>
      </c>
      <c r="AU156" s="18" t="s">
        <v>79</v>
      </c>
    </row>
    <row r="157" s="2" customFormat="1" ht="14.4" customHeight="1">
      <c r="A157" s="39"/>
      <c r="B157" s="40"/>
      <c r="C157" s="213" t="s">
        <v>307</v>
      </c>
      <c r="D157" s="213" t="s">
        <v>147</v>
      </c>
      <c r="E157" s="214" t="s">
        <v>998</v>
      </c>
      <c r="F157" s="215" t="s">
        <v>999</v>
      </c>
      <c r="G157" s="216" t="s">
        <v>397</v>
      </c>
      <c r="H157" s="217">
        <v>2</v>
      </c>
      <c r="I157" s="218"/>
      <c r="J157" s="219">
        <f>ROUND(I157*H157,2)</f>
        <v>0</v>
      </c>
      <c r="K157" s="215" t="s">
        <v>19</v>
      </c>
      <c r="L157" s="45"/>
      <c r="M157" s="220" t="s">
        <v>19</v>
      </c>
      <c r="N157" s="221" t="s">
        <v>43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152</v>
      </c>
      <c r="AT157" s="224" t="s">
        <v>147</v>
      </c>
      <c r="AU157" s="224" t="s">
        <v>79</v>
      </c>
      <c r="AY157" s="18" t="s">
        <v>143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79</v>
      </c>
      <c r="BK157" s="225">
        <f>ROUND(I157*H157,2)</f>
        <v>0</v>
      </c>
      <c r="BL157" s="18" t="s">
        <v>152</v>
      </c>
      <c r="BM157" s="224" t="s">
        <v>1000</v>
      </c>
    </row>
    <row r="158" s="2" customFormat="1">
      <c r="A158" s="39"/>
      <c r="B158" s="40"/>
      <c r="C158" s="41"/>
      <c r="D158" s="226" t="s">
        <v>155</v>
      </c>
      <c r="E158" s="41"/>
      <c r="F158" s="227" t="s">
        <v>999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155</v>
      </c>
      <c r="AU158" s="18" t="s">
        <v>79</v>
      </c>
    </row>
    <row r="159" s="12" customFormat="1" ht="25.92" customHeight="1">
      <c r="A159" s="12"/>
      <c r="B159" s="197"/>
      <c r="C159" s="198"/>
      <c r="D159" s="199" t="s">
        <v>71</v>
      </c>
      <c r="E159" s="200" t="s">
        <v>1001</v>
      </c>
      <c r="F159" s="200" t="s">
        <v>1002</v>
      </c>
      <c r="G159" s="198"/>
      <c r="H159" s="198"/>
      <c r="I159" s="201"/>
      <c r="J159" s="202">
        <f>BK159</f>
        <v>0</v>
      </c>
      <c r="K159" s="198"/>
      <c r="L159" s="203"/>
      <c r="M159" s="204"/>
      <c r="N159" s="205"/>
      <c r="O159" s="205"/>
      <c r="P159" s="206">
        <f>SUM(P160:P163)</f>
        <v>0</v>
      </c>
      <c r="Q159" s="205"/>
      <c r="R159" s="206">
        <f>SUM(R160:R163)</f>
        <v>0</v>
      </c>
      <c r="S159" s="205"/>
      <c r="T159" s="207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8" t="s">
        <v>79</v>
      </c>
      <c r="AT159" s="209" t="s">
        <v>71</v>
      </c>
      <c r="AU159" s="209" t="s">
        <v>72</v>
      </c>
      <c r="AY159" s="208" t="s">
        <v>143</v>
      </c>
      <c r="BK159" s="210">
        <f>SUM(BK160:BK163)</f>
        <v>0</v>
      </c>
    </row>
    <row r="160" s="2" customFormat="1" ht="24.15" customHeight="1">
      <c r="A160" s="39"/>
      <c r="B160" s="40"/>
      <c r="C160" s="213" t="s">
        <v>311</v>
      </c>
      <c r="D160" s="213" t="s">
        <v>147</v>
      </c>
      <c r="E160" s="214" t="s">
        <v>1003</v>
      </c>
      <c r="F160" s="215" t="s">
        <v>1004</v>
      </c>
      <c r="G160" s="216" t="s">
        <v>919</v>
      </c>
      <c r="H160" s="217">
        <v>1</v>
      </c>
      <c r="I160" s="218"/>
      <c r="J160" s="219">
        <f>ROUND(I160*H160,2)</f>
        <v>0</v>
      </c>
      <c r="K160" s="215" t="s">
        <v>19</v>
      </c>
      <c r="L160" s="45"/>
      <c r="M160" s="220" t="s">
        <v>19</v>
      </c>
      <c r="N160" s="221" t="s">
        <v>43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152</v>
      </c>
      <c r="AT160" s="224" t="s">
        <v>147</v>
      </c>
      <c r="AU160" s="224" t="s">
        <v>79</v>
      </c>
      <c r="AY160" s="18" t="s">
        <v>143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79</v>
      </c>
      <c r="BK160" s="225">
        <f>ROUND(I160*H160,2)</f>
        <v>0</v>
      </c>
      <c r="BL160" s="18" t="s">
        <v>152</v>
      </c>
      <c r="BM160" s="224" t="s">
        <v>1005</v>
      </c>
    </row>
    <row r="161" s="2" customFormat="1">
      <c r="A161" s="39"/>
      <c r="B161" s="40"/>
      <c r="C161" s="41"/>
      <c r="D161" s="226" t="s">
        <v>155</v>
      </c>
      <c r="E161" s="41"/>
      <c r="F161" s="227" t="s">
        <v>1006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155</v>
      </c>
      <c r="AU161" s="18" t="s">
        <v>79</v>
      </c>
    </row>
    <row r="162" s="2" customFormat="1" ht="24.15" customHeight="1">
      <c r="A162" s="39"/>
      <c r="B162" s="40"/>
      <c r="C162" s="213" t="s">
        <v>315</v>
      </c>
      <c r="D162" s="213" t="s">
        <v>147</v>
      </c>
      <c r="E162" s="214" t="s">
        <v>1007</v>
      </c>
      <c r="F162" s="215" t="s">
        <v>1008</v>
      </c>
      <c r="G162" s="216" t="s">
        <v>919</v>
      </c>
      <c r="H162" s="217">
        <v>1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43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152</v>
      </c>
      <c r="AT162" s="224" t="s">
        <v>147</v>
      </c>
      <c r="AU162" s="224" t="s">
        <v>79</v>
      </c>
      <c r="AY162" s="18" t="s">
        <v>143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79</v>
      </c>
      <c r="BK162" s="225">
        <f>ROUND(I162*H162,2)</f>
        <v>0</v>
      </c>
      <c r="BL162" s="18" t="s">
        <v>152</v>
      </c>
      <c r="BM162" s="224" t="s">
        <v>1009</v>
      </c>
    </row>
    <row r="163" s="2" customFormat="1">
      <c r="A163" s="39"/>
      <c r="B163" s="40"/>
      <c r="C163" s="41"/>
      <c r="D163" s="226" t="s">
        <v>155</v>
      </c>
      <c r="E163" s="41"/>
      <c r="F163" s="227" t="s">
        <v>1008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155</v>
      </c>
      <c r="AU163" s="18" t="s">
        <v>79</v>
      </c>
    </row>
    <row r="164" s="12" customFormat="1" ht="25.92" customHeight="1">
      <c r="A164" s="12"/>
      <c r="B164" s="197"/>
      <c r="C164" s="198"/>
      <c r="D164" s="199" t="s">
        <v>71</v>
      </c>
      <c r="E164" s="200" t="s">
        <v>1010</v>
      </c>
      <c r="F164" s="200" t="s">
        <v>1011</v>
      </c>
      <c r="G164" s="198"/>
      <c r="H164" s="198"/>
      <c r="I164" s="201"/>
      <c r="J164" s="202">
        <f>BK164</f>
        <v>0</v>
      </c>
      <c r="K164" s="198"/>
      <c r="L164" s="203"/>
      <c r="M164" s="204"/>
      <c r="N164" s="205"/>
      <c r="O164" s="205"/>
      <c r="P164" s="206">
        <f>SUM(P165:P197)</f>
        <v>0</v>
      </c>
      <c r="Q164" s="205"/>
      <c r="R164" s="206">
        <f>SUM(R165:R197)</f>
        <v>0</v>
      </c>
      <c r="S164" s="205"/>
      <c r="T164" s="207">
        <f>SUM(T165:T197)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8" t="s">
        <v>79</v>
      </c>
      <c r="AT164" s="209" t="s">
        <v>71</v>
      </c>
      <c r="AU164" s="209" t="s">
        <v>72</v>
      </c>
      <c r="AY164" s="208" t="s">
        <v>143</v>
      </c>
      <c r="BK164" s="210">
        <f>SUM(BK165:BK197)</f>
        <v>0</v>
      </c>
    </row>
    <row r="165" s="2" customFormat="1" ht="14.4" customHeight="1">
      <c r="A165" s="39"/>
      <c r="B165" s="40"/>
      <c r="C165" s="213" t="s">
        <v>319</v>
      </c>
      <c r="D165" s="213" t="s">
        <v>147</v>
      </c>
      <c r="E165" s="214" t="s">
        <v>1012</v>
      </c>
      <c r="F165" s="215" t="s">
        <v>1013</v>
      </c>
      <c r="G165" s="216" t="s">
        <v>919</v>
      </c>
      <c r="H165" s="217">
        <v>1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43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152</v>
      </c>
      <c r="AT165" s="224" t="s">
        <v>147</v>
      </c>
      <c r="AU165" s="224" t="s">
        <v>79</v>
      </c>
      <c r="AY165" s="18" t="s">
        <v>143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79</v>
      </c>
      <c r="BK165" s="225">
        <f>ROUND(I165*H165,2)</f>
        <v>0</v>
      </c>
      <c r="BL165" s="18" t="s">
        <v>152</v>
      </c>
      <c r="BM165" s="224" t="s">
        <v>1014</v>
      </c>
    </row>
    <row r="166" s="2" customFormat="1">
      <c r="A166" s="39"/>
      <c r="B166" s="40"/>
      <c r="C166" s="41"/>
      <c r="D166" s="226" t="s">
        <v>155</v>
      </c>
      <c r="E166" s="41"/>
      <c r="F166" s="227" t="s">
        <v>1013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155</v>
      </c>
      <c r="AU166" s="18" t="s">
        <v>79</v>
      </c>
    </row>
    <row r="167" s="2" customFormat="1" ht="24.15" customHeight="1">
      <c r="A167" s="39"/>
      <c r="B167" s="40"/>
      <c r="C167" s="213" t="s">
        <v>323</v>
      </c>
      <c r="D167" s="213" t="s">
        <v>147</v>
      </c>
      <c r="E167" s="214" t="s">
        <v>1015</v>
      </c>
      <c r="F167" s="215" t="s">
        <v>1016</v>
      </c>
      <c r="G167" s="216" t="s">
        <v>919</v>
      </c>
      <c r="H167" s="217">
        <v>1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43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152</v>
      </c>
      <c r="AT167" s="224" t="s">
        <v>147</v>
      </c>
      <c r="AU167" s="224" t="s">
        <v>79</v>
      </c>
      <c r="AY167" s="18" t="s">
        <v>143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79</v>
      </c>
      <c r="BK167" s="225">
        <f>ROUND(I167*H167,2)</f>
        <v>0</v>
      </c>
      <c r="BL167" s="18" t="s">
        <v>152</v>
      </c>
      <c r="BM167" s="224" t="s">
        <v>1017</v>
      </c>
    </row>
    <row r="168" s="2" customFormat="1">
      <c r="A168" s="39"/>
      <c r="B168" s="40"/>
      <c r="C168" s="41"/>
      <c r="D168" s="226" t="s">
        <v>155</v>
      </c>
      <c r="E168" s="41"/>
      <c r="F168" s="227" t="s">
        <v>1016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155</v>
      </c>
      <c r="AU168" s="18" t="s">
        <v>79</v>
      </c>
    </row>
    <row r="169" s="2" customFormat="1" ht="24.15" customHeight="1">
      <c r="A169" s="39"/>
      <c r="B169" s="40"/>
      <c r="C169" s="213" t="s">
        <v>327</v>
      </c>
      <c r="D169" s="213" t="s">
        <v>147</v>
      </c>
      <c r="E169" s="214" t="s">
        <v>1018</v>
      </c>
      <c r="F169" s="215" t="s">
        <v>1019</v>
      </c>
      <c r="G169" s="216" t="s">
        <v>919</v>
      </c>
      <c r="H169" s="217">
        <v>1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43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152</v>
      </c>
      <c r="AT169" s="224" t="s">
        <v>147</v>
      </c>
      <c r="AU169" s="224" t="s">
        <v>79</v>
      </c>
      <c r="AY169" s="18" t="s">
        <v>143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79</v>
      </c>
      <c r="BK169" s="225">
        <f>ROUND(I169*H169,2)</f>
        <v>0</v>
      </c>
      <c r="BL169" s="18" t="s">
        <v>152</v>
      </c>
      <c r="BM169" s="224" t="s">
        <v>1020</v>
      </c>
    </row>
    <row r="170" s="2" customFormat="1">
      <c r="A170" s="39"/>
      <c r="B170" s="40"/>
      <c r="C170" s="41"/>
      <c r="D170" s="226" t="s">
        <v>155</v>
      </c>
      <c r="E170" s="41"/>
      <c r="F170" s="227" t="s">
        <v>1019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155</v>
      </c>
      <c r="AU170" s="18" t="s">
        <v>79</v>
      </c>
    </row>
    <row r="171" s="2" customFormat="1" ht="14.4" customHeight="1">
      <c r="A171" s="39"/>
      <c r="B171" s="40"/>
      <c r="C171" s="213" t="s">
        <v>332</v>
      </c>
      <c r="D171" s="213" t="s">
        <v>147</v>
      </c>
      <c r="E171" s="214" t="s">
        <v>1021</v>
      </c>
      <c r="F171" s="215" t="s">
        <v>1022</v>
      </c>
      <c r="G171" s="216" t="s">
        <v>919</v>
      </c>
      <c r="H171" s="217">
        <v>1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43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152</v>
      </c>
      <c r="AT171" s="224" t="s">
        <v>147</v>
      </c>
      <c r="AU171" s="224" t="s">
        <v>79</v>
      </c>
      <c r="AY171" s="18" t="s">
        <v>143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79</v>
      </c>
      <c r="BK171" s="225">
        <f>ROUND(I171*H171,2)</f>
        <v>0</v>
      </c>
      <c r="BL171" s="18" t="s">
        <v>152</v>
      </c>
      <c r="BM171" s="224" t="s">
        <v>1023</v>
      </c>
    </row>
    <row r="172" s="2" customFormat="1">
      <c r="A172" s="39"/>
      <c r="B172" s="40"/>
      <c r="C172" s="41"/>
      <c r="D172" s="226" t="s">
        <v>155</v>
      </c>
      <c r="E172" s="41"/>
      <c r="F172" s="227" t="s">
        <v>1022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79</v>
      </c>
    </row>
    <row r="173" s="2" customFormat="1" ht="24.15" customHeight="1">
      <c r="A173" s="39"/>
      <c r="B173" s="40"/>
      <c r="C173" s="213" t="s">
        <v>339</v>
      </c>
      <c r="D173" s="213" t="s">
        <v>147</v>
      </c>
      <c r="E173" s="214" t="s">
        <v>1024</v>
      </c>
      <c r="F173" s="215" t="s">
        <v>1025</v>
      </c>
      <c r="G173" s="216" t="s">
        <v>791</v>
      </c>
      <c r="H173" s="217">
        <v>32</v>
      </c>
      <c r="I173" s="218"/>
      <c r="J173" s="219">
        <f>ROUND(I173*H173,2)</f>
        <v>0</v>
      </c>
      <c r="K173" s="215" t="s">
        <v>19</v>
      </c>
      <c r="L173" s="45"/>
      <c r="M173" s="220" t="s">
        <v>19</v>
      </c>
      <c r="N173" s="221" t="s">
        <v>43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152</v>
      </c>
      <c r="AT173" s="224" t="s">
        <v>147</v>
      </c>
      <c r="AU173" s="224" t="s">
        <v>79</v>
      </c>
      <c r="AY173" s="18" t="s">
        <v>143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79</v>
      </c>
      <c r="BK173" s="225">
        <f>ROUND(I173*H173,2)</f>
        <v>0</v>
      </c>
      <c r="BL173" s="18" t="s">
        <v>152</v>
      </c>
      <c r="BM173" s="224" t="s">
        <v>1026</v>
      </c>
    </row>
    <row r="174" s="2" customFormat="1">
      <c r="A174" s="39"/>
      <c r="B174" s="40"/>
      <c r="C174" s="41"/>
      <c r="D174" s="226" t="s">
        <v>155</v>
      </c>
      <c r="E174" s="41"/>
      <c r="F174" s="227" t="s">
        <v>1025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155</v>
      </c>
      <c r="AU174" s="18" t="s">
        <v>79</v>
      </c>
    </row>
    <row r="175" s="2" customFormat="1" ht="14.4" customHeight="1">
      <c r="A175" s="39"/>
      <c r="B175" s="40"/>
      <c r="C175" s="213" t="s">
        <v>344</v>
      </c>
      <c r="D175" s="213" t="s">
        <v>147</v>
      </c>
      <c r="E175" s="214" t="s">
        <v>1027</v>
      </c>
      <c r="F175" s="215" t="s">
        <v>1028</v>
      </c>
      <c r="G175" s="216" t="s">
        <v>791</v>
      </c>
      <c r="H175" s="217">
        <v>20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43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152</v>
      </c>
      <c r="AT175" s="224" t="s">
        <v>147</v>
      </c>
      <c r="AU175" s="224" t="s">
        <v>79</v>
      </c>
      <c r="AY175" s="18" t="s">
        <v>143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79</v>
      </c>
      <c r="BK175" s="225">
        <f>ROUND(I175*H175,2)</f>
        <v>0</v>
      </c>
      <c r="BL175" s="18" t="s">
        <v>152</v>
      </c>
      <c r="BM175" s="224" t="s">
        <v>1029</v>
      </c>
    </row>
    <row r="176" s="2" customFormat="1">
      <c r="A176" s="39"/>
      <c r="B176" s="40"/>
      <c r="C176" s="41"/>
      <c r="D176" s="226" t="s">
        <v>155</v>
      </c>
      <c r="E176" s="41"/>
      <c r="F176" s="227" t="s">
        <v>1028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155</v>
      </c>
      <c r="AU176" s="18" t="s">
        <v>79</v>
      </c>
    </row>
    <row r="177" s="2" customFormat="1" ht="24.15" customHeight="1">
      <c r="A177" s="39"/>
      <c r="B177" s="40"/>
      <c r="C177" s="213" t="s">
        <v>349</v>
      </c>
      <c r="D177" s="213" t="s">
        <v>147</v>
      </c>
      <c r="E177" s="214" t="s">
        <v>1030</v>
      </c>
      <c r="F177" s="215" t="s">
        <v>1031</v>
      </c>
      <c r="G177" s="216" t="s">
        <v>791</v>
      </c>
      <c r="H177" s="217">
        <v>16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43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152</v>
      </c>
      <c r="AT177" s="224" t="s">
        <v>147</v>
      </c>
      <c r="AU177" s="224" t="s">
        <v>79</v>
      </c>
      <c r="AY177" s="18" t="s">
        <v>143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79</v>
      </c>
      <c r="BK177" s="225">
        <f>ROUND(I177*H177,2)</f>
        <v>0</v>
      </c>
      <c r="BL177" s="18" t="s">
        <v>152</v>
      </c>
      <c r="BM177" s="224" t="s">
        <v>1032</v>
      </c>
    </row>
    <row r="178" s="2" customFormat="1">
      <c r="A178" s="39"/>
      <c r="B178" s="40"/>
      <c r="C178" s="41"/>
      <c r="D178" s="226" t="s">
        <v>155</v>
      </c>
      <c r="E178" s="41"/>
      <c r="F178" s="227" t="s">
        <v>1031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155</v>
      </c>
      <c r="AU178" s="18" t="s">
        <v>79</v>
      </c>
    </row>
    <row r="179" s="2" customFormat="1" ht="14.4" customHeight="1">
      <c r="A179" s="39"/>
      <c r="B179" s="40"/>
      <c r="C179" s="213" t="s">
        <v>354</v>
      </c>
      <c r="D179" s="213" t="s">
        <v>147</v>
      </c>
      <c r="E179" s="214" t="s">
        <v>1033</v>
      </c>
      <c r="F179" s="215" t="s">
        <v>1034</v>
      </c>
      <c r="G179" s="216" t="s">
        <v>791</v>
      </c>
      <c r="H179" s="217">
        <v>16</v>
      </c>
      <c r="I179" s="218"/>
      <c r="J179" s="219">
        <f>ROUND(I179*H179,2)</f>
        <v>0</v>
      </c>
      <c r="K179" s="215" t="s">
        <v>19</v>
      </c>
      <c r="L179" s="45"/>
      <c r="M179" s="220" t="s">
        <v>19</v>
      </c>
      <c r="N179" s="221" t="s">
        <v>43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152</v>
      </c>
      <c r="AT179" s="224" t="s">
        <v>147</v>
      </c>
      <c r="AU179" s="224" t="s">
        <v>79</v>
      </c>
      <c r="AY179" s="18" t="s">
        <v>143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79</v>
      </c>
      <c r="BK179" s="225">
        <f>ROUND(I179*H179,2)</f>
        <v>0</v>
      </c>
      <c r="BL179" s="18" t="s">
        <v>152</v>
      </c>
      <c r="BM179" s="224" t="s">
        <v>1035</v>
      </c>
    </row>
    <row r="180" s="2" customFormat="1">
      <c r="A180" s="39"/>
      <c r="B180" s="40"/>
      <c r="C180" s="41"/>
      <c r="D180" s="226" t="s">
        <v>155</v>
      </c>
      <c r="E180" s="41"/>
      <c r="F180" s="227" t="s">
        <v>1034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155</v>
      </c>
      <c r="AU180" s="18" t="s">
        <v>79</v>
      </c>
    </row>
    <row r="181" s="2" customFormat="1" ht="14.4" customHeight="1">
      <c r="A181" s="39"/>
      <c r="B181" s="40"/>
      <c r="C181" s="213" t="s">
        <v>359</v>
      </c>
      <c r="D181" s="213" t="s">
        <v>147</v>
      </c>
      <c r="E181" s="214" t="s">
        <v>1036</v>
      </c>
      <c r="F181" s="215" t="s">
        <v>1037</v>
      </c>
      <c r="G181" s="216" t="s">
        <v>791</v>
      </c>
      <c r="H181" s="217">
        <v>6</v>
      </c>
      <c r="I181" s="218"/>
      <c r="J181" s="219">
        <f>ROUND(I181*H181,2)</f>
        <v>0</v>
      </c>
      <c r="K181" s="215" t="s">
        <v>19</v>
      </c>
      <c r="L181" s="45"/>
      <c r="M181" s="220" t="s">
        <v>19</v>
      </c>
      <c r="N181" s="221" t="s">
        <v>43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152</v>
      </c>
      <c r="AT181" s="224" t="s">
        <v>147</v>
      </c>
      <c r="AU181" s="224" t="s">
        <v>79</v>
      </c>
      <c r="AY181" s="18" t="s">
        <v>143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79</v>
      </c>
      <c r="BK181" s="225">
        <f>ROUND(I181*H181,2)</f>
        <v>0</v>
      </c>
      <c r="BL181" s="18" t="s">
        <v>152</v>
      </c>
      <c r="BM181" s="224" t="s">
        <v>1038</v>
      </c>
    </row>
    <row r="182" s="2" customFormat="1">
      <c r="A182" s="39"/>
      <c r="B182" s="40"/>
      <c r="C182" s="41"/>
      <c r="D182" s="226" t="s">
        <v>155</v>
      </c>
      <c r="E182" s="41"/>
      <c r="F182" s="227" t="s">
        <v>1037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155</v>
      </c>
      <c r="AU182" s="18" t="s">
        <v>79</v>
      </c>
    </row>
    <row r="183" s="2" customFormat="1" ht="14.4" customHeight="1">
      <c r="A183" s="39"/>
      <c r="B183" s="40"/>
      <c r="C183" s="213" t="s">
        <v>364</v>
      </c>
      <c r="D183" s="213" t="s">
        <v>147</v>
      </c>
      <c r="E183" s="214" t="s">
        <v>1039</v>
      </c>
      <c r="F183" s="215" t="s">
        <v>1040</v>
      </c>
      <c r="G183" s="216" t="s">
        <v>791</v>
      </c>
      <c r="H183" s="217">
        <v>16</v>
      </c>
      <c r="I183" s="218"/>
      <c r="J183" s="219">
        <f>ROUND(I183*H183,2)</f>
        <v>0</v>
      </c>
      <c r="K183" s="215" t="s">
        <v>19</v>
      </c>
      <c r="L183" s="45"/>
      <c r="M183" s="220" t="s">
        <v>19</v>
      </c>
      <c r="N183" s="221" t="s">
        <v>43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152</v>
      </c>
      <c r="AT183" s="224" t="s">
        <v>147</v>
      </c>
      <c r="AU183" s="224" t="s">
        <v>79</v>
      </c>
      <c r="AY183" s="18" t="s">
        <v>143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79</v>
      </c>
      <c r="BK183" s="225">
        <f>ROUND(I183*H183,2)</f>
        <v>0</v>
      </c>
      <c r="BL183" s="18" t="s">
        <v>152</v>
      </c>
      <c r="BM183" s="224" t="s">
        <v>1041</v>
      </c>
    </row>
    <row r="184" s="2" customFormat="1">
      <c r="A184" s="39"/>
      <c r="B184" s="40"/>
      <c r="C184" s="41"/>
      <c r="D184" s="226" t="s">
        <v>155</v>
      </c>
      <c r="E184" s="41"/>
      <c r="F184" s="227" t="s">
        <v>1040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155</v>
      </c>
      <c r="AU184" s="18" t="s">
        <v>79</v>
      </c>
    </row>
    <row r="185" s="2" customFormat="1" ht="14.4" customHeight="1">
      <c r="A185" s="39"/>
      <c r="B185" s="40"/>
      <c r="C185" s="213" t="s">
        <v>369</v>
      </c>
      <c r="D185" s="213" t="s">
        <v>147</v>
      </c>
      <c r="E185" s="214" t="s">
        <v>1042</v>
      </c>
      <c r="F185" s="215" t="s">
        <v>1043</v>
      </c>
      <c r="G185" s="216" t="s">
        <v>791</v>
      </c>
      <c r="H185" s="217">
        <v>16</v>
      </c>
      <c r="I185" s="218"/>
      <c r="J185" s="219">
        <f>ROUND(I185*H185,2)</f>
        <v>0</v>
      </c>
      <c r="K185" s="215" t="s">
        <v>19</v>
      </c>
      <c r="L185" s="45"/>
      <c r="M185" s="220" t="s">
        <v>19</v>
      </c>
      <c r="N185" s="221" t="s">
        <v>43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152</v>
      </c>
      <c r="AT185" s="224" t="s">
        <v>147</v>
      </c>
      <c r="AU185" s="224" t="s">
        <v>79</v>
      </c>
      <c r="AY185" s="18" t="s">
        <v>143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79</v>
      </c>
      <c r="BK185" s="225">
        <f>ROUND(I185*H185,2)</f>
        <v>0</v>
      </c>
      <c r="BL185" s="18" t="s">
        <v>152</v>
      </c>
      <c r="BM185" s="224" t="s">
        <v>1044</v>
      </c>
    </row>
    <row r="186" s="2" customFormat="1">
      <c r="A186" s="39"/>
      <c r="B186" s="40"/>
      <c r="C186" s="41"/>
      <c r="D186" s="226" t="s">
        <v>155</v>
      </c>
      <c r="E186" s="41"/>
      <c r="F186" s="227" t="s">
        <v>1043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155</v>
      </c>
      <c r="AU186" s="18" t="s">
        <v>79</v>
      </c>
    </row>
    <row r="187" s="2" customFormat="1" ht="14.4" customHeight="1">
      <c r="A187" s="39"/>
      <c r="B187" s="40"/>
      <c r="C187" s="213" t="s">
        <v>374</v>
      </c>
      <c r="D187" s="213" t="s">
        <v>147</v>
      </c>
      <c r="E187" s="214" t="s">
        <v>1045</v>
      </c>
      <c r="F187" s="215" t="s">
        <v>1046</v>
      </c>
      <c r="G187" s="216" t="s">
        <v>791</v>
      </c>
      <c r="H187" s="217">
        <v>16</v>
      </c>
      <c r="I187" s="218"/>
      <c r="J187" s="219">
        <f>ROUND(I187*H187,2)</f>
        <v>0</v>
      </c>
      <c r="K187" s="215" t="s">
        <v>19</v>
      </c>
      <c r="L187" s="45"/>
      <c r="M187" s="220" t="s">
        <v>19</v>
      </c>
      <c r="N187" s="221" t="s">
        <v>43</v>
      </c>
      <c r="O187" s="85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152</v>
      </c>
      <c r="AT187" s="224" t="s">
        <v>147</v>
      </c>
      <c r="AU187" s="224" t="s">
        <v>79</v>
      </c>
      <c r="AY187" s="18" t="s">
        <v>143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79</v>
      </c>
      <c r="BK187" s="225">
        <f>ROUND(I187*H187,2)</f>
        <v>0</v>
      </c>
      <c r="BL187" s="18" t="s">
        <v>152</v>
      </c>
      <c r="BM187" s="224" t="s">
        <v>1047</v>
      </c>
    </row>
    <row r="188" s="2" customFormat="1">
      <c r="A188" s="39"/>
      <c r="B188" s="40"/>
      <c r="C188" s="41"/>
      <c r="D188" s="226" t="s">
        <v>155</v>
      </c>
      <c r="E188" s="41"/>
      <c r="F188" s="227" t="s">
        <v>1046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155</v>
      </c>
      <c r="AU188" s="18" t="s">
        <v>79</v>
      </c>
    </row>
    <row r="189" s="2" customFormat="1" ht="14.4" customHeight="1">
      <c r="A189" s="39"/>
      <c r="B189" s="40"/>
      <c r="C189" s="213" t="s">
        <v>379</v>
      </c>
      <c r="D189" s="213" t="s">
        <v>147</v>
      </c>
      <c r="E189" s="214" t="s">
        <v>1048</v>
      </c>
      <c r="F189" s="215" t="s">
        <v>1049</v>
      </c>
      <c r="G189" s="216" t="s">
        <v>791</v>
      </c>
      <c r="H189" s="217">
        <v>12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43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152</v>
      </c>
      <c r="AT189" s="224" t="s">
        <v>147</v>
      </c>
      <c r="AU189" s="224" t="s">
        <v>79</v>
      </c>
      <c r="AY189" s="18" t="s">
        <v>143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79</v>
      </c>
      <c r="BK189" s="225">
        <f>ROUND(I189*H189,2)</f>
        <v>0</v>
      </c>
      <c r="BL189" s="18" t="s">
        <v>152</v>
      </c>
      <c r="BM189" s="224" t="s">
        <v>1050</v>
      </c>
    </row>
    <row r="190" s="2" customFormat="1">
      <c r="A190" s="39"/>
      <c r="B190" s="40"/>
      <c r="C190" s="41"/>
      <c r="D190" s="226" t="s">
        <v>155</v>
      </c>
      <c r="E190" s="41"/>
      <c r="F190" s="227" t="s">
        <v>1049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155</v>
      </c>
      <c r="AU190" s="18" t="s">
        <v>79</v>
      </c>
    </row>
    <row r="191" s="2" customFormat="1" ht="14.4" customHeight="1">
      <c r="A191" s="39"/>
      <c r="B191" s="40"/>
      <c r="C191" s="213" t="s">
        <v>386</v>
      </c>
      <c r="D191" s="213" t="s">
        <v>147</v>
      </c>
      <c r="E191" s="214" t="s">
        <v>1051</v>
      </c>
      <c r="F191" s="215" t="s">
        <v>1052</v>
      </c>
      <c r="G191" s="216" t="s">
        <v>919</v>
      </c>
      <c r="H191" s="217">
        <v>1</v>
      </c>
      <c r="I191" s="218"/>
      <c r="J191" s="219">
        <f>ROUND(I191*H191,2)</f>
        <v>0</v>
      </c>
      <c r="K191" s="215" t="s">
        <v>19</v>
      </c>
      <c r="L191" s="45"/>
      <c r="M191" s="220" t="s">
        <v>19</v>
      </c>
      <c r="N191" s="221" t="s">
        <v>43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152</v>
      </c>
      <c r="AT191" s="224" t="s">
        <v>147</v>
      </c>
      <c r="AU191" s="224" t="s">
        <v>79</v>
      </c>
      <c r="AY191" s="18" t="s">
        <v>143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79</v>
      </c>
      <c r="BK191" s="225">
        <f>ROUND(I191*H191,2)</f>
        <v>0</v>
      </c>
      <c r="BL191" s="18" t="s">
        <v>152</v>
      </c>
      <c r="BM191" s="224" t="s">
        <v>1053</v>
      </c>
    </row>
    <row r="192" s="2" customFormat="1">
      <c r="A192" s="39"/>
      <c r="B192" s="40"/>
      <c r="C192" s="41"/>
      <c r="D192" s="226" t="s">
        <v>155</v>
      </c>
      <c r="E192" s="41"/>
      <c r="F192" s="227" t="s">
        <v>1052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155</v>
      </c>
      <c r="AU192" s="18" t="s">
        <v>79</v>
      </c>
    </row>
    <row r="193" s="2" customFormat="1" ht="14.4" customHeight="1">
      <c r="A193" s="39"/>
      <c r="B193" s="40"/>
      <c r="C193" s="213" t="s">
        <v>394</v>
      </c>
      <c r="D193" s="213" t="s">
        <v>147</v>
      </c>
      <c r="E193" s="214" t="s">
        <v>1054</v>
      </c>
      <c r="F193" s="215" t="s">
        <v>1055</v>
      </c>
      <c r="G193" s="216" t="s">
        <v>919</v>
      </c>
      <c r="H193" s="217">
        <v>1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43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152</v>
      </c>
      <c r="AT193" s="224" t="s">
        <v>147</v>
      </c>
      <c r="AU193" s="224" t="s">
        <v>79</v>
      </c>
      <c r="AY193" s="18" t="s">
        <v>143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79</v>
      </c>
      <c r="BK193" s="225">
        <f>ROUND(I193*H193,2)</f>
        <v>0</v>
      </c>
      <c r="BL193" s="18" t="s">
        <v>152</v>
      </c>
      <c r="BM193" s="224" t="s">
        <v>1056</v>
      </c>
    </row>
    <row r="194" s="2" customFormat="1">
      <c r="A194" s="39"/>
      <c r="B194" s="40"/>
      <c r="C194" s="41"/>
      <c r="D194" s="226" t="s">
        <v>155</v>
      </c>
      <c r="E194" s="41"/>
      <c r="F194" s="227" t="s">
        <v>1055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155</v>
      </c>
      <c r="AU194" s="18" t="s">
        <v>79</v>
      </c>
    </row>
    <row r="195" s="2" customFormat="1" ht="14.4" customHeight="1">
      <c r="A195" s="39"/>
      <c r="B195" s="40"/>
      <c r="C195" s="213" t="s">
        <v>400</v>
      </c>
      <c r="D195" s="213" t="s">
        <v>147</v>
      </c>
      <c r="E195" s="214" t="s">
        <v>1057</v>
      </c>
      <c r="F195" s="215" t="s">
        <v>1058</v>
      </c>
      <c r="G195" s="216" t="s">
        <v>919</v>
      </c>
      <c r="H195" s="217">
        <v>1</v>
      </c>
      <c r="I195" s="218"/>
      <c r="J195" s="219">
        <f>ROUND(I195*H195,2)</f>
        <v>0</v>
      </c>
      <c r="K195" s="215" t="s">
        <v>19</v>
      </c>
      <c r="L195" s="45"/>
      <c r="M195" s="220" t="s">
        <v>19</v>
      </c>
      <c r="N195" s="221" t="s">
        <v>43</v>
      </c>
      <c r="O195" s="85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152</v>
      </c>
      <c r="AT195" s="224" t="s">
        <v>147</v>
      </c>
      <c r="AU195" s="224" t="s">
        <v>79</v>
      </c>
      <c r="AY195" s="18" t="s">
        <v>143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79</v>
      </c>
      <c r="BK195" s="225">
        <f>ROUND(I195*H195,2)</f>
        <v>0</v>
      </c>
      <c r="BL195" s="18" t="s">
        <v>152</v>
      </c>
      <c r="BM195" s="224" t="s">
        <v>1059</v>
      </c>
    </row>
    <row r="196" s="2" customFormat="1">
      <c r="A196" s="39"/>
      <c r="B196" s="40"/>
      <c r="C196" s="41"/>
      <c r="D196" s="226" t="s">
        <v>155</v>
      </c>
      <c r="E196" s="41"/>
      <c r="F196" s="227" t="s">
        <v>1058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155</v>
      </c>
      <c r="AU196" s="18" t="s">
        <v>79</v>
      </c>
    </row>
    <row r="197" s="2" customFormat="1">
      <c r="A197" s="39"/>
      <c r="B197" s="40"/>
      <c r="C197" s="41"/>
      <c r="D197" s="226" t="s">
        <v>851</v>
      </c>
      <c r="E197" s="41"/>
      <c r="F197" s="231" t="s">
        <v>1060</v>
      </c>
      <c r="G197" s="41"/>
      <c r="H197" s="41"/>
      <c r="I197" s="228"/>
      <c r="J197" s="41"/>
      <c r="K197" s="41"/>
      <c r="L197" s="45"/>
      <c r="M197" s="274"/>
      <c r="N197" s="275"/>
      <c r="O197" s="276"/>
      <c r="P197" s="276"/>
      <c r="Q197" s="276"/>
      <c r="R197" s="276"/>
      <c r="S197" s="276"/>
      <c r="T197" s="277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851</v>
      </c>
      <c r="AU197" s="18" t="s">
        <v>79</v>
      </c>
    </row>
    <row r="198" s="2" customFormat="1" ht="6.96" customHeight="1">
      <c r="A198" s="39"/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45"/>
      <c r="M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</sheetData>
  <sheetProtection sheet="1" autoFilter="0" formatColumns="0" formatRows="0" objects="1" scenarios="1" spinCount="100000" saltValue="m0FRQtugHma8zT0ua+Ke1GQrTz+NvtmHKcRV0Ngz4BbuINFgm9YLGA3Cx641UotDezWbM2MxZTL4XuvGVCJh6g==" hashValue="ZM0cgniQlQ8nzeWYoxiQYoBWpCUE5R26HhhSweLQqp9/0mzJ1MAc5V0vR3qXv65ktiddI3rHa37sXjbRp7swlg==" algorithmName="SHA-512" password="CC35"/>
  <autoFilter ref="C92:K1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99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Rekonstrukce RTZ předávací stanice PS 49</v>
      </c>
      <c r="F7" s="143"/>
      <c r="G7" s="143"/>
      <c r="H7" s="143"/>
      <c r="L7" s="21"/>
    </row>
    <row r="8" s="1" customFormat="1" ht="12" customHeight="1">
      <c r="B8" s="21"/>
      <c r="D8" s="143" t="s">
        <v>100</v>
      </c>
      <c r="L8" s="21"/>
    </row>
    <row r="9" s="2" customFormat="1" ht="16.5" customHeight="1">
      <c r="A9" s="39"/>
      <c r="B9" s="45"/>
      <c r="C9" s="39"/>
      <c r="D9" s="39"/>
      <c r="E9" s="144" t="s">
        <v>1061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102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1062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3. 8. 2020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48"/>
      <c r="B29" s="149"/>
      <c r="C29" s="148"/>
      <c r="D29" s="148"/>
      <c r="E29" s="150" t="s">
        <v>37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ROUND(J97,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ROUND((SUM(BE97:BE357)),  2)</f>
        <v>0</v>
      </c>
      <c r="G35" s="39"/>
      <c r="H35" s="39"/>
      <c r="I35" s="158">
        <v>0.20999999999999999</v>
      </c>
      <c r="J35" s="157">
        <f>ROUND(((SUM(BE97:BE357))*I35),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ROUND((SUM(BF97:BF357)),  2)</f>
        <v>0</v>
      </c>
      <c r="G36" s="39"/>
      <c r="H36" s="39"/>
      <c r="I36" s="158">
        <v>0.14999999999999999</v>
      </c>
      <c r="J36" s="157">
        <f>ROUND(((SUM(BF97:BF357))*I36),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ROUND((SUM(BG97:BG357)),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ROUND((SUM(BH97:BH357)),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ROUND((SUM(BI97:BI357)),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104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Rekonstrukce RTZ předávací stanice PS 49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1061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102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PS 02_a - Potrubí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Frýdek - Místek</v>
      </c>
      <c r="G56" s="41"/>
      <c r="H56" s="41"/>
      <c r="I56" s="33" t="s">
        <v>23</v>
      </c>
      <c r="J56" s="73" t="str">
        <f>IF(J14="","",J14)</f>
        <v>3. 8. 2020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MIOT,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Lukáš Bukovský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105</v>
      </c>
      <c r="D61" s="172"/>
      <c r="E61" s="172"/>
      <c r="F61" s="172"/>
      <c r="G61" s="172"/>
      <c r="H61" s="172"/>
      <c r="I61" s="172"/>
      <c r="J61" s="173" t="s">
        <v>106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J97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107</v>
      </c>
    </row>
    <row r="64" s="9" customFormat="1" ht="24.96" customHeight="1">
      <c r="A64" s="9"/>
      <c r="B64" s="175"/>
      <c r="C64" s="176"/>
      <c r="D64" s="177" t="s">
        <v>116</v>
      </c>
      <c r="E64" s="178"/>
      <c r="F64" s="178"/>
      <c r="G64" s="178"/>
      <c r="H64" s="178"/>
      <c r="I64" s="178"/>
      <c r="J64" s="179">
        <f>J98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117</v>
      </c>
      <c r="E65" s="183"/>
      <c r="F65" s="183"/>
      <c r="G65" s="183"/>
      <c r="H65" s="183"/>
      <c r="I65" s="183"/>
      <c r="J65" s="184">
        <f>J99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120</v>
      </c>
      <c r="E66" s="183"/>
      <c r="F66" s="183"/>
      <c r="G66" s="183"/>
      <c r="H66" s="183"/>
      <c r="I66" s="183"/>
      <c r="J66" s="184">
        <f>J128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121</v>
      </c>
      <c r="E67" s="183"/>
      <c r="F67" s="183"/>
      <c r="G67" s="183"/>
      <c r="H67" s="183"/>
      <c r="I67" s="183"/>
      <c r="J67" s="184">
        <f>J135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122</v>
      </c>
      <c r="E68" s="183"/>
      <c r="F68" s="183"/>
      <c r="G68" s="183"/>
      <c r="H68" s="183"/>
      <c r="I68" s="183"/>
      <c r="J68" s="184">
        <f>J164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1063</v>
      </c>
      <c r="E69" s="183"/>
      <c r="F69" s="183"/>
      <c r="G69" s="183"/>
      <c r="H69" s="183"/>
      <c r="I69" s="183"/>
      <c r="J69" s="184">
        <f>J177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123</v>
      </c>
      <c r="E70" s="183"/>
      <c r="F70" s="183"/>
      <c r="G70" s="183"/>
      <c r="H70" s="183"/>
      <c r="I70" s="183"/>
      <c r="J70" s="184">
        <f>J210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124</v>
      </c>
      <c r="E71" s="183"/>
      <c r="F71" s="183"/>
      <c r="G71" s="183"/>
      <c r="H71" s="183"/>
      <c r="I71" s="183"/>
      <c r="J71" s="184">
        <f>J221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5"/>
      <c r="C72" s="176"/>
      <c r="D72" s="177" t="s">
        <v>1064</v>
      </c>
      <c r="E72" s="178"/>
      <c r="F72" s="178"/>
      <c r="G72" s="178"/>
      <c r="H72" s="178"/>
      <c r="I72" s="178"/>
      <c r="J72" s="179">
        <f>J234</f>
        <v>0</v>
      </c>
      <c r="K72" s="176"/>
      <c r="L72" s="1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1"/>
      <c r="C73" s="126"/>
      <c r="D73" s="182" t="s">
        <v>1065</v>
      </c>
      <c r="E73" s="183"/>
      <c r="F73" s="183"/>
      <c r="G73" s="183"/>
      <c r="H73" s="183"/>
      <c r="I73" s="183"/>
      <c r="J73" s="184">
        <f>J235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5"/>
      <c r="C74" s="176"/>
      <c r="D74" s="177" t="s">
        <v>126</v>
      </c>
      <c r="E74" s="178"/>
      <c r="F74" s="178"/>
      <c r="G74" s="178"/>
      <c r="H74" s="178"/>
      <c r="I74" s="178"/>
      <c r="J74" s="179">
        <f>J328</f>
        <v>0</v>
      </c>
      <c r="K74" s="176"/>
      <c r="L74" s="18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1"/>
      <c r="C75" s="126"/>
      <c r="D75" s="182" t="s">
        <v>127</v>
      </c>
      <c r="E75" s="183"/>
      <c r="F75" s="183"/>
      <c r="G75" s="183"/>
      <c r="H75" s="183"/>
      <c r="I75" s="183"/>
      <c r="J75" s="184">
        <f>J347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128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0" t="str">
        <f>E7</f>
        <v>Rekonstrukce RTZ předávací stanice PS 49</v>
      </c>
      <c r="F85" s="33"/>
      <c r="G85" s="33"/>
      <c r="H85" s="33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70" t="s">
        <v>1061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102</v>
      </c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0" t="str">
        <f>E11</f>
        <v>PS 02_a - Potrubí</v>
      </c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Frýdek - Místek</v>
      </c>
      <c r="G91" s="41"/>
      <c r="H91" s="41"/>
      <c r="I91" s="33" t="s">
        <v>23</v>
      </c>
      <c r="J91" s="73" t="str">
        <f>IF(J14="","",J14)</f>
        <v>3. 8. 2020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31</v>
      </c>
      <c r="J93" s="37" t="str">
        <f>E23</f>
        <v>MIOT, s.r.o.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Ing. Lukáš Bukovský</v>
      </c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86"/>
      <c r="B96" s="187"/>
      <c r="C96" s="188" t="s">
        <v>129</v>
      </c>
      <c r="D96" s="189" t="s">
        <v>57</v>
      </c>
      <c r="E96" s="189" t="s">
        <v>53</v>
      </c>
      <c r="F96" s="189" t="s">
        <v>54</v>
      </c>
      <c r="G96" s="189" t="s">
        <v>130</v>
      </c>
      <c r="H96" s="189" t="s">
        <v>131</v>
      </c>
      <c r="I96" s="189" t="s">
        <v>132</v>
      </c>
      <c r="J96" s="189" t="s">
        <v>106</v>
      </c>
      <c r="K96" s="190" t="s">
        <v>133</v>
      </c>
      <c r="L96" s="191"/>
      <c r="M96" s="93" t="s">
        <v>19</v>
      </c>
      <c r="N96" s="94" t="s">
        <v>42</v>
      </c>
      <c r="O96" s="94" t="s">
        <v>134</v>
      </c>
      <c r="P96" s="94" t="s">
        <v>135</v>
      </c>
      <c r="Q96" s="94" t="s">
        <v>136</v>
      </c>
      <c r="R96" s="94" t="s">
        <v>137</v>
      </c>
      <c r="S96" s="94" t="s">
        <v>138</v>
      </c>
      <c r="T96" s="95" t="s">
        <v>139</v>
      </c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</row>
    <row r="97" s="2" customFormat="1" ht="22.8" customHeight="1">
      <c r="A97" s="39"/>
      <c r="B97" s="40"/>
      <c r="C97" s="100" t="s">
        <v>140</v>
      </c>
      <c r="D97" s="41"/>
      <c r="E97" s="41"/>
      <c r="F97" s="41"/>
      <c r="G97" s="41"/>
      <c r="H97" s="41"/>
      <c r="I97" s="41"/>
      <c r="J97" s="192">
        <f>BK97</f>
        <v>0</v>
      </c>
      <c r="K97" s="41"/>
      <c r="L97" s="45"/>
      <c r="M97" s="96"/>
      <c r="N97" s="193"/>
      <c r="O97" s="97"/>
      <c r="P97" s="194">
        <f>P98+P234+P328</f>
        <v>0</v>
      </c>
      <c r="Q97" s="97"/>
      <c r="R97" s="194">
        <f>R98+R234+R328</f>
        <v>5.0287132000000003</v>
      </c>
      <c r="S97" s="97"/>
      <c r="T97" s="195">
        <f>T98+T234+T328</f>
        <v>5.3693499999999998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71</v>
      </c>
      <c r="AU97" s="18" t="s">
        <v>107</v>
      </c>
      <c r="BK97" s="196">
        <f>BK98+BK234+BK328</f>
        <v>0</v>
      </c>
    </row>
    <row r="98" s="12" customFormat="1" ht="25.92" customHeight="1">
      <c r="A98" s="12"/>
      <c r="B98" s="197"/>
      <c r="C98" s="198"/>
      <c r="D98" s="199" t="s">
        <v>71</v>
      </c>
      <c r="E98" s="200" t="s">
        <v>238</v>
      </c>
      <c r="F98" s="200" t="s">
        <v>239</v>
      </c>
      <c r="G98" s="198"/>
      <c r="H98" s="198"/>
      <c r="I98" s="201"/>
      <c r="J98" s="202">
        <f>BK98</f>
        <v>0</v>
      </c>
      <c r="K98" s="198"/>
      <c r="L98" s="203"/>
      <c r="M98" s="204"/>
      <c r="N98" s="205"/>
      <c r="O98" s="205"/>
      <c r="P98" s="206">
        <f>P99+P128+P135+P164+P177+P210+P221</f>
        <v>0</v>
      </c>
      <c r="Q98" s="205"/>
      <c r="R98" s="206">
        <f>R99+R128+R135+R164+R177+R210+R221</f>
        <v>1.3811132000000004</v>
      </c>
      <c r="S98" s="205"/>
      <c r="T98" s="207">
        <f>T99+T128+T135+T164+T177+T210+T221</f>
        <v>5.3693499999999998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81</v>
      </c>
      <c r="AT98" s="209" t="s">
        <v>71</v>
      </c>
      <c r="AU98" s="209" t="s">
        <v>72</v>
      </c>
      <c r="AY98" s="208" t="s">
        <v>143</v>
      </c>
      <c r="BK98" s="210">
        <f>BK99+BK128+BK135+BK164+BK177+BK210+BK221</f>
        <v>0</v>
      </c>
    </row>
    <row r="99" s="12" customFormat="1" ht="22.8" customHeight="1">
      <c r="A99" s="12"/>
      <c r="B99" s="197"/>
      <c r="C99" s="198"/>
      <c r="D99" s="199" t="s">
        <v>71</v>
      </c>
      <c r="E99" s="211" t="s">
        <v>240</v>
      </c>
      <c r="F99" s="211" t="s">
        <v>241</v>
      </c>
      <c r="G99" s="198"/>
      <c r="H99" s="198"/>
      <c r="I99" s="201"/>
      <c r="J99" s="212">
        <f>BK99</f>
        <v>0</v>
      </c>
      <c r="K99" s="198"/>
      <c r="L99" s="203"/>
      <c r="M99" s="204"/>
      <c r="N99" s="205"/>
      <c r="O99" s="205"/>
      <c r="P99" s="206">
        <f>SUM(P100:P127)</f>
        <v>0</v>
      </c>
      <c r="Q99" s="205"/>
      <c r="R99" s="206">
        <f>SUM(R100:R127)</f>
        <v>0.52211000000000007</v>
      </c>
      <c r="S99" s="205"/>
      <c r="T99" s="207">
        <f>SUM(T100:T127)</f>
        <v>0.03832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8" t="s">
        <v>81</v>
      </c>
      <c r="AT99" s="209" t="s">
        <v>71</v>
      </c>
      <c r="AU99" s="209" t="s">
        <v>79</v>
      </c>
      <c r="AY99" s="208" t="s">
        <v>143</v>
      </c>
      <c r="BK99" s="210">
        <f>SUM(BK100:BK127)</f>
        <v>0</v>
      </c>
    </row>
    <row r="100" s="2" customFormat="1" ht="14.4" customHeight="1">
      <c r="A100" s="39"/>
      <c r="B100" s="40"/>
      <c r="C100" s="213" t="s">
        <v>79</v>
      </c>
      <c r="D100" s="213" t="s">
        <v>147</v>
      </c>
      <c r="E100" s="214" t="s">
        <v>1066</v>
      </c>
      <c r="F100" s="215" t="s">
        <v>1067</v>
      </c>
      <c r="G100" s="216" t="s">
        <v>166</v>
      </c>
      <c r="H100" s="217">
        <v>35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43</v>
      </c>
      <c r="O100" s="85"/>
      <c r="P100" s="222">
        <f>O100*H100</f>
        <v>0</v>
      </c>
      <c r="Q100" s="222">
        <v>0.00010000000000000001</v>
      </c>
      <c r="R100" s="222">
        <f>Q100*H100</f>
        <v>0.0035000000000000001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152</v>
      </c>
      <c r="AT100" s="224" t="s">
        <v>147</v>
      </c>
      <c r="AU100" s="224" t="s">
        <v>81</v>
      </c>
      <c r="AY100" s="18" t="s">
        <v>143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79</v>
      </c>
      <c r="BK100" s="225">
        <f>ROUND(I100*H100,2)</f>
        <v>0</v>
      </c>
      <c r="BL100" s="18" t="s">
        <v>152</v>
      </c>
      <c r="BM100" s="224" t="s">
        <v>1068</v>
      </c>
    </row>
    <row r="101" s="2" customFormat="1">
      <c r="A101" s="39"/>
      <c r="B101" s="40"/>
      <c r="C101" s="41"/>
      <c r="D101" s="226" t="s">
        <v>155</v>
      </c>
      <c r="E101" s="41"/>
      <c r="F101" s="227" t="s">
        <v>1067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155</v>
      </c>
      <c r="AU101" s="18" t="s">
        <v>81</v>
      </c>
    </row>
    <row r="102" s="2" customFormat="1" ht="14.4" customHeight="1">
      <c r="A102" s="39"/>
      <c r="B102" s="40"/>
      <c r="C102" s="213" t="s">
        <v>81</v>
      </c>
      <c r="D102" s="213" t="s">
        <v>147</v>
      </c>
      <c r="E102" s="214" t="s">
        <v>1069</v>
      </c>
      <c r="F102" s="215" t="s">
        <v>1070</v>
      </c>
      <c r="G102" s="216" t="s">
        <v>166</v>
      </c>
      <c r="H102" s="217">
        <v>5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43</v>
      </c>
      <c r="O102" s="85"/>
      <c r="P102" s="222">
        <f>O102*H102</f>
        <v>0</v>
      </c>
      <c r="Q102" s="222">
        <v>0.0015</v>
      </c>
      <c r="R102" s="222">
        <f>Q102*H102</f>
        <v>0.0074999999999999997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152</v>
      </c>
      <c r="AT102" s="224" t="s">
        <v>147</v>
      </c>
      <c r="AU102" s="224" t="s">
        <v>81</v>
      </c>
      <c r="AY102" s="18" t="s">
        <v>143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79</v>
      </c>
      <c r="BK102" s="225">
        <f>ROUND(I102*H102,2)</f>
        <v>0</v>
      </c>
      <c r="BL102" s="18" t="s">
        <v>152</v>
      </c>
      <c r="BM102" s="224" t="s">
        <v>1071</v>
      </c>
    </row>
    <row r="103" s="2" customFormat="1">
      <c r="A103" s="39"/>
      <c r="B103" s="40"/>
      <c r="C103" s="41"/>
      <c r="D103" s="226" t="s">
        <v>155</v>
      </c>
      <c r="E103" s="41"/>
      <c r="F103" s="227" t="s">
        <v>1070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155</v>
      </c>
      <c r="AU103" s="18" t="s">
        <v>81</v>
      </c>
    </row>
    <row r="104" s="2" customFormat="1" ht="14.4" customHeight="1">
      <c r="A104" s="39"/>
      <c r="B104" s="40"/>
      <c r="C104" s="264" t="s">
        <v>153</v>
      </c>
      <c r="D104" s="264" t="s">
        <v>243</v>
      </c>
      <c r="E104" s="265" t="s">
        <v>259</v>
      </c>
      <c r="F104" s="266" t="s">
        <v>260</v>
      </c>
      <c r="G104" s="267" t="s">
        <v>166</v>
      </c>
      <c r="H104" s="268">
        <v>40</v>
      </c>
      <c r="I104" s="269"/>
      <c r="J104" s="270">
        <f>ROUND(I104*H104,2)</f>
        <v>0</v>
      </c>
      <c r="K104" s="266" t="s">
        <v>151</v>
      </c>
      <c r="L104" s="271"/>
      <c r="M104" s="272" t="s">
        <v>19</v>
      </c>
      <c r="N104" s="273" t="s">
        <v>43</v>
      </c>
      <c r="O104" s="85"/>
      <c r="P104" s="222">
        <f>O104*H104</f>
        <v>0</v>
      </c>
      <c r="Q104" s="222">
        <v>0.0032499999999999999</v>
      </c>
      <c r="R104" s="222">
        <f>Q104*H104</f>
        <v>0.13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213</v>
      </c>
      <c r="AT104" s="224" t="s">
        <v>243</v>
      </c>
      <c r="AU104" s="224" t="s">
        <v>81</v>
      </c>
      <c r="AY104" s="18" t="s">
        <v>143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79</v>
      </c>
      <c r="BK104" s="225">
        <f>ROUND(I104*H104,2)</f>
        <v>0</v>
      </c>
      <c r="BL104" s="18" t="s">
        <v>152</v>
      </c>
      <c r="BM104" s="224" t="s">
        <v>1072</v>
      </c>
    </row>
    <row r="105" s="2" customFormat="1">
      <c r="A105" s="39"/>
      <c r="B105" s="40"/>
      <c r="C105" s="41"/>
      <c r="D105" s="226" t="s">
        <v>155</v>
      </c>
      <c r="E105" s="41"/>
      <c r="F105" s="227" t="s">
        <v>260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155</v>
      </c>
      <c r="AU105" s="18" t="s">
        <v>81</v>
      </c>
    </row>
    <row r="106" s="2" customFormat="1" ht="14.4" customHeight="1">
      <c r="A106" s="39"/>
      <c r="B106" s="40"/>
      <c r="C106" s="213" t="s">
        <v>152</v>
      </c>
      <c r="D106" s="213" t="s">
        <v>147</v>
      </c>
      <c r="E106" s="214" t="s">
        <v>267</v>
      </c>
      <c r="F106" s="215" t="s">
        <v>268</v>
      </c>
      <c r="G106" s="216" t="s">
        <v>200</v>
      </c>
      <c r="H106" s="217">
        <v>31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43</v>
      </c>
      <c r="O106" s="85"/>
      <c r="P106" s="222">
        <f>O106*H106</f>
        <v>0</v>
      </c>
      <c r="Q106" s="222">
        <v>0.00046999999999999999</v>
      </c>
      <c r="R106" s="222">
        <f>Q106*H106</f>
        <v>0.01457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152</v>
      </c>
      <c r="AT106" s="224" t="s">
        <v>147</v>
      </c>
      <c r="AU106" s="224" t="s">
        <v>81</v>
      </c>
      <c r="AY106" s="18" t="s">
        <v>143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79</v>
      </c>
      <c r="BK106" s="225">
        <f>ROUND(I106*H106,2)</f>
        <v>0</v>
      </c>
      <c r="BL106" s="18" t="s">
        <v>152</v>
      </c>
      <c r="BM106" s="224" t="s">
        <v>1073</v>
      </c>
    </row>
    <row r="107" s="2" customFormat="1">
      <c r="A107" s="39"/>
      <c r="B107" s="40"/>
      <c r="C107" s="41"/>
      <c r="D107" s="226" t="s">
        <v>155</v>
      </c>
      <c r="E107" s="41"/>
      <c r="F107" s="227" t="s">
        <v>268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155</v>
      </c>
      <c r="AU107" s="18" t="s">
        <v>81</v>
      </c>
    </row>
    <row r="108" s="2" customFormat="1" ht="14.4" customHeight="1">
      <c r="A108" s="39"/>
      <c r="B108" s="40"/>
      <c r="C108" s="213" t="s">
        <v>189</v>
      </c>
      <c r="D108" s="213" t="s">
        <v>147</v>
      </c>
      <c r="E108" s="214" t="s">
        <v>275</v>
      </c>
      <c r="F108" s="215" t="s">
        <v>276</v>
      </c>
      <c r="G108" s="216" t="s">
        <v>200</v>
      </c>
      <c r="H108" s="217">
        <v>5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43</v>
      </c>
      <c r="O108" s="85"/>
      <c r="P108" s="222">
        <f>O108*H108</f>
        <v>0</v>
      </c>
      <c r="Q108" s="222">
        <v>6.9999999999999994E-05</v>
      </c>
      <c r="R108" s="222">
        <f>Q108*H108</f>
        <v>0.00034999999999999994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152</v>
      </c>
      <c r="AT108" s="224" t="s">
        <v>147</v>
      </c>
      <c r="AU108" s="224" t="s">
        <v>81</v>
      </c>
      <c r="AY108" s="18" t="s">
        <v>143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79</v>
      </c>
      <c r="BK108" s="225">
        <f>ROUND(I108*H108,2)</f>
        <v>0</v>
      </c>
      <c r="BL108" s="18" t="s">
        <v>152</v>
      </c>
      <c r="BM108" s="224" t="s">
        <v>1074</v>
      </c>
    </row>
    <row r="109" s="2" customFormat="1">
      <c r="A109" s="39"/>
      <c r="B109" s="40"/>
      <c r="C109" s="41"/>
      <c r="D109" s="226" t="s">
        <v>155</v>
      </c>
      <c r="E109" s="41"/>
      <c r="F109" s="227" t="s">
        <v>276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155</v>
      </c>
      <c r="AU109" s="18" t="s">
        <v>81</v>
      </c>
    </row>
    <row r="110" s="2" customFormat="1" ht="14.4" customHeight="1">
      <c r="A110" s="39"/>
      <c r="B110" s="40"/>
      <c r="C110" s="264" t="s">
        <v>197</v>
      </c>
      <c r="D110" s="264" t="s">
        <v>243</v>
      </c>
      <c r="E110" s="265" t="s">
        <v>255</v>
      </c>
      <c r="F110" s="266" t="s">
        <v>256</v>
      </c>
      <c r="G110" s="267" t="s">
        <v>200</v>
      </c>
      <c r="H110" s="268">
        <v>36</v>
      </c>
      <c r="I110" s="269"/>
      <c r="J110" s="270">
        <f>ROUND(I110*H110,2)</f>
        <v>0</v>
      </c>
      <c r="K110" s="266" t="s">
        <v>151</v>
      </c>
      <c r="L110" s="271"/>
      <c r="M110" s="272" t="s">
        <v>19</v>
      </c>
      <c r="N110" s="273" t="s">
        <v>43</v>
      </c>
      <c r="O110" s="85"/>
      <c r="P110" s="222">
        <f>O110*H110</f>
        <v>0</v>
      </c>
      <c r="Q110" s="222">
        <v>0.0030999999999999999</v>
      </c>
      <c r="R110" s="222">
        <f>Q110*H110</f>
        <v>0.11159999999999999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213</v>
      </c>
      <c r="AT110" s="224" t="s">
        <v>243</v>
      </c>
      <c r="AU110" s="224" t="s">
        <v>81</v>
      </c>
      <c r="AY110" s="18" t="s">
        <v>143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79</v>
      </c>
      <c r="BK110" s="225">
        <f>ROUND(I110*H110,2)</f>
        <v>0</v>
      </c>
      <c r="BL110" s="18" t="s">
        <v>152</v>
      </c>
      <c r="BM110" s="224" t="s">
        <v>1075</v>
      </c>
    </row>
    <row r="111" s="2" customFormat="1">
      <c r="A111" s="39"/>
      <c r="B111" s="40"/>
      <c r="C111" s="41"/>
      <c r="D111" s="226" t="s">
        <v>155</v>
      </c>
      <c r="E111" s="41"/>
      <c r="F111" s="227" t="s">
        <v>256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155</v>
      </c>
      <c r="AU111" s="18" t="s">
        <v>81</v>
      </c>
    </row>
    <row r="112" s="2" customFormat="1" ht="14.4" customHeight="1">
      <c r="A112" s="39"/>
      <c r="B112" s="40"/>
      <c r="C112" s="213" t="s">
        <v>207</v>
      </c>
      <c r="D112" s="213" t="s">
        <v>147</v>
      </c>
      <c r="E112" s="214" t="s">
        <v>1076</v>
      </c>
      <c r="F112" s="215" t="s">
        <v>1077</v>
      </c>
      <c r="G112" s="216" t="s">
        <v>200</v>
      </c>
      <c r="H112" s="217">
        <v>24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43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0.0013500000000000001</v>
      </c>
      <c r="T112" s="223">
        <f>S112*H112</f>
        <v>0.032399999999999998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152</v>
      </c>
      <c r="AT112" s="224" t="s">
        <v>147</v>
      </c>
      <c r="AU112" s="224" t="s">
        <v>81</v>
      </c>
      <c r="AY112" s="18" t="s">
        <v>143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79</v>
      </c>
      <c r="BK112" s="225">
        <f>ROUND(I112*H112,2)</f>
        <v>0</v>
      </c>
      <c r="BL112" s="18" t="s">
        <v>152</v>
      </c>
      <c r="BM112" s="224" t="s">
        <v>1078</v>
      </c>
    </row>
    <row r="113" s="2" customFormat="1">
      <c r="A113" s="39"/>
      <c r="B113" s="40"/>
      <c r="C113" s="41"/>
      <c r="D113" s="226" t="s">
        <v>155</v>
      </c>
      <c r="E113" s="41"/>
      <c r="F113" s="227" t="s">
        <v>1079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155</v>
      </c>
      <c r="AU113" s="18" t="s">
        <v>81</v>
      </c>
    </row>
    <row r="114" s="2" customFormat="1" ht="14.4" customHeight="1">
      <c r="A114" s="39"/>
      <c r="B114" s="40"/>
      <c r="C114" s="213" t="s">
        <v>213</v>
      </c>
      <c r="D114" s="213" t="s">
        <v>147</v>
      </c>
      <c r="E114" s="214" t="s">
        <v>1080</v>
      </c>
      <c r="F114" s="215" t="s">
        <v>1081</v>
      </c>
      <c r="G114" s="216" t="s">
        <v>200</v>
      </c>
      <c r="H114" s="217">
        <v>4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43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0.00148</v>
      </c>
      <c r="T114" s="223">
        <f>S114*H114</f>
        <v>0.0059199999999999999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152</v>
      </c>
      <c r="AT114" s="224" t="s">
        <v>147</v>
      </c>
      <c r="AU114" s="224" t="s">
        <v>81</v>
      </c>
      <c r="AY114" s="18" t="s">
        <v>143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79</v>
      </c>
      <c r="BK114" s="225">
        <f>ROUND(I114*H114,2)</f>
        <v>0</v>
      </c>
      <c r="BL114" s="18" t="s">
        <v>152</v>
      </c>
      <c r="BM114" s="224" t="s">
        <v>1082</v>
      </c>
    </row>
    <row r="115" s="2" customFormat="1">
      <c r="A115" s="39"/>
      <c r="B115" s="40"/>
      <c r="C115" s="41"/>
      <c r="D115" s="226" t="s">
        <v>155</v>
      </c>
      <c r="E115" s="41"/>
      <c r="F115" s="227" t="s">
        <v>1081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155</v>
      </c>
      <c r="AU115" s="18" t="s">
        <v>81</v>
      </c>
    </row>
    <row r="116" s="2" customFormat="1" ht="14.4" customHeight="1">
      <c r="A116" s="39"/>
      <c r="B116" s="40"/>
      <c r="C116" s="213" t="s">
        <v>185</v>
      </c>
      <c r="D116" s="213" t="s">
        <v>147</v>
      </c>
      <c r="E116" s="214" t="s">
        <v>297</v>
      </c>
      <c r="F116" s="215" t="s">
        <v>298</v>
      </c>
      <c r="G116" s="216" t="s">
        <v>166</v>
      </c>
      <c r="H116" s="217">
        <v>45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43</v>
      </c>
      <c r="O116" s="85"/>
      <c r="P116" s="222">
        <f>O116*H116</f>
        <v>0</v>
      </c>
      <c r="Q116" s="222">
        <v>0.00076000000000000004</v>
      </c>
      <c r="R116" s="222">
        <f>Q116*H116</f>
        <v>0.034200000000000001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152</v>
      </c>
      <c r="AT116" s="224" t="s">
        <v>147</v>
      </c>
      <c r="AU116" s="224" t="s">
        <v>81</v>
      </c>
      <c r="AY116" s="18" t="s">
        <v>143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79</v>
      </c>
      <c r="BK116" s="225">
        <f>ROUND(I116*H116,2)</f>
        <v>0</v>
      </c>
      <c r="BL116" s="18" t="s">
        <v>152</v>
      </c>
      <c r="BM116" s="224" t="s">
        <v>1083</v>
      </c>
    </row>
    <row r="117" s="2" customFormat="1">
      <c r="A117" s="39"/>
      <c r="B117" s="40"/>
      <c r="C117" s="41"/>
      <c r="D117" s="226" t="s">
        <v>155</v>
      </c>
      <c r="E117" s="41"/>
      <c r="F117" s="227" t="s">
        <v>298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155</v>
      </c>
      <c r="AU117" s="18" t="s">
        <v>81</v>
      </c>
    </row>
    <row r="118" s="2" customFormat="1" ht="14.4" customHeight="1">
      <c r="A118" s="39"/>
      <c r="B118" s="40"/>
      <c r="C118" s="213" t="s">
        <v>224</v>
      </c>
      <c r="D118" s="213" t="s">
        <v>147</v>
      </c>
      <c r="E118" s="214" t="s">
        <v>301</v>
      </c>
      <c r="F118" s="215" t="s">
        <v>302</v>
      </c>
      <c r="G118" s="216" t="s">
        <v>166</v>
      </c>
      <c r="H118" s="217">
        <v>7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43</v>
      </c>
      <c r="O118" s="85"/>
      <c r="P118" s="222">
        <f>O118*H118</f>
        <v>0</v>
      </c>
      <c r="Q118" s="222">
        <v>0.0017700000000000001</v>
      </c>
      <c r="R118" s="222">
        <f>Q118*H118</f>
        <v>0.01239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152</v>
      </c>
      <c r="AT118" s="224" t="s">
        <v>147</v>
      </c>
      <c r="AU118" s="224" t="s">
        <v>81</v>
      </c>
      <c r="AY118" s="18" t="s">
        <v>143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79</v>
      </c>
      <c r="BK118" s="225">
        <f>ROUND(I118*H118,2)</f>
        <v>0</v>
      </c>
      <c r="BL118" s="18" t="s">
        <v>152</v>
      </c>
      <c r="BM118" s="224" t="s">
        <v>1084</v>
      </c>
    </row>
    <row r="119" s="2" customFormat="1">
      <c r="A119" s="39"/>
      <c r="B119" s="40"/>
      <c r="C119" s="41"/>
      <c r="D119" s="226" t="s">
        <v>155</v>
      </c>
      <c r="E119" s="41"/>
      <c r="F119" s="227" t="s">
        <v>302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155</v>
      </c>
      <c r="AU119" s="18" t="s">
        <v>81</v>
      </c>
    </row>
    <row r="120" s="2" customFormat="1" ht="14.4" customHeight="1">
      <c r="A120" s="39"/>
      <c r="B120" s="40"/>
      <c r="C120" s="264" t="s">
        <v>232</v>
      </c>
      <c r="D120" s="264" t="s">
        <v>243</v>
      </c>
      <c r="E120" s="265" t="s">
        <v>304</v>
      </c>
      <c r="F120" s="266" t="s">
        <v>305</v>
      </c>
      <c r="G120" s="267" t="s">
        <v>166</v>
      </c>
      <c r="H120" s="268">
        <v>52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43</v>
      </c>
      <c r="O120" s="85"/>
      <c r="P120" s="222">
        <f>O120*H120</f>
        <v>0</v>
      </c>
      <c r="Q120" s="222">
        <v>0.0040000000000000001</v>
      </c>
      <c r="R120" s="222">
        <f>Q120*H120</f>
        <v>0.20800000000000002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213</v>
      </c>
      <c r="AT120" s="224" t="s">
        <v>243</v>
      </c>
      <c r="AU120" s="224" t="s">
        <v>81</v>
      </c>
      <c r="AY120" s="18" t="s">
        <v>143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79</v>
      </c>
      <c r="BK120" s="225">
        <f>ROUND(I120*H120,2)</f>
        <v>0</v>
      </c>
      <c r="BL120" s="18" t="s">
        <v>152</v>
      </c>
      <c r="BM120" s="224" t="s">
        <v>1085</v>
      </c>
    </row>
    <row r="121" s="2" customFormat="1">
      <c r="A121" s="39"/>
      <c r="B121" s="40"/>
      <c r="C121" s="41"/>
      <c r="D121" s="226" t="s">
        <v>155</v>
      </c>
      <c r="E121" s="41"/>
      <c r="F121" s="227" t="s">
        <v>305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155</v>
      </c>
      <c r="AU121" s="18" t="s">
        <v>81</v>
      </c>
    </row>
    <row r="122" s="2" customFormat="1" ht="24.15" customHeight="1">
      <c r="A122" s="39"/>
      <c r="B122" s="40"/>
      <c r="C122" s="213" t="s">
        <v>242</v>
      </c>
      <c r="D122" s="213" t="s">
        <v>147</v>
      </c>
      <c r="E122" s="214" t="s">
        <v>1086</v>
      </c>
      <c r="F122" s="215" t="s">
        <v>1087</v>
      </c>
      <c r="G122" s="216" t="s">
        <v>178</v>
      </c>
      <c r="H122" s="217">
        <v>0.59999999999999998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43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152</v>
      </c>
      <c r="AT122" s="224" t="s">
        <v>147</v>
      </c>
      <c r="AU122" s="224" t="s">
        <v>81</v>
      </c>
      <c r="AY122" s="18" t="s">
        <v>143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79</v>
      </c>
      <c r="BK122" s="225">
        <f>ROUND(I122*H122,2)</f>
        <v>0</v>
      </c>
      <c r="BL122" s="18" t="s">
        <v>152</v>
      </c>
      <c r="BM122" s="224" t="s">
        <v>1088</v>
      </c>
    </row>
    <row r="123" s="2" customFormat="1">
      <c r="A123" s="39"/>
      <c r="B123" s="40"/>
      <c r="C123" s="41"/>
      <c r="D123" s="226" t="s">
        <v>155</v>
      </c>
      <c r="E123" s="41"/>
      <c r="F123" s="227" t="s">
        <v>1089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155</v>
      </c>
      <c r="AU123" s="18" t="s">
        <v>81</v>
      </c>
    </row>
    <row r="124" s="2" customFormat="1" ht="24.15" customHeight="1">
      <c r="A124" s="39"/>
      <c r="B124" s="40"/>
      <c r="C124" s="213" t="s">
        <v>247</v>
      </c>
      <c r="D124" s="213" t="s">
        <v>147</v>
      </c>
      <c r="E124" s="214" t="s">
        <v>333</v>
      </c>
      <c r="F124" s="215" t="s">
        <v>334</v>
      </c>
      <c r="G124" s="216" t="s">
        <v>178</v>
      </c>
      <c r="H124" s="217">
        <v>0.59999999999999998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43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152</v>
      </c>
      <c r="AT124" s="224" t="s">
        <v>147</v>
      </c>
      <c r="AU124" s="224" t="s">
        <v>81</v>
      </c>
      <c r="AY124" s="18" t="s">
        <v>143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79</v>
      </c>
      <c r="BK124" s="225">
        <f>ROUND(I124*H124,2)</f>
        <v>0</v>
      </c>
      <c r="BL124" s="18" t="s">
        <v>152</v>
      </c>
      <c r="BM124" s="224" t="s">
        <v>1090</v>
      </c>
    </row>
    <row r="125" s="2" customFormat="1">
      <c r="A125" s="39"/>
      <c r="B125" s="40"/>
      <c r="C125" s="41"/>
      <c r="D125" s="226" t="s">
        <v>155</v>
      </c>
      <c r="E125" s="41"/>
      <c r="F125" s="227" t="s">
        <v>336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155</v>
      </c>
      <c r="AU125" s="18" t="s">
        <v>81</v>
      </c>
    </row>
    <row r="126" s="2" customFormat="1" ht="14.4" customHeight="1">
      <c r="A126" s="39"/>
      <c r="B126" s="40"/>
      <c r="C126" s="264" t="s">
        <v>251</v>
      </c>
      <c r="D126" s="264" t="s">
        <v>243</v>
      </c>
      <c r="E126" s="265" t="s">
        <v>324</v>
      </c>
      <c r="F126" s="266" t="s">
        <v>325</v>
      </c>
      <c r="G126" s="267" t="s">
        <v>178</v>
      </c>
      <c r="H126" s="268">
        <v>2.2000000000000002</v>
      </c>
      <c r="I126" s="269"/>
      <c r="J126" s="270">
        <f>ROUND(I126*H126,2)</f>
        <v>0</v>
      </c>
      <c r="K126" s="266" t="s">
        <v>151</v>
      </c>
      <c r="L126" s="271"/>
      <c r="M126" s="272" t="s">
        <v>19</v>
      </c>
      <c r="N126" s="273" t="s">
        <v>43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213</v>
      </c>
      <c r="AT126" s="224" t="s">
        <v>243</v>
      </c>
      <c r="AU126" s="224" t="s">
        <v>81</v>
      </c>
      <c r="AY126" s="18" t="s">
        <v>143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79</v>
      </c>
      <c r="BK126" s="225">
        <f>ROUND(I126*H126,2)</f>
        <v>0</v>
      </c>
      <c r="BL126" s="18" t="s">
        <v>152</v>
      </c>
      <c r="BM126" s="224" t="s">
        <v>1091</v>
      </c>
    </row>
    <row r="127" s="2" customFormat="1">
      <c r="A127" s="39"/>
      <c r="B127" s="40"/>
      <c r="C127" s="41"/>
      <c r="D127" s="226" t="s">
        <v>155</v>
      </c>
      <c r="E127" s="41"/>
      <c r="F127" s="227" t="s">
        <v>325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155</v>
      </c>
      <c r="AU127" s="18" t="s">
        <v>81</v>
      </c>
    </row>
    <row r="128" s="12" customFormat="1" ht="22.8" customHeight="1">
      <c r="A128" s="12"/>
      <c r="B128" s="197"/>
      <c r="C128" s="198"/>
      <c r="D128" s="199" t="s">
        <v>71</v>
      </c>
      <c r="E128" s="211" t="s">
        <v>392</v>
      </c>
      <c r="F128" s="211" t="s">
        <v>393</v>
      </c>
      <c r="G128" s="198"/>
      <c r="H128" s="198"/>
      <c r="I128" s="201"/>
      <c r="J128" s="212">
        <f>BK128</f>
        <v>0</v>
      </c>
      <c r="K128" s="198"/>
      <c r="L128" s="203"/>
      <c r="M128" s="204"/>
      <c r="N128" s="205"/>
      <c r="O128" s="205"/>
      <c r="P128" s="206">
        <f>SUM(P129:P134)</f>
        <v>0</v>
      </c>
      <c r="Q128" s="205"/>
      <c r="R128" s="206">
        <f>SUM(R129:R134)</f>
        <v>0.011199999999999998</v>
      </c>
      <c r="S128" s="205"/>
      <c r="T128" s="207">
        <f>SUM(T129:T134)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71</v>
      </c>
      <c r="AU128" s="209" t="s">
        <v>79</v>
      </c>
      <c r="AY128" s="208" t="s">
        <v>143</v>
      </c>
      <c r="BK128" s="210">
        <f>SUM(BK129:BK134)</f>
        <v>0</v>
      </c>
    </row>
    <row r="129" s="2" customFormat="1" ht="14.4" customHeight="1">
      <c r="A129" s="39"/>
      <c r="B129" s="40"/>
      <c r="C129" s="264" t="s">
        <v>8</v>
      </c>
      <c r="D129" s="264" t="s">
        <v>243</v>
      </c>
      <c r="E129" s="265" t="s">
        <v>415</v>
      </c>
      <c r="F129" s="266" t="s">
        <v>416</v>
      </c>
      <c r="G129" s="267" t="s">
        <v>397</v>
      </c>
      <c r="H129" s="268">
        <v>10</v>
      </c>
      <c r="I129" s="269"/>
      <c r="J129" s="270">
        <f>ROUND(I129*H129,2)</f>
        <v>0</v>
      </c>
      <c r="K129" s="266" t="s">
        <v>19</v>
      </c>
      <c r="L129" s="271"/>
      <c r="M129" s="272" t="s">
        <v>19</v>
      </c>
      <c r="N129" s="273" t="s">
        <v>43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323</v>
      </c>
      <c r="AT129" s="224" t="s">
        <v>243</v>
      </c>
      <c r="AU129" s="224" t="s">
        <v>81</v>
      </c>
      <c r="AY129" s="18" t="s">
        <v>143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79</v>
      </c>
      <c r="BK129" s="225">
        <f>ROUND(I129*H129,2)</f>
        <v>0</v>
      </c>
      <c r="BL129" s="18" t="s">
        <v>258</v>
      </c>
      <c r="BM129" s="224" t="s">
        <v>1092</v>
      </c>
    </row>
    <row r="130" s="2" customFormat="1">
      <c r="A130" s="39"/>
      <c r="B130" s="40"/>
      <c r="C130" s="41"/>
      <c r="D130" s="226" t="s">
        <v>155</v>
      </c>
      <c r="E130" s="41"/>
      <c r="F130" s="227" t="s">
        <v>416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155</v>
      </c>
      <c r="AU130" s="18" t="s">
        <v>81</v>
      </c>
    </row>
    <row r="131" s="2" customFormat="1" ht="14.4" customHeight="1">
      <c r="A131" s="39"/>
      <c r="B131" s="40"/>
      <c r="C131" s="213" t="s">
        <v>258</v>
      </c>
      <c r="D131" s="213" t="s">
        <v>147</v>
      </c>
      <c r="E131" s="214" t="s">
        <v>423</v>
      </c>
      <c r="F131" s="215" t="s">
        <v>424</v>
      </c>
      <c r="G131" s="216" t="s">
        <v>425</v>
      </c>
      <c r="H131" s="217">
        <v>10</v>
      </c>
      <c r="I131" s="218"/>
      <c r="J131" s="219">
        <f>ROUND(I131*H131,2)</f>
        <v>0</v>
      </c>
      <c r="K131" s="215" t="s">
        <v>151</v>
      </c>
      <c r="L131" s="45"/>
      <c r="M131" s="220" t="s">
        <v>19</v>
      </c>
      <c r="N131" s="221" t="s">
        <v>43</v>
      </c>
      <c r="O131" s="85"/>
      <c r="P131" s="222">
        <f>O131*H131</f>
        <v>0</v>
      </c>
      <c r="Q131" s="222">
        <v>0.0011199999999999999</v>
      </c>
      <c r="R131" s="222">
        <f>Q131*H131</f>
        <v>0.011199999999999998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258</v>
      </c>
      <c r="AT131" s="224" t="s">
        <v>147</v>
      </c>
      <c r="AU131" s="224" t="s">
        <v>81</v>
      </c>
      <c r="AY131" s="18" t="s">
        <v>143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79</v>
      </c>
      <c r="BK131" s="225">
        <f>ROUND(I131*H131,2)</f>
        <v>0</v>
      </c>
      <c r="BL131" s="18" t="s">
        <v>258</v>
      </c>
      <c r="BM131" s="224" t="s">
        <v>1093</v>
      </c>
    </row>
    <row r="132" s="2" customFormat="1">
      <c r="A132" s="39"/>
      <c r="B132" s="40"/>
      <c r="C132" s="41"/>
      <c r="D132" s="226" t="s">
        <v>155</v>
      </c>
      <c r="E132" s="41"/>
      <c r="F132" s="227" t="s">
        <v>427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155</v>
      </c>
      <c r="AU132" s="18" t="s">
        <v>81</v>
      </c>
    </row>
    <row r="133" s="2" customFormat="1" ht="14.4" customHeight="1">
      <c r="A133" s="39"/>
      <c r="B133" s="40"/>
      <c r="C133" s="213" t="s">
        <v>262</v>
      </c>
      <c r="D133" s="213" t="s">
        <v>147</v>
      </c>
      <c r="E133" s="214" t="s">
        <v>459</v>
      </c>
      <c r="F133" s="215" t="s">
        <v>460</v>
      </c>
      <c r="G133" s="216" t="s">
        <v>178</v>
      </c>
      <c r="H133" s="217">
        <v>0.010999999999999999</v>
      </c>
      <c r="I133" s="218"/>
      <c r="J133" s="219">
        <f>ROUND(I133*H133,2)</f>
        <v>0</v>
      </c>
      <c r="K133" s="215" t="s">
        <v>151</v>
      </c>
      <c r="L133" s="45"/>
      <c r="M133" s="220" t="s">
        <v>19</v>
      </c>
      <c r="N133" s="221" t="s">
        <v>43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258</v>
      </c>
      <c r="AT133" s="224" t="s">
        <v>147</v>
      </c>
      <c r="AU133" s="224" t="s">
        <v>81</v>
      </c>
      <c r="AY133" s="18" t="s">
        <v>143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79</v>
      </c>
      <c r="BK133" s="225">
        <f>ROUND(I133*H133,2)</f>
        <v>0</v>
      </c>
      <c r="BL133" s="18" t="s">
        <v>258</v>
      </c>
      <c r="BM133" s="224" t="s">
        <v>1094</v>
      </c>
    </row>
    <row r="134" s="2" customFormat="1">
      <c r="A134" s="39"/>
      <c r="B134" s="40"/>
      <c r="C134" s="41"/>
      <c r="D134" s="226" t="s">
        <v>155</v>
      </c>
      <c r="E134" s="41"/>
      <c r="F134" s="227" t="s">
        <v>462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155</v>
      </c>
      <c r="AU134" s="18" t="s">
        <v>81</v>
      </c>
    </row>
    <row r="135" s="12" customFormat="1" ht="22.8" customHeight="1">
      <c r="A135" s="12"/>
      <c r="B135" s="197"/>
      <c r="C135" s="198"/>
      <c r="D135" s="199" t="s">
        <v>71</v>
      </c>
      <c r="E135" s="211" t="s">
        <v>468</v>
      </c>
      <c r="F135" s="211" t="s">
        <v>469</v>
      </c>
      <c r="G135" s="198"/>
      <c r="H135" s="198"/>
      <c r="I135" s="201"/>
      <c r="J135" s="212">
        <f>BK135</f>
        <v>0</v>
      </c>
      <c r="K135" s="198"/>
      <c r="L135" s="203"/>
      <c r="M135" s="204"/>
      <c r="N135" s="205"/>
      <c r="O135" s="205"/>
      <c r="P135" s="206">
        <f>SUM(P136:P163)</f>
        <v>0</v>
      </c>
      <c r="Q135" s="205"/>
      <c r="R135" s="206">
        <f>SUM(R136:R163)</f>
        <v>0.64582000000000006</v>
      </c>
      <c r="S135" s="205"/>
      <c r="T135" s="207">
        <f>SUM(T136:T163)</f>
        <v>5.3030300000000006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8" t="s">
        <v>81</v>
      </c>
      <c r="AT135" s="209" t="s">
        <v>71</v>
      </c>
      <c r="AU135" s="209" t="s">
        <v>79</v>
      </c>
      <c r="AY135" s="208" t="s">
        <v>143</v>
      </c>
      <c r="BK135" s="210">
        <f>SUM(BK136:BK163)</f>
        <v>0</v>
      </c>
    </row>
    <row r="136" s="2" customFormat="1" ht="14.4" customHeight="1">
      <c r="A136" s="39"/>
      <c r="B136" s="40"/>
      <c r="C136" s="213" t="s">
        <v>266</v>
      </c>
      <c r="D136" s="213" t="s">
        <v>147</v>
      </c>
      <c r="E136" s="214" t="s">
        <v>481</v>
      </c>
      <c r="F136" s="215" t="s">
        <v>482</v>
      </c>
      <c r="G136" s="216" t="s">
        <v>200</v>
      </c>
      <c r="H136" s="217">
        <v>2</v>
      </c>
      <c r="I136" s="218"/>
      <c r="J136" s="219">
        <f>ROUND(I136*H136,2)</f>
        <v>0</v>
      </c>
      <c r="K136" s="215" t="s">
        <v>151</v>
      </c>
      <c r="L136" s="45"/>
      <c r="M136" s="220" t="s">
        <v>19</v>
      </c>
      <c r="N136" s="221" t="s">
        <v>43</v>
      </c>
      <c r="O136" s="85"/>
      <c r="P136" s="222">
        <f>O136*H136</f>
        <v>0</v>
      </c>
      <c r="Q136" s="222">
        <v>0.00158</v>
      </c>
      <c r="R136" s="222">
        <f>Q136*H136</f>
        <v>0.00316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258</v>
      </c>
      <c r="AT136" s="224" t="s">
        <v>147</v>
      </c>
      <c r="AU136" s="224" t="s">
        <v>81</v>
      </c>
      <c r="AY136" s="18" t="s">
        <v>143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79</v>
      </c>
      <c r="BK136" s="225">
        <f>ROUND(I136*H136,2)</f>
        <v>0</v>
      </c>
      <c r="BL136" s="18" t="s">
        <v>258</v>
      </c>
      <c r="BM136" s="224" t="s">
        <v>1095</v>
      </c>
    </row>
    <row r="137" s="2" customFormat="1">
      <c r="A137" s="39"/>
      <c r="B137" s="40"/>
      <c r="C137" s="41"/>
      <c r="D137" s="226" t="s">
        <v>155</v>
      </c>
      <c r="E137" s="41"/>
      <c r="F137" s="227" t="s">
        <v>474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155</v>
      </c>
      <c r="AU137" s="18" t="s">
        <v>81</v>
      </c>
    </row>
    <row r="138" s="2" customFormat="1" ht="14.4" customHeight="1">
      <c r="A138" s="39"/>
      <c r="B138" s="40"/>
      <c r="C138" s="213" t="s">
        <v>788</v>
      </c>
      <c r="D138" s="213" t="s">
        <v>147</v>
      </c>
      <c r="E138" s="214" t="s">
        <v>485</v>
      </c>
      <c r="F138" s="215" t="s">
        <v>486</v>
      </c>
      <c r="G138" s="216" t="s">
        <v>200</v>
      </c>
      <c r="H138" s="217">
        <v>2</v>
      </c>
      <c r="I138" s="218"/>
      <c r="J138" s="219">
        <f>ROUND(I138*H138,2)</f>
        <v>0</v>
      </c>
      <c r="K138" s="215" t="s">
        <v>151</v>
      </c>
      <c r="L138" s="45"/>
      <c r="M138" s="220" t="s">
        <v>19</v>
      </c>
      <c r="N138" s="221" t="s">
        <v>43</v>
      </c>
      <c r="O138" s="85"/>
      <c r="P138" s="222">
        <f>O138*H138</f>
        <v>0</v>
      </c>
      <c r="Q138" s="222">
        <v>0.00296</v>
      </c>
      <c r="R138" s="222">
        <f>Q138*H138</f>
        <v>0.0059199999999999999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258</v>
      </c>
      <c r="AT138" s="224" t="s">
        <v>147</v>
      </c>
      <c r="AU138" s="224" t="s">
        <v>81</v>
      </c>
      <c r="AY138" s="18" t="s">
        <v>143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79</v>
      </c>
      <c r="BK138" s="225">
        <f>ROUND(I138*H138,2)</f>
        <v>0</v>
      </c>
      <c r="BL138" s="18" t="s">
        <v>258</v>
      </c>
      <c r="BM138" s="224" t="s">
        <v>1096</v>
      </c>
    </row>
    <row r="139" s="2" customFormat="1">
      <c r="A139" s="39"/>
      <c r="B139" s="40"/>
      <c r="C139" s="41"/>
      <c r="D139" s="226" t="s">
        <v>155</v>
      </c>
      <c r="E139" s="41"/>
      <c r="F139" s="227" t="s">
        <v>488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155</v>
      </c>
      <c r="AU139" s="18" t="s">
        <v>81</v>
      </c>
    </row>
    <row r="140" s="2" customFormat="1" ht="14.4" customHeight="1">
      <c r="A140" s="39"/>
      <c r="B140" s="40"/>
      <c r="C140" s="213" t="s">
        <v>270</v>
      </c>
      <c r="D140" s="213" t="s">
        <v>147</v>
      </c>
      <c r="E140" s="214" t="s">
        <v>1097</v>
      </c>
      <c r="F140" s="215" t="s">
        <v>1098</v>
      </c>
      <c r="G140" s="216" t="s">
        <v>200</v>
      </c>
      <c r="H140" s="217">
        <v>297</v>
      </c>
      <c r="I140" s="218"/>
      <c r="J140" s="219">
        <f>ROUND(I140*H140,2)</f>
        <v>0</v>
      </c>
      <c r="K140" s="215" t="s">
        <v>151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0.00010000000000000001</v>
      </c>
      <c r="R140" s="222">
        <f>Q140*H140</f>
        <v>0.029700000000000001</v>
      </c>
      <c r="S140" s="222">
        <v>0.01384</v>
      </c>
      <c r="T140" s="223">
        <f>S140*H140</f>
        <v>4.1104799999999999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258</v>
      </c>
      <c r="AT140" s="224" t="s">
        <v>147</v>
      </c>
      <c r="AU140" s="224" t="s">
        <v>81</v>
      </c>
      <c r="AY140" s="18" t="s">
        <v>143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258</v>
      </c>
      <c r="BM140" s="224" t="s">
        <v>1099</v>
      </c>
    </row>
    <row r="141" s="2" customFormat="1">
      <c r="A141" s="39"/>
      <c r="B141" s="40"/>
      <c r="C141" s="41"/>
      <c r="D141" s="226" t="s">
        <v>155</v>
      </c>
      <c r="E141" s="41"/>
      <c r="F141" s="227" t="s">
        <v>1100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81</v>
      </c>
    </row>
    <row r="142" s="2" customFormat="1" ht="14.4" customHeight="1">
      <c r="A142" s="39"/>
      <c r="B142" s="40"/>
      <c r="C142" s="213" t="s">
        <v>274</v>
      </c>
      <c r="D142" s="213" t="s">
        <v>147</v>
      </c>
      <c r="E142" s="214" t="s">
        <v>504</v>
      </c>
      <c r="F142" s="215" t="s">
        <v>505</v>
      </c>
      <c r="G142" s="216" t="s">
        <v>200</v>
      </c>
      <c r="H142" s="217">
        <v>3</v>
      </c>
      <c r="I142" s="218"/>
      <c r="J142" s="219">
        <f>ROUND(I142*H142,2)</f>
        <v>0</v>
      </c>
      <c r="K142" s="215" t="s">
        <v>151</v>
      </c>
      <c r="L142" s="45"/>
      <c r="M142" s="220" t="s">
        <v>19</v>
      </c>
      <c r="N142" s="221" t="s">
        <v>43</v>
      </c>
      <c r="O142" s="85"/>
      <c r="P142" s="222">
        <f>O142*H142</f>
        <v>0</v>
      </c>
      <c r="Q142" s="222">
        <v>0.00012</v>
      </c>
      <c r="R142" s="222">
        <f>Q142*H142</f>
        <v>0.00036000000000000002</v>
      </c>
      <c r="S142" s="222">
        <v>0.02359</v>
      </c>
      <c r="T142" s="223">
        <f>S142*H142</f>
        <v>0.07077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258</v>
      </c>
      <c r="AT142" s="224" t="s">
        <v>147</v>
      </c>
      <c r="AU142" s="224" t="s">
        <v>81</v>
      </c>
      <c r="AY142" s="18" t="s">
        <v>143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79</v>
      </c>
      <c r="BK142" s="225">
        <f>ROUND(I142*H142,2)</f>
        <v>0</v>
      </c>
      <c r="BL142" s="18" t="s">
        <v>258</v>
      </c>
      <c r="BM142" s="224" t="s">
        <v>1101</v>
      </c>
    </row>
    <row r="143" s="2" customFormat="1">
      <c r="A143" s="39"/>
      <c r="B143" s="40"/>
      <c r="C143" s="41"/>
      <c r="D143" s="226" t="s">
        <v>155</v>
      </c>
      <c r="E143" s="41"/>
      <c r="F143" s="227" t="s">
        <v>507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155</v>
      </c>
      <c r="AU143" s="18" t="s">
        <v>81</v>
      </c>
    </row>
    <row r="144" s="2" customFormat="1" ht="14.4" customHeight="1">
      <c r="A144" s="39"/>
      <c r="B144" s="40"/>
      <c r="C144" s="213" t="s">
        <v>7</v>
      </c>
      <c r="D144" s="213" t="s">
        <v>147</v>
      </c>
      <c r="E144" s="214" t="s">
        <v>509</v>
      </c>
      <c r="F144" s="215" t="s">
        <v>510</v>
      </c>
      <c r="G144" s="216" t="s">
        <v>200</v>
      </c>
      <c r="H144" s="217">
        <v>28</v>
      </c>
      <c r="I144" s="218"/>
      <c r="J144" s="219">
        <f>ROUND(I144*H144,2)</f>
        <v>0</v>
      </c>
      <c r="K144" s="215" t="s">
        <v>151</v>
      </c>
      <c r="L144" s="45"/>
      <c r="M144" s="220" t="s">
        <v>19</v>
      </c>
      <c r="N144" s="221" t="s">
        <v>43</v>
      </c>
      <c r="O144" s="85"/>
      <c r="P144" s="222">
        <f>O144*H144</f>
        <v>0</v>
      </c>
      <c r="Q144" s="222">
        <v>0.00014999999999999999</v>
      </c>
      <c r="R144" s="222">
        <f>Q144*H144</f>
        <v>0.0041999999999999997</v>
      </c>
      <c r="S144" s="222">
        <v>0.039559999999999998</v>
      </c>
      <c r="T144" s="223">
        <f>S144*H144</f>
        <v>1.10768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258</v>
      </c>
      <c r="AT144" s="224" t="s">
        <v>147</v>
      </c>
      <c r="AU144" s="224" t="s">
        <v>81</v>
      </c>
      <c r="AY144" s="18" t="s">
        <v>143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79</v>
      </c>
      <c r="BK144" s="225">
        <f>ROUND(I144*H144,2)</f>
        <v>0</v>
      </c>
      <c r="BL144" s="18" t="s">
        <v>258</v>
      </c>
      <c r="BM144" s="224" t="s">
        <v>1102</v>
      </c>
    </row>
    <row r="145" s="2" customFormat="1">
      <c r="A145" s="39"/>
      <c r="B145" s="40"/>
      <c r="C145" s="41"/>
      <c r="D145" s="226" t="s">
        <v>155</v>
      </c>
      <c r="E145" s="41"/>
      <c r="F145" s="227" t="s">
        <v>512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155</v>
      </c>
      <c r="AU145" s="18" t="s">
        <v>81</v>
      </c>
    </row>
    <row r="146" s="2" customFormat="1" ht="14.4" customHeight="1">
      <c r="A146" s="39"/>
      <c r="B146" s="40"/>
      <c r="C146" s="213" t="s">
        <v>282</v>
      </c>
      <c r="D146" s="213" t="s">
        <v>147</v>
      </c>
      <c r="E146" s="214" t="s">
        <v>519</v>
      </c>
      <c r="F146" s="215" t="s">
        <v>520</v>
      </c>
      <c r="G146" s="216" t="s">
        <v>200</v>
      </c>
      <c r="H146" s="217">
        <v>36</v>
      </c>
      <c r="I146" s="218"/>
      <c r="J146" s="219">
        <f>ROUND(I146*H146,2)</f>
        <v>0</v>
      </c>
      <c r="K146" s="215" t="s">
        <v>151</v>
      </c>
      <c r="L146" s="45"/>
      <c r="M146" s="220" t="s">
        <v>19</v>
      </c>
      <c r="N146" s="221" t="s">
        <v>43</v>
      </c>
      <c r="O146" s="85"/>
      <c r="P146" s="222">
        <f>O146*H146</f>
        <v>0</v>
      </c>
      <c r="Q146" s="222">
        <v>0.0090799999999999995</v>
      </c>
      <c r="R146" s="222">
        <f>Q146*H146</f>
        <v>0.32688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258</v>
      </c>
      <c r="AT146" s="224" t="s">
        <v>147</v>
      </c>
      <c r="AU146" s="224" t="s">
        <v>81</v>
      </c>
      <c r="AY146" s="18" t="s">
        <v>143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79</v>
      </c>
      <c r="BK146" s="225">
        <f>ROUND(I146*H146,2)</f>
        <v>0</v>
      </c>
      <c r="BL146" s="18" t="s">
        <v>258</v>
      </c>
      <c r="BM146" s="224" t="s">
        <v>1103</v>
      </c>
    </row>
    <row r="147" s="2" customFormat="1">
      <c r="A147" s="39"/>
      <c r="B147" s="40"/>
      <c r="C147" s="41"/>
      <c r="D147" s="226" t="s">
        <v>155</v>
      </c>
      <c r="E147" s="41"/>
      <c r="F147" s="227" t="s">
        <v>522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155</v>
      </c>
      <c r="AU147" s="18" t="s">
        <v>81</v>
      </c>
    </row>
    <row r="148" s="2" customFormat="1" ht="14.4" customHeight="1">
      <c r="A148" s="39"/>
      <c r="B148" s="40"/>
      <c r="C148" s="213" t="s">
        <v>286</v>
      </c>
      <c r="D148" s="213" t="s">
        <v>147</v>
      </c>
      <c r="E148" s="214" t="s">
        <v>524</v>
      </c>
      <c r="F148" s="215" t="s">
        <v>525</v>
      </c>
      <c r="G148" s="216" t="s">
        <v>200</v>
      </c>
      <c r="H148" s="217">
        <v>21</v>
      </c>
      <c r="I148" s="218"/>
      <c r="J148" s="219">
        <f>ROUND(I148*H148,2)</f>
        <v>0</v>
      </c>
      <c r="K148" s="215" t="s">
        <v>151</v>
      </c>
      <c r="L148" s="45"/>
      <c r="M148" s="220" t="s">
        <v>19</v>
      </c>
      <c r="N148" s="221" t="s">
        <v>43</v>
      </c>
      <c r="O148" s="85"/>
      <c r="P148" s="222">
        <f>O148*H148</f>
        <v>0</v>
      </c>
      <c r="Q148" s="222">
        <v>0.01312</v>
      </c>
      <c r="R148" s="222">
        <f>Q148*H148</f>
        <v>0.27551999999999999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258</v>
      </c>
      <c r="AT148" s="224" t="s">
        <v>147</v>
      </c>
      <c r="AU148" s="224" t="s">
        <v>81</v>
      </c>
      <c r="AY148" s="18" t="s">
        <v>143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79</v>
      </c>
      <c r="BK148" s="225">
        <f>ROUND(I148*H148,2)</f>
        <v>0</v>
      </c>
      <c r="BL148" s="18" t="s">
        <v>258</v>
      </c>
      <c r="BM148" s="224" t="s">
        <v>1104</v>
      </c>
    </row>
    <row r="149" s="2" customFormat="1">
      <c r="A149" s="39"/>
      <c r="B149" s="40"/>
      <c r="C149" s="41"/>
      <c r="D149" s="226" t="s">
        <v>155</v>
      </c>
      <c r="E149" s="41"/>
      <c r="F149" s="227" t="s">
        <v>527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155</v>
      </c>
      <c r="AU149" s="18" t="s">
        <v>81</v>
      </c>
    </row>
    <row r="150" s="2" customFormat="1" ht="14.4" customHeight="1">
      <c r="A150" s="39"/>
      <c r="B150" s="40"/>
      <c r="C150" s="213" t="s">
        <v>290</v>
      </c>
      <c r="D150" s="213" t="s">
        <v>147</v>
      </c>
      <c r="E150" s="214" t="s">
        <v>1105</v>
      </c>
      <c r="F150" s="215" t="s">
        <v>1106</v>
      </c>
      <c r="G150" s="216" t="s">
        <v>280</v>
      </c>
      <c r="H150" s="217">
        <v>2</v>
      </c>
      <c r="I150" s="218"/>
      <c r="J150" s="219">
        <f>ROUND(I150*H150,2)</f>
        <v>0</v>
      </c>
      <c r="K150" s="215" t="s">
        <v>151</v>
      </c>
      <c r="L150" s="45"/>
      <c r="M150" s="220" t="s">
        <v>19</v>
      </c>
      <c r="N150" s="221" t="s">
        <v>43</v>
      </c>
      <c r="O150" s="85"/>
      <c r="P150" s="222">
        <f>O150*H150</f>
        <v>0</v>
      </c>
      <c r="Q150" s="222">
        <v>4.0000000000000003E-05</v>
      </c>
      <c r="R150" s="222">
        <f>Q150*H150</f>
        <v>8.0000000000000007E-05</v>
      </c>
      <c r="S150" s="222">
        <v>0.0070499999999999998</v>
      </c>
      <c r="T150" s="223">
        <f>S150*H150</f>
        <v>0.0141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258</v>
      </c>
      <c r="AT150" s="224" t="s">
        <v>147</v>
      </c>
      <c r="AU150" s="224" t="s">
        <v>81</v>
      </c>
      <c r="AY150" s="18" t="s">
        <v>143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79</v>
      </c>
      <c r="BK150" s="225">
        <f>ROUND(I150*H150,2)</f>
        <v>0</v>
      </c>
      <c r="BL150" s="18" t="s">
        <v>258</v>
      </c>
      <c r="BM150" s="224" t="s">
        <v>1107</v>
      </c>
    </row>
    <row r="151" s="2" customFormat="1">
      <c r="A151" s="39"/>
      <c r="B151" s="40"/>
      <c r="C151" s="41"/>
      <c r="D151" s="226" t="s">
        <v>155</v>
      </c>
      <c r="E151" s="41"/>
      <c r="F151" s="227" t="s">
        <v>1108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155</v>
      </c>
      <c r="AU151" s="18" t="s">
        <v>81</v>
      </c>
    </row>
    <row r="152" s="2" customFormat="1" ht="14.4" customHeight="1">
      <c r="A152" s="39"/>
      <c r="B152" s="40"/>
      <c r="C152" s="213" t="s">
        <v>296</v>
      </c>
      <c r="D152" s="213" t="s">
        <v>147</v>
      </c>
      <c r="E152" s="214" t="s">
        <v>539</v>
      </c>
      <c r="F152" s="215" t="s">
        <v>540</v>
      </c>
      <c r="G152" s="216" t="s">
        <v>200</v>
      </c>
      <c r="H152" s="217">
        <v>2</v>
      </c>
      <c r="I152" s="218"/>
      <c r="J152" s="219">
        <f>ROUND(I152*H152,2)</f>
        <v>0</v>
      </c>
      <c r="K152" s="215" t="s">
        <v>151</v>
      </c>
      <c r="L152" s="45"/>
      <c r="M152" s="220" t="s">
        <v>19</v>
      </c>
      <c r="N152" s="221" t="s">
        <v>43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258</v>
      </c>
      <c r="AT152" s="224" t="s">
        <v>147</v>
      </c>
      <c r="AU152" s="224" t="s">
        <v>81</v>
      </c>
      <c r="AY152" s="18" t="s">
        <v>143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79</v>
      </c>
      <c r="BK152" s="225">
        <f>ROUND(I152*H152,2)</f>
        <v>0</v>
      </c>
      <c r="BL152" s="18" t="s">
        <v>258</v>
      </c>
      <c r="BM152" s="224" t="s">
        <v>1109</v>
      </c>
    </row>
    <row r="153" s="2" customFormat="1">
      <c r="A153" s="39"/>
      <c r="B153" s="40"/>
      <c r="C153" s="41"/>
      <c r="D153" s="226" t="s">
        <v>155</v>
      </c>
      <c r="E153" s="41"/>
      <c r="F153" s="227" t="s">
        <v>542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155</v>
      </c>
      <c r="AU153" s="18" t="s">
        <v>81</v>
      </c>
    </row>
    <row r="154" s="2" customFormat="1" ht="14.4" customHeight="1">
      <c r="A154" s="39"/>
      <c r="B154" s="40"/>
      <c r="C154" s="213" t="s">
        <v>300</v>
      </c>
      <c r="D154" s="213" t="s">
        <v>147</v>
      </c>
      <c r="E154" s="214" t="s">
        <v>1110</v>
      </c>
      <c r="F154" s="215" t="s">
        <v>1111</v>
      </c>
      <c r="G154" s="216" t="s">
        <v>200</v>
      </c>
      <c r="H154" s="217">
        <v>36</v>
      </c>
      <c r="I154" s="218"/>
      <c r="J154" s="219">
        <f>ROUND(I154*H154,2)</f>
        <v>0</v>
      </c>
      <c r="K154" s="215" t="s">
        <v>151</v>
      </c>
      <c r="L154" s="45"/>
      <c r="M154" s="220" t="s">
        <v>19</v>
      </c>
      <c r="N154" s="221" t="s">
        <v>43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258</v>
      </c>
      <c r="AT154" s="224" t="s">
        <v>147</v>
      </c>
      <c r="AU154" s="224" t="s">
        <v>81</v>
      </c>
      <c r="AY154" s="18" t="s">
        <v>143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79</v>
      </c>
      <c r="BK154" s="225">
        <f>ROUND(I154*H154,2)</f>
        <v>0</v>
      </c>
      <c r="BL154" s="18" t="s">
        <v>258</v>
      </c>
      <c r="BM154" s="224" t="s">
        <v>1112</v>
      </c>
    </row>
    <row r="155" s="2" customFormat="1">
      <c r="A155" s="39"/>
      <c r="B155" s="40"/>
      <c r="C155" s="41"/>
      <c r="D155" s="226" t="s">
        <v>155</v>
      </c>
      <c r="E155" s="41"/>
      <c r="F155" s="227" t="s">
        <v>1113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155</v>
      </c>
      <c r="AU155" s="18" t="s">
        <v>81</v>
      </c>
    </row>
    <row r="156" s="2" customFormat="1" ht="14.4" customHeight="1">
      <c r="A156" s="39"/>
      <c r="B156" s="40"/>
      <c r="C156" s="213" t="s">
        <v>145</v>
      </c>
      <c r="D156" s="213" t="s">
        <v>147</v>
      </c>
      <c r="E156" s="214" t="s">
        <v>553</v>
      </c>
      <c r="F156" s="215" t="s">
        <v>554</v>
      </c>
      <c r="G156" s="216" t="s">
        <v>200</v>
      </c>
      <c r="H156" s="217">
        <v>21</v>
      </c>
      <c r="I156" s="218"/>
      <c r="J156" s="219">
        <f>ROUND(I156*H156,2)</f>
        <v>0</v>
      </c>
      <c r="K156" s="215" t="s">
        <v>151</v>
      </c>
      <c r="L156" s="45"/>
      <c r="M156" s="220" t="s">
        <v>19</v>
      </c>
      <c r="N156" s="221" t="s">
        <v>43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258</v>
      </c>
      <c r="AT156" s="224" t="s">
        <v>147</v>
      </c>
      <c r="AU156" s="224" t="s">
        <v>81</v>
      </c>
      <c r="AY156" s="18" t="s">
        <v>143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79</v>
      </c>
      <c r="BK156" s="225">
        <f>ROUND(I156*H156,2)</f>
        <v>0</v>
      </c>
      <c r="BL156" s="18" t="s">
        <v>258</v>
      </c>
      <c r="BM156" s="224" t="s">
        <v>1114</v>
      </c>
    </row>
    <row r="157" s="2" customFormat="1">
      <c r="A157" s="39"/>
      <c r="B157" s="40"/>
      <c r="C157" s="41"/>
      <c r="D157" s="226" t="s">
        <v>155</v>
      </c>
      <c r="E157" s="41"/>
      <c r="F157" s="227" t="s">
        <v>556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155</v>
      </c>
      <c r="AU157" s="18" t="s">
        <v>81</v>
      </c>
    </row>
    <row r="158" s="2" customFormat="1" ht="14.4" customHeight="1">
      <c r="A158" s="39"/>
      <c r="B158" s="40"/>
      <c r="C158" s="213" t="s">
        <v>307</v>
      </c>
      <c r="D158" s="213" t="s">
        <v>147</v>
      </c>
      <c r="E158" s="214" t="s">
        <v>563</v>
      </c>
      <c r="F158" s="215" t="s">
        <v>564</v>
      </c>
      <c r="G158" s="216" t="s">
        <v>178</v>
      </c>
      <c r="H158" s="217">
        <v>5.0289999999999999</v>
      </c>
      <c r="I158" s="218"/>
      <c r="J158" s="219">
        <f>ROUND(I158*H158,2)</f>
        <v>0</v>
      </c>
      <c r="K158" s="215" t="s">
        <v>151</v>
      </c>
      <c r="L158" s="45"/>
      <c r="M158" s="220" t="s">
        <v>19</v>
      </c>
      <c r="N158" s="221" t="s">
        <v>43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258</v>
      </c>
      <c r="AT158" s="224" t="s">
        <v>147</v>
      </c>
      <c r="AU158" s="224" t="s">
        <v>81</v>
      </c>
      <c r="AY158" s="18" t="s">
        <v>143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79</v>
      </c>
      <c r="BK158" s="225">
        <f>ROUND(I158*H158,2)</f>
        <v>0</v>
      </c>
      <c r="BL158" s="18" t="s">
        <v>258</v>
      </c>
      <c r="BM158" s="224" t="s">
        <v>1115</v>
      </c>
    </row>
    <row r="159" s="2" customFormat="1">
      <c r="A159" s="39"/>
      <c r="B159" s="40"/>
      <c r="C159" s="41"/>
      <c r="D159" s="226" t="s">
        <v>155</v>
      </c>
      <c r="E159" s="41"/>
      <c r="F159" s="227" t="s">
        <v>566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155</v>
      </c>
      <c r="AU159" s="18" t="s">
        <v>81</v>
      </c>
    </row>
    <row r="160" s="2" customFormat="1" ht="14.4" customHeight="1">
      <c r="A160" s="39"/>
      <c r="B160" s="40"/>
      <c r="C160" s="213" t="s">
        <v>311</v>
      </c>
      <c r="D160" s="213" t="s">
        <v>147</v>
      </c>
      <c r="E160" s="214" t="s">
        <v>568</v>
      </c>
      <c r="F160" s="215" t="s">
        <v>569</v>
      </c>
      <c r="G160" s="216" t="s">
        <v>178</v>
      </c>
      <c r="H160" s="217">
        <v>0.64600000000000002</v>
      </c>
      <c r="I160" s="218"/>
      <c r="J160" s="219">
        <f>ROUND(I160*H160,2)</f>
        <v>0</v>
      </c>
      <c r="K160" s="215" t="s">
        <v>151</v>
      </c>
      <c r="L160" s="45"/>
      <c r="M160" s="220" t="s">
        <v>19</v>
      </c>
      <c r="N160" s="221" t="s">
        <v>43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258</v>
      </c>
      <c r="AT160" s="224" t="s">
        <v>147</v>
      </c>
      <c r="AU160" s="224" t="s">
        <v>81</v>
      </c>
      <c r="AY160" s="18" t="s">
        <v>143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79</v>
      </c>
      <c r="BK160" s="225">
        <f>ROUND(I160*H160,2)</f>
        <v>0</v>
      </c>
      <c r="BL160" s="18" t="s">
        <v>258</v>
      </c>
      <c r="BM160" s="224" t="s">
        <v>1116</v>
      </c>
    </row>
    <row r="161" s="2" customFormat="1">
      <c r="A161" s="39"/>
      <c r="B161" s="40"/>
      <c r="C161" s="41"/>
      <c r="D161" s="226" t="s">
        <v>155</v>
      </c>
      <c r="E161" s="41"/>
      <c r="F161" s="227" t="s">
        <v>571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155</v>
      </c>
      <c r="AU161" s="18" t="s">
        <v>81</v>
      </c>
    </row>
    <row r="162" s="2" customFormat="1" ht="14.4" customHeight="1">
      <c r="A162" s="39"/>
      <c r="B162" s="40"/>
      <c r="C162" s="213" t="s">
        <v>315</v>
      </c>
      <c r="D162" s="213" t="s">
        <v>147</v>
      </c>
      <c r="E162" s="214" t="s">
        <v>578</v>
      </c>
      <c r="F162" s="215" t="s">
        <v>579</v>
      </c>
      <c r="G162" s="216" t="s">
        <v>178</v>
      </c>
      <c r="H162" s="217">
        <v>0.64600000000000002</v>
      </c>
      <c r="I162" s="218"/>
      <c r="J162" s="219">
        <f>ROUND(I162*H162,2)</f>
        <v>0</v>
      </c>
      <c r="K162" s="215" t="s">
        <v>151</v>
      </c>
      <c r="L162" s="45"/>
      <c r="M162" s="220" t="s">
        <v>19</v>
      </c>
      <c r="N162" s="221" t="s">
        <v>43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258</v>
      </c>
      <c r="AT162" s="224" t="s">
        <v>147</v>
      </c>
      <c r="AU162" s="224" t="s">
        <v>81</v>
      </c>
      <c r="AY162" s="18" t="s">
        <v>143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79</v>
      </c>
      <c r="BK162" s="225">
        <f>ROUND(I162*H162,2)</f>
        <v>0</v>
      </c>
      <c r="BL162" s="18" t="s">
        <v>258</v>
      </c>
      <c r="BM162" s="224" t="s">
        <v>1117</v>
      </c>
    </row>
    <row r="163" s="2" customFormat="1">
      <c r="A163" s="39"/>
      <c r="B163" s="40"/>
      <c r="C163" s="41"/>
      <c r="D163" s="226" t="s">
        <v>155</v>
      </c>
      <c r="E163" s="41"/>
      <c r="F163" s="227" t="s">
        <v>581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155</v>
      </c>
      <c r="AU163" s="18" t="s">
        <v>81</v>
      </c>
    </row>
    <row r="164" s="12" customFormat="1" ht="22.8" customHeight="1">
      <c r="A164" s="12"/>
      <c r="B164" s="197"/>
      <c r="C164" s="198"/>
      <c r="D164" s="199" t="s">
        <v>71</v>
      </c>
      <c r="E164" s="211" t="s">
        <v>587</v>
      </c>
      <c r="F164" s="211" t="s">
        <v>588</v>
      </c>
      <c r="G164" s="198"/>
      <c r="H164" s="198"/>
      <c r="I164" s="201"/>
      <c r="J164" s="212">
        <f>BK164</f>
        <v>0</v>
      </c>
      <c r="K164" s="198"/>
      <c r="L164" s="203"/>
      <c r="M164" s="204"/>
      <c r="N164" s="205"/>
      <c r="O164" s="205"/>
      <c r="P164" s="206">
        <f>SUM(P165:P176)</f>
        <v>0</v>
      </c>
      <c r="Q164" s="205"/>
      <c r="R164" s="206">
        <f>SUM(R165:R176)</f>
        <v>0.0019400000000000001</v>
      </c>
      <c r="S164" s="205"/>
      <c r="T164" s="207">
        <f>SUM(T165:T176)</f>
        <v>0.028000000000000001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8" t="s">
        <v>81</v>
      </c>
      <c r="AT164" s="209" t="s">
        <v>71</v>
      </c>
      <c r="AU164" s="209" t="s">
        <v>79</v>
      </c>
      <c r="AY164" s="208" t="s">
        <v>143</v>
      </c>
      <c r="BK164" s="210">
        <f>SUM(BK165:BK176)</f>
        <v>0</v>
      </c>
    </row>
    <row r="165" s="2" customFormat="1" ht="14.4" customHeight="1">
      <c r="A165" s="39"/>
      <c r="B165" s="40"/>
      <c r="C165" s="213" t="s">
        <v>319</v>
      </c>
      <c r="D165" s="213" t="s">
        <v>147</v>
      </c>
      <c r="E165" s="214" t="s">
        <v>1118</v>
      </c>
      <c r="F165" s="215" t="s">
        <v>1119</v>
      </c>
      <c r="G165" s="216" t="s">
        <v>280</v>
      </c>
      <c r="H165" s="217">
        <v>2</v>
      </c>
      <c r="I165" s="218"/>
      <c r="J165" s="219">
        <f>ROUND(I165*H165,2)</f>
        <v>0</v>
      </c>
      <c r="K165" s="215" t="s">
        <v>151</v>
      </c>
      <c r="L165" s="45"/>
      <c r="M165" s="220" t="s">
        <v>19</v>
      </c>
      <c r="N165" s="221" t="s">
        <v>43</v>
      </c>
      <c r="O165" s="85"/>
      <c r="P165" s="222">
        <f>O165*H165</f>
        <v>0</v>
      </c>
      <c r="Q165" s="222">
        <v>2.0000000000000002E-05</v>
      </c>
      <c r="R165" s="222">
        <f>Q165*H165</f>
        <v>4.0000000000000003E-05</v>
      </c>
      <c r="S165" s="222">
        <v>0.014</v>
      </c>
      <c r="T165" s="223">
        <f>S165*H165</f>
        <v>0.028000000000000001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258</v>
      </c>
      <c r="AT165" s="224" t="s">
        <v>147</v>
      </c>
      <c r="AU165" s="224" t="s">
        <v>81</v>
      </c>
      <c r="AY165" s="18" t="s">
        <v>143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79</v>
      </c>
      <c r="BK165" s="225">
        <f>ROUND(I165*H165,2)</f>
        <v>0</v>
      </c>
      <c r="BL165" s="18" t="s">
        <v>258</v>
      </c>
      <c r="BM165" s="224" t="s">
        <v>1120</v>
      </c>
    </row>
    <row r="166" s="2" customFormat="1">
      <c r="A166" s="39"/>
      <c r="B166" s="40"/>
      <c r="C166" s="41"/>
      <c r="D166" s="226" t="s">
        <v>155</v>
      </c>
      <c r="E166" s="41"/>
      <c r="F166" s="227" t="s">
        <v>1121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155</v>
      </c>
      <c r="AU166" s="18" t="s">
        <v>81</v>
      </c>
    </row>
    <row r="167" s="2" customFormat="1" ht="14.4" customHeight="1">
      <c r="A167" s="39"/>
      <c r="B167" s="40"/>
      <c r="C167" s="213" t="s">
        <v>323</v>
      </c>
      <c r="D167" s="213" t="s">
        <v>147</v>
      </c>
      <c r="E167" s="214" t="s">
        <v>639</v>
      </c>
      <c r="F167" s="215" t="s">
        <v>640</v>
      </c>
      <c r="G167" s="216" t="s">
        <v>280</v>
      </c>
      <c r="H167" s="217">
        <v>2</v>
      </c>
      <c r="I167" s="218"/>
      <c r="J167" s="219">
        <f>ROUND(I167*H167,2)</f>
        <v>0</v>
      </c>
      <c r="K167" s="215" t="s">
        <v>151</v>
      </c>
      <c r="L167" s="45"/>
      <c r="M167" s="220" t="s">
        <v>19</v>
      </c>
      <c r="N167" s="221" t="s">
        <v>43</v>
      </c>
      <c r="O167" s="85"/>
      <c r="P167" s="222">
        <f>O167*H167</f>
        <v>0</v>
      </c>
      <c r="Q167" s="222">
        <v>0.00024000000000000001</v>
      </c>
      <c r="R167" s="222">
        <f>Q167*H167</f>
        <v>0.00048000000000000001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258</v>
      </c>
      <c r="AT167" s="224" t="s">
        <v>147</v>
      </c>
      <c r="AU167" s="224" t="s">
        <v>81</v>
      </c>
      <c r="AY167" s="18" t="s">
        <v>143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79</v>
      </c>
      <c r="BK167" s="225">
        <f>ROUND(I167*H167,2)</f>
        <v>0</v>
      </c>
      <c r="BL167" s="18" t="s">
        <v>258</v>
      </c>
      <c r="BM167" s="224" t="s">
        <v>1122</v>
      </c>
    </row>
    <row r="168" s="2" customFormat="1">
      <c r="A168" s="39"/>
      <c r="B168" s="40"/>
      <c r="C168" s="41"/>
      <c r="D168" s="226" t="s">
        <v>155</v>
      </c>
      <c r="E168" s="41"/>
      <c r="F168" s="227" t="s">
        <v>642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155</v>
      </c>
      <c r="AU168" s="18" t="s">
        <v>81</v>
      </c>
    </row>
    <row r="169" s="2" customFormat="1" ht="14.4" customHeight="1">
      <c r="A169" s="39"/>
      <c r="B169" s="40"/>
      <c r="C169" s="213" t="s">
        <v>327</v>
      </c>
      <c r="D169" s="213" t="s">
        <v>147</v>
      </c>
      <c r="E169" s="214" t="s">
        <v>654</v>
      </c>
      <c r="F169" s="215" t="s">
        <v>655</v>
      </c>
      <c r="G169" s="216" t="s">
        <v>280</v>
      </c>
      <c r="H169" s="217">
        <v>2</v>
      </c>
      <c r="I169" s="218"/>
      <c r="J169" s="219">
        <f>ROUND(I169*H169,2)</f>
        <v>0</v>
      </c>
      <c r="K169" s="215" t="s">
        <v>151</v>
      </c>
      <c r="L169" s="45"/>
      <c r="M169" s="220" t="s">
        <v>19</v>
      </c>
      <c r="N169" s="221" t="s">
        <v>43</v>
      </c>
      <c r="O169" s="85"/>
      <c r="P169" s="222">
        <f>O169*H169</f>
        <v>0</v>
      </c>
      <c r="Q169" s="222">
        <v>0.00021000000000000001</v>
      </c>
      <c r="R169" s="222">
        <f>Q169*H169</f>
        <v>0.00042000000000000002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258</v>
      </c>
      <c r="AT169" s="224" t="s">
        <v>147</v>
      </c>
      <c r="AU169" s="224" t="s">
        <v>81</v>
      </c>
      <c r="AY169" s="18" t="s">
        <v>143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79</v>
      </c>
      <c r="BK169" s="225">
        <f>ROUND(I169*H169,2)</f>
        <v>0</v>
      </c>
      <c r="BL169" s="18" t="s">
        <v>258</v>
      </c>
      <c r="BM169" s="224" t="s">
        <v>1123</v>
      </c>
    </row>
    <row r="170" s="2" customFormat="1">
      <c r="A170" s="39"/>
      <c r="B170" s="40"/>
      <c r="C170" s="41"/>
      <c r="D170" s="226" t="s">
        <v>155</v>
      </c>
      <c r="E170" s="41"/>
      <c r="F170" s="227" t="s">
        <v>657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155</v>
      </c>
      <c r="AU170" s="18" t="s">
        <v>81</v>
      </c>
    </row>
    <row r="171" s="2" customFormat="1" ht="14.4" customHeight="1">
      <c r="A171" s="39"/>
      <c r="B171" s="40"/>
      <c r="C171" s="213" t="s">
        <v>794</v>
      </c>
      <c r="D171" s="213" t="s">
        <v>147</v>
      </c>
      <c r="E171" s="214" t="s">
        <v>1124</v>
      </c>
      <c r="F171" s="215" t="s">
        <v>1125</v>
      </c>
      <c r="G171" s="216" t="s">
        <v>280</v>
      </c>
      <c r="H171" s="217">
        <v>2</v>
      </c>
      <c r="I171" s="218"/>
      <c r="J171" s="219">
        <f>ROUND(I171*H171,2)</f>
        <v>0</v>
      </c>
      <c r="K171" s="215" t="s">
        <v>151</v>
      </c>
      <c r="L171" s="45"/>
      <c r="M171" s="220" t="s">
        <v>19</v>
      </c>
      <c r="N171" s="221" t="s">
        <v>43</v>
      </c>
      <c r="O171" s="85"/>
      <c r="P171" s="222">
        <f>O171*H171</f>
        <v>0</v>
      </c>
      <c r="Q171" s="222">
        <v>0.00050000000000000001</v>
      </c>
      <c r="R171" s="222">
        <f>Q171*H171</f>
        <v>0.001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258</v>
      </c>
      <c r="AT171" s="224" t="s">
        <v>147</v>
      </c>
      <c r="AU171" s="224" t="s">
        <v>81</v>
      </c>
      <c r="AY171" s="18" t="s">
        <v>143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79</v>
      </c>
      <c r="BK171" s="225">
        <f>ROUND(I171*H171,2)</f>
        <v>0</v>
      </c>
      <c r="BL171" s="18" t="s">
        <v>258</v>
      </c>
      <c r="BM171" s="224" t="s">
        <v>1126</v>
      </c>
    </row>
    <row r="172" s="2" customFormat="1">
      <c r="A172" s="39"/>
      <c r="B172" s="40"/>
      <c r="C172" s="41"/>
      <c r="D172" s="226" t="s">
        <v>155</v>
      </c>
      <c r="E172" s="41"/>
      <c r="F172" s="227" t="s">
        <v>1127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81</v>
      </c>
    </row>
    <row r="173" s="2" customFormat="1" ht="14.4" customHeight="1">
      <c r="A173" s="39"/>
      <c r="B173" s="40"/>
      <c r="C173" s="213" t="s">
        <v>332</v>
      </c>
      <c r="D173" s="213" t="s">
        <v>147</v>
      </c>
      <c r="E173" s="214" t="s">
        <v>727</v>
      </c>
      <c r="F173" s="215" t="s">
        <v>728</v>
      </c>
      <c r="G173" s="216" t="s">
        <v>178</v>
      </c>
      <c r="H173" s="217">
        <v>0.002</v>
      </c>
      <c r="I173" s="218"/>
      <c r="J173" s="219">
        <f>ROUND(I173*H173,2)</f>
        <v>0</v>
      </c>
      <c r="K173" s="215" t="s">
        <v>151</v>
      </c>
      <c r="L173" s="45"/>
      <c r="M173" s="220" t="s">
        <v>19</v>
      </c>
      <c r="N173" s="221" t="s">
        <v>43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258</v>
      </c>
      <c r="AT173" s="224" t="s">
        <v>147</v>
      </c>
      <c r="AU173" s="224" t="s">
        <v>81</v>
      </c>
      <c r="AY173" s="18" t="s">
        <v>143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79</v>
      </c>
      <c r="BK173" s="225">
        <f>ROUND(I173*H173,2)</f>
        <v>0</v>
      </c>
      <c r="BL173" s="18" t="s">
        <v>258</v>
      </c>
      <c r="BM173" s="224" t="s">
        <v>1128</v>
      </c>
    </row>
    <row r="174" s="2" customFormat="1">
      <c r="A174" s="39"/>
      <c r="B174" s="40"/>
      <c r="C174" s="41"/>
      <c r="D174" s="226" t="s">
        <v>155</v>
      </c>
      <c r="E174" s="41"/>
      <c r="F174" s="227" t="s">
        <v>730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155</v>
      </c>
      <c r="AU174" s="18" t="s">
        <v>81</v>
      </c>
    </row>
    <row r="175" s="2" customFormat="1" ht="14.4" customHeight="1">
      <c r="A175" s="39"/>
      <c r="B175" s="40"/>
      <c r="C175" s="213" t="s">
        <v>339</v>
      </c>
      <c r="D175" s="213" t="s">
        <v>147</v>
      </c>
      <c r="E175" s="214" t="s">
        <v>732</v>
      </c>
      <c r="F175" s="215" t="s">
        <v>733</v>
      </c>
      <c r="G175" s="216" t="s">
        <v>178</v>
      </c>
      <c r="H175" s="217">
        <v>0.002</v>
      </c>
      <c r="I175" s="218"/>
      <c r="J175" s="219">
        <f>ROUND(I175*H175,2)</f>
        <v>0</v>
      </c>
      <c r="K175" s="215" t="s">
        <v>151</v>
      </c>
      <c r="L175" s="45"/>
      <c r="M175" s="220" t="s">
        <v>19</v>
      </c>
      <c r="N175" s="221" t="s">
        <v>43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258</v>
      </c>
      <c r="AT175" s="224" t="s">
        <v>147</v>
      </c>
      <c r="AU175" s="224" t="s">
        <v>81</v>
      </c>
      <c r="AY175" s="18" t="s">
        <v>143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79</v>
      </c>
      <c r="BK175" s="225">
        <f>ROUND(I175*H175,2)</f>
        <v>0</v>
      </c>
      <c r="BL175" s="18" t="s">
        <v>258</v>
      </c>
      <c r="BM175" s="224" t="s">
        <v>1129</v>
      </c>
    </row>
    <row r="176" s="2" customFormat="1">
      <c r="A176" s="39"/>
      <c r="B176" s="40"/>
      <c r="C176" s="41"/>
      <c r="D176" s="226" t="s">
        <v>155</v>
      </c>
      <c r="E176" s="41"/>
      <c r="F176" s="227" t="s">
        <v>735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155</v>
      </c>
      <c r="AU176" s="18" t="s">
        <v>81</v>
      </c>
    </row>
    <row r="177" s="12" customFormat="1" ht="22.8" customHeight="1">
      <c r="A177" s="12"/>
      <c r="B177" s="197"/>
      <c r="C177" s="198"/>
      <c r="D177" s="199" t="s">
        <v>71</v>
      </c>
      <c r="E177" s="211" t="s">
        <v>1130</v>
      </c>
      <c r="F177" s="211" t="s">
        <v>1131</v>
      </c>
      <c r="G177" s="198"/>
      <c r="H177" s="198"/>
      <c r="I177" s="201"/>
      <c r="J177" s="212">
        <f>BK177</f>
        <v>0</v>
      </c>
      <c r="K177" s="198"/>
      <c r="L177" s="203"/>
      <c r="M177" s="204"/>
      <c r="N177" s="205"/>
      <c r="O177" s="205"/>
      <c r="P177" s="206">
        <f>SUM(P178:P209)</f>
        <v>0</v>
      </c>
      <c r="Q177" s="205"/>
      <c r="R177" s="206">
        <f>SUM(R178:R209)</f>
        <v>0.041043200000000002</v>
      </c>
      <c r="S177" s="205"/>
      <c r="T177" s="207">
        <f>SUM(T178:T209)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8" t="s">
        <v>81</v>
      </c>
      <c r="AT177" s="209" t="s">
        <v>71</v>
      </c>
      <c r="AU177" s="209" t="s">
        <v>79</v>
      </c>
      <c r="AY177" s="208" t="s">
        <v>143</v>
      </c>
      <c r="BK177" s="210">
        <f>SUM(BK178:BK209)</f>
        <v>0</v>
      </c>
    </row>
    <row r="178" s="2" customFormat="1" ht="14.4" customHeight="1">
      <c r="A178" s="39"/>
      <c r="B178" s="40"/>
      <c r="C178" s="213" t="s">
        <v>344</v>
      </c>
      <c r="D178" s="213" t="s">
        <v>147</v>
      </c>
      <c r="E178" s="214" t="s">
        <v>1132</v>
      </c>
      <c r="F178" s="215" t="s">
        <v>1133</v>
      </c>
      <c r="G178" s="216" t="s">
        <v>200</v>
      </c>
      <c r="H178" s="217">
        <v>10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43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258</v>
      </c>
      <c r="AT178" s="224" t="s">
        <v>147</v>
      </c>
      <c r="AU178" s="224" t="s">
        <v>81</v>
      </c>
      <c r="AY178" s="18" t="s">
        <v>143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79</v>
      </c>
      <c r="BK178" s="225">
        <f>ROUND(I178*H178,2)</f>
        <v>0</v>
      </c>
      <c r="BL178" s="18" t="s">
        <v>258</v>
      </c>
      <c r="BM178" s="224" t="s">
        <v>1134</v>
      </c>
    </row>
    <row r="179" s="2" customFormat="1">
      <c r="A179" s="39"/>
      <c r="B179" s="40"/>
      <c r="C179" s="41"/>
      <c r="D179" s="226" t="s">
        <v>155</v>
      </c>
      <c r="E179" s="41"/>
      <c r="F179" s="227" t="s">
        <v>1133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155</v>
      </c>
      <c r="AU179" s="18" t="s">
        <v>81</v>
      </c>
    </row>
    <row r="180" s="2" customFormat="1" ht="14.4" customHeight="1">
      <c r="A180" s="39"/>
      <c r="B180" s="40"/>
      <c r="C180" s="264" t="s">
        <v>349</v>
      </c>
      <c r="D180" s="264" t="s">
        <v>243</v>
      </c>
      <c r="E180" s="265" t="s">
        <v>1135</v>
      </c>
      <c r="F180" s="266" t="s">
        <v>1136</v>
      </c>
      <c r="G180" s="267" t="s">
        <v>200</v>
      </c>
      <c r="H180" s="268">
        <v>10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43</v>
      </c>
      <c r="O180" s="85"/>
      <c r="P180" s="222">
        <f>O180*H180</f>
        <v>0</v>
      </c>
      <c r="Q180" s="222">
        <v>6.9999999999999994E-05</v>
      </c>
      <c r="R180" s="222">
        <f>Q180*H180</f>
        <v>0.00069999999999999988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323</v>
      </c>
      <c r="AT180" s="224" t="s">
        <v>243</v>
      </c>
      <c r="AU180" s="224" t="s">
        <v>81</v>
      </c>
      <c r="AY180" s="18" t="s">
        <v>143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79</v>
      </c>
      <c r="BK180" s="225">
        <f>ROUND(I180*H180,2)</f>
        <v>0</v>
      </c>
      <c r="BL180" s="18" t="s">
        <v>258</v>
      </c>
      <c r="BM180" s="224" t="s">
        <v>1137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1136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81</v>
      </c>
    </row>
    <row r="182" s="2" customFormat="1" ht="14.4" customHeight="1">
      <c r="A182" s="39"/>
      <c r="B182" s="40"/>
      <c r="C182" s="213" t="s">
        <v>354</v>
      </c>
      <c r="D182" s="213" t="s">
        <v>147</v>
      </c>
      <c r="E182" s="214" t="s">
        <v>1138</v>
      </c>
      <c r="F182" s="215" t="s">
        <v>1139</v>
      </c>
      <c r="G182" s="216" t="s">
        <v>200</v>
      </c>
      <c r="H182" s="217">
        <v>150</v>
      </c>
      <c r="I182" s="218"/>
      <c r="J182" s="219">
        <f>ROUND(I182*H182,2)</f>
        <v>0</v>
      </c>
      <c r="K182" s="215" t="s">
        <v>19</v>
      </c>
      <c r="L182" s="45"/>
      <c r="M182" s="220" t="s">
        <v>19</v>
      </c>
      <c r="N182" s="221" t="s">
        <v>43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258</v>
      </c>
      <c r="AT182" s="224" t="s">
        <v>147</v>
      </c>
      <c r="AU182" s="224" t="s">
        <v>81</v>
      </c>
      <c r="AY182" s="18" t="s">
        <v>143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79</v>
      </c>
      <c r="BK182" s="225">
        <f>ROUND(I182*H182,2)</f>
        <v>0</v>
      </c>
      <c r="BL182" s="18" t="s">
        <v>258</v>
      </c>
      <c r="BM182" s="224" t="s">
        <v>1140</v>
      </c>
    </row>
    <row r="183" s="2" customFormat="1">
      <c r="A183" s="39"/>
      <c r="B183" s="40"/>
      <c r="C183" s="41"/>
      <c r="D183" s="226" t="s">
        <v>155</v>
      </c>
      <c r="E183" s="41"/>
      <c r="F183" s="227" t="s">
        <v>1139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155</v>
      </c>
      <c r="AU183" s="18" t="s">
        <v>81</v>
      </c>
    </row>
    <row r="184" s="2" customFormat="1" ht="14.4" customHeight="1">
      <c r="A184" s="39"/>
      <c r="B184" s="40"/>
      <c r="C184" s="264" t="s">
        <v>359</v>
      </c>
      <c r="D184" s="264" t="s">
        <v>243</v>
      </c>
      <c r="E184" s="265" t="s">
        <v>1141</v>
      </c>
      <c r="F184" s="266" t="s">
        <v>1142</v>
      </c>
      <c r="G184" s="267" t="s">
        <v>200</v>
      </c>
      <c r="H184" s="268">
        <v>150</v>
      </c>
      <c r="I184" s="269"/>
      <c r="J184" s="270">
        <f>ROUND(I184*H184,2)</f>
        <v>0</v>
      </c>
      <c r="K184" s="266" t="s">
        <v>19</v>
      </c>
      <c r="L184" s="271"/>
      <c r="M184" s="272" t="s">
        <v>19</v>
      </c>
      <c r="N184" s="273" t="s">
        <v>43</v>
      </c>
      <c r="O184" s="85"/>
      <c r="P184" s="222">
        <f>O184*H184</f>
        <v>0</v>
      </c>
      <c r="Q184" s="222">
        <v>0.00025999999999999998</v>
      </c>
      <c r="R184" s="222">
        <f>Q184*H184</f>
        <v>0.039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323</v>
      </c>
      <c r="AT184" s="224" t="s">
        <v>243</v>
      </c>
      <c r="AU184" s="224" t="s">
        <v>81</v>
      </c>
      <c r="AY184" s="18" t="s">
        <v>143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79</v>
      </c>
      <c r="BK184" s="225">
        <f>ROUND(I184*H184,2)</f>
        <v>0</v>
      </c>
      <c r="BL184" s="18" t="s">
        <v>258</v>
      </c>
      <c r="BM184" s="224" t="s">
        <v>1143</v>
      </c>
    </row>
    <row r="185" s="2" customFormat="1">
      <c r="A185" s="39"/>
      <c r="B185" s="40"/>
      <c r="C185" s="41"/>
      <c r="D185" s="226" t="s">
        <v>155</v>
      </c>
      <c r="E185" s="41"/>
      <c r="F185" s="227" t="s">
        <v>1142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155</v>
      </c>
      <c r="AU185" s="18" t="s">
        <v>81</v>
      </c>
    </row>
    <row r="186" s="2" customFormat="1" ht="14.4" customHeight="1">
      <c r="A186" s="39"/>
      <c r="B186" s="40"/>
      <c r="C186" s="213" t="s">
        <v>364</v>
      </c>
      <c r="D186" s="213" t="s">
        <v>147</v>
      </c>
      <c r="E186" s="214" t="s">
        <v>1144</v>
      </c>
      <c r="F186" s="215" t="s">
        <v>1145</v>
      </c>
      <c r="G186" s="216" t="s">
        <v>280</v>
      </c>
      <c r="H186" s="217">
        <v>4</v>
      </c>
      <c r="I186" s="218"/>
      <c r="J186" s="219">
        <f>ROUND(I186*H186,2)</f>
        <v>0</v>
      </c>
      <c r="K186" s="215" t="s">
        <v>19</v>
      </c>
      <c r="L186" s="45"/>
      <c r="M186" s="220" t="s">
        <v>19</v>
      </c>
      <c r="N186" s="221" t="s">
        <v>43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258</v>
      </c>
      <c r="AT186" s="224" t="s">
        <v>147</v>
      </c>
      <c r="AU186" s="224" t="s">
        <v>81</v>
      </c>
      <c r="AY186" s="18" t="s">
        <v>143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79</v>
      </c>
      <c r="BK186" s="225">
        <f>ROUND(I186*H186,2)</f>
        <v>0</v>
      </c>
      <c r="BL186" s="18" t="s">
        <v>258</v>
      </c>
      <c r="BM186" s="224" t="s">
        <v>1146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1145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81</v>
      </c>
    </row>
    <row r="188" s="2" customFormat="1" ht="14.4" customHeight="1">
      <c r="A188" s="39"/>
      <c r="B188" s="40"/>
      <c r="C188" s="264" t="s">
        <v>369</v>
      </c>
      <c r="D188" s="264" t="s">
        <v>243</v>
      </c>
      <c r="E188" s="265" t="s">
        <v>1147</v>
      </c>
      <c r="F188" s="266" t="s">
        <v>1148</v>
      </c>
      <c r="G188" s="267" t="s">
        <v>280</v>
      </c>
      <c r="H188" s="268">
        <v>2</v>
      </c>
      <c r="I188" s="269"/>
      <c r="J188" s="270">
        <f>ROUND(I188*H188,2)</f>
        <v>0</v>
      </c>
      <c r="K188" s="266" t="s">
        <v>19</v>
      </c>
      <c r="L188" s="271"/>
      <c r="M188" s="272" t="s">
        <v>19</v>
      </c>
      <c r="N188" s="273" t="s">
        <v>43</v>
      </c>
      <c r="O188" s="85"/>
      <c r="P188" s="222">
        <f>O188*H188</f>
        <v>0</v>
      </c>
      <c r="Q188" s="222">
        <v>0.00011</v>
      </c>
      <c r="R188" s="222">
        <f>Q188*H188</f>
        <v>0.00022000000000000001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323</v>
      </c>
      <c r="AT188" s="224" t="s">
        <v>243</v>
      </c>
      <c r="AU188" s="224" t="s">
        <v>81</v>
      </c>
      <c r="AY188" s="18" t="s">
        <v>143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79</v>
      </c>
      <c r="BK188" s="225">
        <f>ROUND(I188*H188,2)</f>
        <v>0</v>
      </c>
      <c r="BL188" s="18" t="s">
        <v>258</v>
      </c>
      <c r="BM188" s="224" t="s">
        <v>1149</v>
      </c>
    </row>
    <row r="189" s="2" customFormat="1">
      <c r="A189" s="39"/>
      <c r="B189" s="40"/>
      <c r="C189" s="41"/>
      <c r="D189" s="226" t="s">
        <v>155</v>
      </c>
      <c r="E189" s="41"/>
      <c r="F189" s="227" t="s">
        <v>1150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155</v>
      </c>
      <c r="AU189" s="18" t="s">
        <v>81</v>
      </c>
    </row>
    <row r="190" s="2" customFormat="1" ht="14.4" customHeight="1">
      <c r="A190" s="39"/>
      <c r="B190" s="40"/>
      <c r="C190" s="264" t="s">
        <v>374</v>
      </c>
      <c r="D190" s="264" t="s">
        <v>243</v>
      </c>
      <c r="E190" s="265" t="s">
        <v>1151</v>
      </c>
      <c r="F190" s="266" t="s">
        <v>1152</v>
      </c>
      <c r="G190" s="267" t="s">
        <v>280</v>
      </c>
      <c r="H190" s="268">
        <v>2</v>
      </c>
      <c r="I190" s="269"/>
      <c r="J190" s="270">
        <f>ROUND(I190*H190,2)</f>
        <v>0</v>
      </c>
      <c r="K190" s="266" t="s">
        <v>19</v>
      </c>
      <c r="L190" s="271"/>
      <c r="M190" s="272" t="s">
        <v>19</v>
      </c>
      <c r="N190" s="273" t="s">
        <v>43</v>
      </c>
      <c r="O190" s="85"/>
      <c r="P190" s="222">
        <f>O190*H190</f>
        <v>0</v>
      </c>
      <c r="Q190" s="222">
        <v>0.00011</v>
      </c>
      <c r="R190" s="222">
        <f>Q190*H190</f>
        <v>0.00022000000000000001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323</v>
      </c>
      <c r="AT190" s="224" t="s">
        <v>243</v>
      </c>
      <c r="AU190" s="224" t="s">
        <v>81</v>
      </c>
      <c r="AY190" s="18" t="s">
        <v>143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79</v>
      </c>
      <c r="BK190" s="225">
        <f>ROUND(I190*H190,2)</f>
        <v>0</v>
      </c>
      <c r="BL190" s="18" t="s">
        <v>258</v>
      </c>
      <c r="BM190" s="224" t="s">
        <v>1153</v>
      </c>
    </row>
    <row r="191" s="2" customFormat="1">
      <c r="A191" s="39"/>
      <c r="B191" s="40"/>
      <c r="C191" s="41"/>
      <c r="D191" s="226" t="s">
        <v>155</v>
      </c>
      <c r="E191" s="41"/>
      <c r="F191" s="227" t="s">
        <v>1150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155</v>
      </c>
      <c r="AU191" s="18" t="s">
        <v>81</v>
      </c>
    </row>
    <row r="192" s="2" customFormat="1" ht="14.4" customHeight="1">
      <c r="A192" s="39"/>
      <c r="B192" s="40"/>
      <c r="C192" s="213" t="s">
        <v>379</v>
      </c>
      <c r="D192" s="213" t="s">
        <v>147</v>
      </c>
      <c r="E192" s="214" t="s">
        <v>1154</v>
      </c>
      <c r="F192" s="215" t="s">
        <v>1155</v>
      </c>
      <c r="G192" s="216" t="s">
        <v>200</v>
      </c>
      <c r="H192" s="217">
        <v>30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43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258</v>
      </c>
      <c r="AT192" s="224" t="s">
        <v>147</v>
      </c>
      <c r="AU192" s="224" t="s">
        <v>81</v>
      </c>
      <c r="AY192" s="18" t="s">
        <v>143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79</v>
      </c>
      <c r="BK192" s="225">
        <f>ROUND(I192*H192,2)</f>
        <v>0</v>
      </c>
      <c r="BL192" s="18" t="s">
        <v>258</v>
      </c>
      <c r="BM192" s="224" t="s">
        <v>1156</v>
      </c>
    </row>
    <row r="193" s="2" customFormat="1">
      <c r="A193" s="39"/>
      <c r="B193" s="40"/>
      <c r="C193" s="41"/>
      <c r="D193" s="226" t="s">
        <v>155</v>
      </c>
      <c r="E193" s="41"/>
      <c r="F193" s="227" t="s">
        <v>1155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155</v>
      </c>
      <c r="AU193" s="18" t="s">
        <v>81</v>
      </c>
    </row>
    <row r="194" s="2" customFormat="1" ht="14.4" customHeight="1">
      <c r="A194" s="39"/>
      <c r="B194" s="40"/>
      <c r="C194" s="264" t="s">
        <v>386</v>
      </c>
      <c r="D194" s="264" t="s">
        <v>243</v>
      </c>
      <c r="E194" s="265" t="s">
        <v>1157</v>
      </c>
      <c r="F194" s="266" t="s">
        <v>1158</v>
      </c>
      <c r="G194" s="267" t="s">
        <v>200</v>
      </c>
      <c r="H194" s="268">
        <v>30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43</v>
      </c>
      <c r="O194" s="85"/>
      <c r="P194" s="222">
        <f>O194*H194</f>
        <v>0</v>
      </c>
      <c r="Q194" s="222">
        <v>2.0000000000000002E-05</v>
      </c>
      <c r="R194" s="222">
        <f>Q194*H194</f>
        <v>0.00060000000000000006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323</v>
      </c>
      <c r="AT194" s="224" t="s">
        <v>243</v>
      </c>
      <c r="AU194" s="224" t="s">
        <v>81</v>
      </c>
      <c r="AY194" s="18" t="s">
        <v>143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79</v>
      </c>
      <c r="BK194" s="225">
        <f>ROUND(I194*H194,2)</f>
        <v>0</v>
      </c>
      <c r="BL194" s="18" t="s">
        <v>258</v>
      </c>
      <c r="BM194" s="224" t="s">
        <v>1159</v>
      </c>
    </row>
    <row r="195" s="2" customFormat="1">
      <c r="A195" s="39"/>
      <c r="B195" s="40"/>
      <c r="C195" s="41"/>
      <c r="D195" s="226" t="s">
        <v>155</v>
      </c>
      <c r="E195" s="41"/>
      <c r="F195" s="227" t="s">
        <v>1160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155</v>
      </c>
      <c r="AU195" s="18" t="s">
        <v>81</v>
      </c>
    </row>
    <row r="196" s="2" customFormat="1" ht="14.4" customHeight="1">
      <c r="A196" s="39"/>
      <c r="B196" s="40"/>
      <c r="C196" s="213" t="s">
        <v>394</v>
      </c>
      <c r="D196" s="213" t="s">
        <v>147</v>
      </c>
      <c r="E196" s="214" t="s">
        <v>1161</v>
      </c>
      <c r="F196" s="215" t="s">
        <v>1162</v>
      </c>
      <c r="G196" s="216" t="s">
        <v>280</v>
      </c>
      <c r="H196" s="217">
        <v>12</v>
      </c>
      <c r="I196" s="218"/>
      <c r="J196" s="219">
        <f>ROUND(I196*H196,2)</f>
        <v>0</v>
      </c>
      <c r="K196" s="215" t="s">
        <v>19</v>
      </c>
      <c r="L196" s="45"/>
      <c r="M196" s="220" t="s">
        <v>19</v>
      </c>
      <c r="N196" s="221" t="s">
        <v>43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258</v>
      </c>
      <c r="AT196" s="224" t="s">
        <v>147</v>
      </c>
      <c r="AU196" s="224" t="s">
        <v>81</v>
      </c>
      <c r="AY196" s="18" t="s">
        <v>143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79</v>
      </c>
      <c r="BK196" s="225">
        <f>ROUND(I196*H196,2)</f>
        <v>0</v>
      </c>
      <c r="BL196" s="18" t="s">
        <v>258</v>
      </c>
      <c r="BM196" s="224" t="s">
        <v>1163</v>
      </c>
    </row>
    <row r="197" s="2" customFormat="1">
      <c r="A197" s="39"/>
      <c r="B197" s="40"/>
      <c r="C197" s="41"/>
      <c r="D197" s="226" t="s">
        <v>155</v>
      </c>
      <c r="E197" s="41"/>
      <c r="F197" s="227" t="s">
        <v>1162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155</v>
      </c>
      <c r="AU197" s="18" t="s">
        <v>81</v>
      </c>
    </row>
    <row r="198" s="2" customFormat="1" ht="14.4" customHeight="1">
      <c r="A198" s="39"/>
      <c r="B198" s="40"/>
      <c r="C198" s="213" t="s">
        <v>400</v>
      </c>
      <c r="D198" s="213" t="s">
        <v>147</v>
      </c>
      <c r="E198" s="214" t="s">
        <v>1164</v>
      </c>
      <c r="F198" s="215" t="s">
        <v>1165</v>
      </c>
      <c r="G198" s="216" t="s">
        <v>280</v>
      </c>
      <c r="H198" s="217">
        <v>4</v>
      </c>
      <c r="I198" s="218"/>
      <c r="J198" s="219">
        <f>ROUND(I198*H198,2)</f>
        <v>0</v>
      </c>
      <c r="K198" s="215" t="s">
        <v>293</v>
      </c>
      <c r="L198" s="45"/>
      <c r="M198" s="220" t="s">
        <v>19</v>
      </c>
      <c r="N198" s="221" t="s">
        <v>43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258</v>
      </c>
      <c r="AT198" s="224" t="s">
        <v>147</v>
      </c>
      <c r="AU198" s="224" t="s">
        <v>81</v>
      </c>
      <c r="AY198" s="18" t="s">
        <v>143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79</v>
      </c>
      <c r="BK198" s="225">
        <f>ROUND(I198*H198,2)</f>
        <v>0</v>
      </c>
      <c r="BL198" s="18" t="s">
        <v>258</v>
      </c>
      <c r="BM198" s="224" t="s">
        <v>1166</v>
      </c>
    </row>
    <row r="199" s="2" customFormat="1">
      <c r="A199" s="39"/>
      <c r="B199" s="40"/>
      <c r="C199" s="41"/>
      <c r="D199" s="226" t="s">
        <v>155</v>
      </c>
      <c r="E199" s="41"/>
      <c r="F199" s="227" t="s">
        <v>1167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155</v>
      </c>
      <c r="AU199" s="18" t="s">
        <v>81</v>
      </c>
    </row>
    <row r="200" s="2" customFormat="1" ht="24.15" customHeight="1">
      <c r="A200" s="39"/>
      <c r="B200" s="40"/>
      <c r="C200" s="264" t="s">
        <v>405</v>
      </c>
      <c r="D200" s="264" t="s">
        <v>243</v>
      </c>
      <c r="E200" s="265" t="s">
        <v>1168</v>
      </c>
      <c r="F200" s="266" t="s">
        <v>1169</v>
      </c>
      <c r="G200" s="267" t="s">
        <v>1170</v>
      </c>
      <c r="H200" s="268">
        <v>0.040000000000000001</v>
      </c>
      <c r="I200" s="269"/>
      <c r="J200" s="270">
        <f>ROUND(I200*H200,2)</f>
        <v>0</v>
      </c>
      <c r="K200" s="266" t="s">
        <v>293</v>
      </c>
      <c r="L200" s="271"/>
      <c r="M200" s="272" t="s">
        <v>19</v>
      </c>
      <c r="N200" s="273" t="s">
        <v>43</v>
      </c>
      <c r="O200" s="85"/>
      <c r="P200" s="222">
        <f>O200*H200</f>
        <v>0</v>
      </c>
      <c r="Q200" s="222">
        <v>0.0040099999999999997</v>
      </c>
      <c r="R200" s="222">
        <f>Q200*H200</f>
        <v>0.0001604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323</v>
      </c>
      <c r="AT200" s="224" t="s">
        <v>243</v>
      </c>
      <c r="AU200" s="224" t="s">
        <v>81</v>
      </c>
      <c r="AY200" s="18" t="s">
        <v>143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79</v>
      </c>
      <c r="BK200" s="225">
        <f>ROUND(I200*H200,2)</f>
        <v>0</v>
      </c>
      <c r="BL200" s="18" t="s">
        <v>258</v>
      </c>
      <c r="BM200" s="224" t="s">
        <v>1171</v>
      </c>
    </row>
    <row r="201" s="2" customFormat="1">
      <c r="A201" s="39"/>
      <c r="B201" s="40"/>
      <c r="C201" s="41"/>
      <c r="D201" s="226" t="s">
        <v>155</v>
      </c>
      <c r="E201" s="41"/>
      <c r="F201" s="227" t="s">
        <v>1169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155</v>
      </c>
      <c r="AU201" s="18" t="s">
        <v>81</v>
      </c>
    </row>
    <row r="202" s="2" customFormat="1" ht="24.15" customHeight="1">
      <c r="A202" s="39"/>
      <c r="B202" s="40"/>
      <c r="C202" s="264" t="s">
        <v>409</v>
      </c>
      <c r="D202" s="264" t="s">
        <v>243</v>
      </c>
      <c r="E202" s="265" t="s">
        <v>1172</v>
      </c>
      <c r="F202" s="266" t="s">
        <v>1173</v>
      </c>
      <c r="G202" s="267" t="s">
        <v>1170</v>
      </c>
      <c r="H202" s="268">
        <v>0.040000000000000001</v>
      </c>
      <c r="I202" s="269"/>
      <c r="J202" s="270">
        <f>ROUND(I202*H202,2)</f>
        <v>0</v>
      </c>
      <c r="K202" s="266" t="s">
        <v>293</v>
      </c>
      <c r="L202" s="271"/>
      <c r="M202" s="272" t="s">
        <v>19</v>
      </c>
      <c r="N202" s="273" t="s">
        <v>43</v>
      </c>
      <c r="O202" s="85"/>
      <c r="P202" s="222">
        <f>O202*H202</f>
        <v>0</v>
      </c>
      <c r="Q202" s="222">
        <v>0.00314</v>
      </c>
      <c r="R202" s="222">
        <f>Q202*H202</f>
        <v>0.00012559999999999999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323</v>
      </c>
      <c r="AT202" s="224" t="s">
        <v>243</v>
      </c>
      <c r="AU202" s="224" t="s">
        <v>81</v>
      </c>
      <c r="AY202" s="18" t="s">
        <v>143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79</v>
      </c>
      <c r="BK202" s="225">
        <f>ROUND(I202*H202,2)</f>
        <v>0</v>
      </c>
      <c r="BL202" s="18" t="s">
        <v>258</v>
      </c>
      <c r="BM202" s="224" t="s">
        <v>1174</v>
      </c>
    </row>
    <row r="203" s="2" customFormat="1">
      <c r="A203" s="39"/>
      <c r="B203" s="40"/>
      <c r="C203" s="41"/>
      <c r="D203" s="226" t="s">
        <v>155</v>
      </c>
      <c r="E203" s="41"/>
      <c r="F203" s="227" t="s">
        <v>1173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155</v>
      </c>
      <c r="AU203" s="18" t="s">
        <v>81</v>
      </c>
    </row>
    <row r="204" s="2" customFormat="1" ht="24.15" customHeight="1">
      <c r="A204" s="39"/>
      <c r="B204" s="40"/>
      <c r="C204" s="264" t="s">
        <v>414</v>
      </c>
      <c r="D204" s="264" t="s">
        <v>243</v>
      </c>
      <c r="E204" s="265" t="s">
        <v>1175</v>
      </c>
      <c r="F204" s="266" t="s">
        <v>1176</v>
      </c>
      <c r="G204" s="267" t="s">
        <v>1170</v>
      </c>
      <c r="H204" s="268">
        <v>0.040000000000000001</v>
      </c>
      <c r="I204" s="269"/>
      <c r="J204" s="270">
        <f>ROUND(I204*H204,2)</f>
        <v>0</v>
      </c>
      <c r="K204" s="266" t="s">
        <v>293</v>
      </c>
      <c r="L204" s="271"/>
      <c r="M204" s="272" t="s">
        <v>19</v>
      </c>
      <c r="N204" s="273" t="s">
        <v>43</v>
      </c>
      <c r="O204" s="85"/>
      <c r="P204" s="222">
        <f>O204*H204</f>
        <v>0</v>
      </c>
      <c r="Q204" s="222">
        <v>0.00021000000000000001</v>
      </c>
      <c r="R204" s="222">
        <f>Q204*H204</f>
        <v>8.4000000000000009E-06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323</v>
      </c>
      <c r="AT204" s="224" t="s">
        <v>243</v>
      </c>
      <c r="AU204" s="224" t="s">
        <v>81</v>
      </c>
      <c r="AY204" s="18" t="s">
        <v>143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79</v>
      </c>
      <c r="BK204" s="225">
        <f>ROUND(I204*H204,2)</f>
        <v>0</v>
      </c>
      <c r="BL204" s="18" t="s">
        <v>258</v>
      </c>
      <c r="BM204" s="224" t="s">
        <v>1177</v>
      </c>
    </row>
    <row r="205" s="2" customFormat="1">
      <c r="A205" s="39"/>
      <c r="B205" s="40"/>
      <c r="C205" s="41"/>
      <c r="D205" s="226" t="s">
        <v>155</v>
      </c>
      <c r="E205" s="41"/>
      <c r="F205" s="227" t="s">
        <v>1176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155</v>
      </c>
      <c r="AU205" s="18" t="s">
        <v>81</v>
      </c>
    </row>
    <row r="206" s="2" customFormat="1" ht="24.15" customHeight="1">
      <c r="A206" s="39"/>
      <c r="B206" s="40"/>
      <c r="C206" s="264" t="s">
        <v>418</v>
      </c>
      <c r="D206" s="264" t="s">
        <v>243</v>
      </c>
      <c r="E206" s="265" t="s">
        <v>1178</v>
      </c>
      <c r="F206" s="266" t="s">
        <v>1179</v>
      </c>
      <c r="G206" s="267" t="s">
        <v>1170</v>
      </c>
      <c r="H206" s="268">
        <v>0.040000000000000001</v>
      </c>
      <c r="I206" s="269"/>
      <c r="J206" s="270">
        <f>ROUND(I206*H206,2)</f>
        <v>0</v>
      </c>
      <c r="K206" s="266" t="s">
        <v>293</v>
      </c>
      <c r="L206" s="271"/>
      <c r="M206" s="272" t="s">
        <v>19</v>
      </c>
      <c r="N206" s="273" t="s">
        <v>43</v>
      </c>
      <c r="O206" s="85"/>
      <c r="P206" s="222">
        <f>O206*H206</f>
        <v>0</v>
      </c>
      <c r="Q206" s="222">
        <v>0.00022000000000000001</v>
      </c>
      <c r="R206" s="222">
        <f>Q206*H206</f>
        <v>8.8000000000000004E-06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323</v>
      </c>
      <c r="AT206" s="224" t="s">
        <v>243</v>
      </c>
      <c r="AU206" s="224" t="s">
        <v>81</v>
      </c>
      <c r="AY206" s="18" t="s">
        <v>143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79</v>
      </c>
      <c r="BK206" s="225">
        <f>ROUND(I206*H206,2)</f>
        <v>0</v>
      </c>
      <c r="BL206" s="18" t="s">
        <v>258</v>
      </c>
      <c r="BM206" s="224" t="s">
        <v>1180</v>
      </c>
    </row>
    <row r="207" s="2" customFormat="1">
      <c r="A207" s="39"/>
      <c r="B207" s="40"/>
      <c r="C207" s="41"/>
      <c r="D207" s="226" t="s">
        <v>155</v>
      </c>
      <c r="E207" s="41"/>
      <c r="F207" s="227" t="s">
        <v>1179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155</v>
      </c>
      <c r="AU207" s="18" t="s">
        <v>81</v>
      </c>
    </row>
    <row r="208" s="2" customFormat="1" ht="14.4" customHeight="1">
      <c r="A208" s="39"/>
      <c r="B208" s="40"/>
      <c r="C208" s="213" t="s">
        <v>422</v>
      </c>
      <c r="D208" s="213" t="s">
        <v>147</v>
      </c>
      <c r="E208" s="214" t="s">
        <v>1181</v>
      </c>
      <c r="F208" s="215" t="s">
        <v>1182</v>
      </c>
      <c r="G208" s="216" t="s">
        <v>178</v>
      </c>
      <c r="H208" s="217">
        <v>5.0289999999999999</v>
      </c>
      <c r="I208" s="218"/>
      <c r="J208" s="219">
        <f>ROUND(I208*H208,2)</f>
        <v>0</v>
      </c>
      <c r="K208" s="215" t="s">
        <v>19</v>
      </c>
      <c r="L208" s="45"/>
      <c r="M208" s="220" t="s">
        <v>19</v>
      </c>
      <c r="N208" s="221" t="s">
        <v>43</v>
      </c>
      <c r="O208" s="85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258</v>
      </c>
      <c r="AT208" s="224" t="s">
        <v>147</v>
      </c>
      <c r="AU208" s="224" t="s">
        <v>81</v>
      </c>
      <c r="AY208" s="18" t="s">
        <v>143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79</v>
      </c>
      <c r="BK208" s="225">
        <f>ROUND(I208*H208,2)</f>
        <v>0</v>
      </c>
      <c r="BL208" s="18" t="s">
        <v>258</v>
      </c>
      <c r="BM208" s="224" t="s">
        <v>1183</v>
      </c>
    </row>
    <row r="209" s="2" customFormat="1">
      <c r="A209" s="39"/>
      <c r="B209" s="40"/>
      <c r="C209" s="41"/>
      <c r="D209" s="226" t="s">
        <v>155</v>
      </c>
      <c r="E209" s="41"/>
      <c r="F209" s="227" t="s">
        <v>1182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155</v>
      </c>
      <c r="AU209" s="18" t="s">
        <v>81</v>
      </c>
    </row>
    <row r="210" s="12" customFormat="1" ht="22.8" customHeight="1">
      <c r="A210" s="12"/>
      <c r="B210" s="197"/>
      <c r="C210" s="198"/>
      <c r="D210" s="199" t="s">
        <v>71</v>
      </c>
      <c r="E210" s="211" t="s">
        <v>736</v>
      </c>
      <c r="F210" s="211" t="s">
        <v>737</v>
      </c>
      <c r="G210" s="198"/>
      <c r="H210" s="198"/>
      <c r="I210" s="201"/>
      <c r="J210" s="212">
        <f>BK210</f>
        <v>0</v>
      </c>
      <c r="K210" s="198"/>
      <c r="L210" s="203"/>
      <c r="M210" s="204"/>
      <c r="N210" s="205"/>
      <c r="O210" s="205"/>
      <c r="P210" s="206">
        <f>SUM(P211:P220)</f>
        <v>0</v>
      </c>
      <c r="Q210" s="205"/>
      <c r="R210" s="206">
        <f>SUM(R211:R220)</f>
        <v>0.159</v>
      </c>
      <c r="S210" s="205"/>
      <c r="T210" s="207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8" t="s">
        <v>81</v>
      </c>
      <c r="AT210" s="209" t="s">
        <v>71</v>
      </c>
      <c r="AU210" s="209" t="s">
        <v>79</v>
      </c>
      <c r="AY210" s="208" t="s">
        <v>143</v>
      </c>
      <c r="BK210" s="210">
        <f>SUM(BK211:BK220)</f>
        <v>0</v>
      </c>
    </row>
    <row r="211" s="2" customFormat="1" ht="14.4" customHeight="1">
      <c r="A211" s="39"/>
      <c r="B211" s="40"/>
      <c r="C211" s="213" t="s">
        <v>428</v>
      </c>
      <c r="D211" s="213" t="s">
        <v>147</v>
      </c>
      <c r="E211" s="214" t="s">
        <v>1184</v>
      </c>
      <c r="F211" s="215" t="s">
        <v>1185</v>
      </c>
      <c r="G211" s="216" t="s">
        <v>741</v>
      </c>
      <c r="H211" s="217">
        <v>50</v>
      </c>
      <c r="I211" s="218"/>
      <c r="J211" s="219">
        <f>ROUND(I211*H211,2)</f>
        <v>0</v>
      </c>
      <c r="K211" s="215" t="s">
        <v>19</v>
      </c>
      <c r="L211" s="45"/>
      <c r="M211" s="220" t="s">
        <v>19</v>
      </c>
      <c r="N211" s="221" t="s">
        <v>43</v>
      </c>
      <c r="O211" s="85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258</v>
      </c>
      <c r="AT211" s="224" t="s">
        <v>147</v>
      </c>
      <c r="AU211" s="224" t="s">
        <v>81</v>
      </c>
      <c r="AY211" s="18" t="s">
        <v>143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79</v>
      </c>
      <c r="BK211" s="225">
        <f>ROUND(I211*H211,2)</f>
        <v>0</v>
      </c>
      <c r="BL211" s="18" t="s">
        <v>258</v>
      </c>
      <c r="BM211" s="224" t="s">
        <v>1186</v>
      </c>
    </row>
    <row r="212" s="2" customFormat="1">
      <c r="A212" s="39"/>
      <c r="B212" s="40"/>
      <c r="C212" s="41"/>
      <c r="D212" s="226" t="s">
        <v>155</v>
      </c>
      <c r="E212" s="41"/>
      <c r="F212" s="227" t="s">
        <v>1187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155</v>
      </c>
      <c r="AU212" s="18" t="s">
        <v>81</v>
      </c>
    </row>
    <row r="213" s="2" customFormat="1" ht="14.4" customHeight="1">
      <c r="A213" s="39"/>
      <c r="B213" s="40"/>
      <c r="C213" s="213" t="s">
        <v>433</v>
      </c>
      <c r="D213" s="213" t="s">
        <v>147</v>
      </c>
      <c r="E213" s="214" t="s">
        <v>1188</v>
      </c>
      <c r="F213" s="215" t="s">
        <v>1189</v>
      </c>
      <c r="G213" s="216" t="s">
        <v>741</v>
      </c>
      <c r="H213" s="217">
        <v>150</v>
      </c>
      <c r="I213" s="218"/>
      <c r="J213" s="219">
        <f>ROUND(I213*H213,2)</f>
        <v>0</v>
      </c>
      <c r="K213" s="215" t="s">
        <v>742</v>
      </c>
      <c r="L213" s="45"/>
      <c r="M213" s="220" t="s">
        <v>19</v>
      </c>
      <c r="N213" s="221" t="s">
        <v>43</v>
      </c>
      <c r="O213" s="85"/>
      <c r="P213" s="222">
        <f>O213*H213</f>
        <v>0</v>
      </c>
      <c r="Q213" s="222">
        <v>6.0000000000000002E-05</v>
      </c>
      <c r="R213" s="222">
        <f>Q213*H213</f>
        <v>0.0090000000000000011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79</v>
      </c>
      <c r="AT213" s="224" t="s">
        <v>147</v>
      </c>
      <c r="AU213" s="224" t="s">
        <v>81</v>
      </c>
      <c r="AY213" s="18" t="s">
        <v>143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79</v>
      </c>
      <c r="BK213" s="225">
        <f>ROUND(I213*H213,2)</f>
        <v>0</v>
      </c>
      <c r="BL213" s="18" t="s">
        <v>79</v>
      </c>
      <c r="BM213" s="224" t="s">
        <v>1190</v>
      </c>
    </row>
    <row r="214" s="2" customFormat="1">
      <c r="A214" s="39"/>
      <c r="B214" s="40"/>
      <c r="C214" s="41"/>
      <c r="D214" s="226" t="s">
        <v>155</v>
      </c>
      <c r="E214" s="41"/>
      <c r="F214" s="227" t="s">
        <v>1191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155</v>
      </c>
      <c r="AU214" s="18" t="s">
        <v>81</v>
      </c>
    </row>
    <row r="215" s="2" customFormat="1" ht="14.4" customHeight="1">
      <c r="A215" s="39"/>
      <c r="B215" s="40"/>
      <c r="C215" s="264" t="s">
        <v>438</v>
      </c>
      <c r="D215" s="264" t="s">
        <v>243</v>
      </c>
      <c r="E215" s="265" t="s">
        <v>746</v>
      </c>
      <c r="F215" s="266" t="s">
        <v>747</v>
      </c>
      <c r="G215" s="267" t="s">
        <v>741</v>
      </c>
      <c r="H215" s="268">
        <v>150</v>
      </c>
      <c r="I215" s="269"/>
      <c r="J215" s="270">
        <f>ROUND(I215*H215,2)</f>
        <v>0</v>
      </c>
      <c r="K215" s="266" t="s">
        <v>19</v>
      </c>
      <c r="L215" s="271"/>
      <c r="M215" s="272" t="s">
        <v>19</v>
      </c>
      <c r="N215" s="273" t="s">
        <v>43</v>
      </c>
      <c r="O215" s="85"/>
      <c r="P215" s="222">
        <f>O215*H215</f>
        <v>0</v>
      </c>
      <c r="Q215" s="222">
        <v>0.001</v>
      </c>
      <c r="R215" s="222">
        <f>Q215*H215</f>
        <v>0.14999999999999999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323</v>
      </c>
      <c r="AT215" s="224" t="s">
        <v>243</v>
      </c>
      <c r="AU215" s="224" t="s">
        <v>81</v>
      </c>
      <c r="AY215" s="18" t="s">
        <v>143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79</v>
      </c>
      <c r="BK215" s="225">
        <f>ROUND(I215*H215,2)</f>
        <v>0</v>
      </c>
      <c r="BL215" s="18" t="s">
        <v>258</v>
      </c>
      <c r="BM215" s="224" t="s">
        <v>1192</v>
      </c>
    </row>
    <row r="216" s="2" customFormat="1">
      <c r="A216" s="39"/>
      <c r="B216" s="40"/>
      <c r="C216" s="41"/>
      <c r="D216" s="226" t="s">
        <v>155</v>
      </c>
      <c r="E216" s="41"/>
      <c r="F216" s="227" t="s">
        <v>747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155</v>
      </c>
      <c r="AU216" s="18" t="s">
        <v>81</v>
      </c>
    </row>
    <row r="217" s="2" customFormat="1" ht="14.4" customHeight="1">
      <c r="A217" s="39"/>
      <c r="B217" s="40"/>
      <c r="C217" s="213" t="s">
        <v>443</v>
      </c>
      <c r="D217" s="213" t="s">
        <v>147</v>
      </c>
      <c r="E217" s="214" t="s">
        <v>1193</v>
      </c>
      <c r="F217" s="215" t="s">
        <v>1194</v>
      </c>
      <c r="G217" s="216" t="s">
        <v>741</v>
      </c>
      <c r="H217" s="217">
        <v>350</v>
      </c>
      <c r="I217" s="218"/>
      <c r="J217" s="219">
        <f>ROUND(I217*H217,2)</f>
        <v>0</v>
      </c>
      <c r="K217" s="215" t="s">
        <v>19</v>
      </c>
      <c r="L217" s="45"/>
      <c r="M217" s="220" t="s">
        <v>19</v>
      </c>
      <c r="N217" s="221" t="s">
        <v>43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258</v>
      </c>
      <c r="AT217" s="224" t="s">
        <v>147</v>
      </c>
      <c r="AU217" s="224" t="s">
        <v>81</v>
      </c>
      <c r="AY217" s="18" t="s">
        <v>143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79</v>
      </c>
      <c r="BK217" s="225">
        <f>ROUND(I217*H217,2)</f>
        <v>0</v>
      </c>
      <c r="BL217" s="18" t="s">
        <v>258</v>
      </c>
      <c r="BM217" s="224" t="s">
        <v>1195</v>
      </c>
    </row>
    <row r="218" s="2" customFormat="1">
      <c r="A218" s="39"/>
      <c r="B218" s="40"/>
      <c r="C218" s="41"/>
      <c r="D218" s="226" t="s">
        <v>155</v>
      </c>
      <c r="E218" s="41"/>
      <c r="F218" s="227" t="s">
        <v>1194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155</v>
      </c>
      <c r="AU218" s="18" t="s">
        <v>81</v>
      </c>
    </row>
    <row r="219" s="2" customFormat="1" ht="24.15" customHeight="1">
      <c r="A219" s="39"/>
      <c r="B219" s="40"/>
      <c r="C219" s="213" t="s">
        <v>448</v>
      </c>
      <c r="D219" s="213" t="s">
        <v>147</v>
      </c>
      <c r="E219" s="214" t="s">
        <v>750</v>
      </c>
      <c r="F219" s="215" t="s">
        <v>751</v>
      </c>
      <c r="G219" s="216" t="s">
        <v>178</v>
      </c>
      <c r="H219" s="217">
        <v>0.29999999999999999</v>
      </c>
      <c r="I219" s="218"/>
      <c r="J219" s="219">
        <f>ROUND(I219*H219,2)</f>
        <v>0</v>
      </c>
      <c r="K219" s="215" t="s">
        <v>19</v>
      </c>
      <c r="L219" s="45"/>
      <c r="M219" s="220" t="s">
        <v>19</v>
      </c>
      <c r="N219" s="221" t="s">
        <v>43</v>
      </c>
      <c r="O219" s="85"/>
      <c r="P219" s="222">
        <f>O219*H219</f>
        <v>0</v>
      </c>
      <c r="Q219" s="222">
        <v>0</v>
      </c>
      <c r="R219" s="222">
        <f>Q219*H219</f>
        <v>0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258</v>
      </c>
      <c r="AT219" s="224" t="s">
        <v>147</v>
      </c>
      <c r="AU219" s="224" t="s">
        <v>81</v>
      </c>
      <c r="AY219" s="18" t="s">
        <v>143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79</v>
      </c>
      <c r="BK219" s="225">
        <f>ROUND(I219*H219,2)</f>
        <v>0</v>
      </c>
      <c r="BL219" s="18" t="s">
        <v>258</v>
      </c>
      <c r="BM219" s="224" t="s">
        <v>1196</v>
      </c>
    </row>
    <row r="220" s="2" customFormat="1">
      <c r="A220" s="39"/>
      <c r="B220" s="40"/>
      <c r="C220" s="41"/>
      <c r="D220" s="226" t="s">
        <v>155</v>
      </c>
      <c r="E220" s="41"/>
      <c r="F220" s="227" t="s">
        <v>751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155</v>
      </c>
      <c r="AU220" s="18" t="s">
        <v>81</v>
      </c>
    </row>
    <row r="221" s="12" customFormat="1" ht="22.8" customHeight="1">
      <c r="A221" s="12"/>
      <c r="B221" s="197"/>
      <c r="C221" s="198"/>
      <c r="D221" s="199" t="s">
        <v>71</v>
      </c>
      <c r="E221" s="211" t="s">
        <v>753</v>
      </c>
      <c r="F221" s="211" t="s">
        <v>754</v>
      </c>
      <c r="G221" s="198"/>
      <c r="H221" s="198"/>
      <c r="I221" s="201"/>
      <c r="J221" s="212">
        <f>BK221</f>
        <v>0</v>
      </c>
      <c r="K221" s="198"/>
      <c r="L221" s="203"/>
      <c r="M221" s="204"/>
      <c r="N221" s="205"/>
      <c r="O221" s="205"/>
      <c r="P221" s="206">
        <f>SUM(P222:P233)</f>
        <v>0</v>
      </c>
      <c r="Q221" s="205"/>
      <c r="R221" s="206">
        <f>SUM(R222:R233)</f>
        <v>0</v>
      </c>
      <c r="S221" s="205"/>
      <c r="T221" s="207">
        <f>SUM(T222:T233)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8" t="s">
        <v>81</v>
      </c>
      <c r="AT221" s="209" t="s">
        <v>71</v>
      </c>
      <c r="AU221" s="209" t="s">
        <v>79</v>
      </c>
      <c r="AY221" s="208" t="s">
        <v>143</v>
      </c>
      <c r="BK221" s="210">
        <f>SUM(BK222:BK233)</f>
        <v>0</v>
      </c>
    </row>
    <row r="222" s="2" customFormat="1" ht="14.4" customHeight="1">
      <c r="A222" s="39"/>
      <c r="B222" s="40"/>
      <c r="C222" s="213" t="s">
        <v>453</v>
      </c>
      <c r="D222" s="213" t="s">
        <v>147</v>
      </c>
      <c r="E222" s="214" t="s">
        <v>756</v>
      </c>
      <c r="F222" s="215" t="s">
        <v>757</v>
      </c>
      <c r="G222" s="216" t="s">
        <v>166</v>
      </c>
      <c r="H222" s="217">
        <v>5</v>
      </c>
      <c r="I222" s="218"/>
      <c r="J222" s="219">
        <f>ROUND(I222*H222,2)</f>
        <v>0</v>
      </c>
      <c r="K222" s="215" t="s">
        <v>19</v>
      </c>
      <c r="L222" s="45"/>
      <c r="M222" s="220" t="s">
        <v>19</v>
      </c>
      <c r="N222" s="221" t="s">
        <v>43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258</v>
      </c>
      <c r="AT222" s="224" t="s">
        <v>147</v>
      </c>
      <c r="AU222" s="224" t="s">
        <v>81</v>
      </c>
      <c r="AY222" s="18" t="s">
        <v>143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79</v>
      </c>
      <c r="BK222" s="225">
        <f>ROUND(I222*H222,2)</f>
        <v>0</v>
      </c>
      <c r="BL222" s="18" t="s">
        <v>258</v>
      </c>
      <c r="BM222" s="224" t="s">
        <v>1197</v>
      </c>
    </row>
    <row r="223" s="2" customFormat="1">
      <c r="A223" s="39"/>
      <c r="B223" s="40"/>
      <c r="C223" s="41"/>
      <c r="D223" s="226" t="s">
        <v>155</v>
      </c>
      <c r="E223" s="41"/>
      <c r="F223" s="227" t="s">
        <v>757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155</v>
      </c>
      <c r="AU223" s="18" t="s">
        <v>81</v>
      </c>
    </row>
    <row r="224" s="2" customFormat="1" ht="14.4" customHeight="1">
      <c r="A224" s="39"/>
      <c r="B224" s="40"/>
      <c r="C224" s="213" t="s">
        <v>458</v>
      </c>
      <c r="D224" s="213" t="s">
        <v>147</v>
      </c>
      <c r="E224" s="214" t="s">
        <v>760</v>
      </c>
      <c r="F224" s="215" t="s">
        <v>761</v>
      </c>
      <c r="G224" s="216" t="s">
        <v>166</v>
      </c>
      <c r="H224" s="217">
        <v>5</v>
      </c>
      <c r="I224" s="218"/>
      <c r="J224" s="219">
        <f>ROUND(I224*H224,2)</f>
        <v>0</v>
      </c>
      <c r="K224" s="215" t="s">
        <v>19</v>
      </c>
      <c r="L224" s="45"/>
      <c r="M224" s="220" t="s">
        <v>19</v>
      </c>
      <c r="N224" s="221" t="s">
        <v>43</v>
      </c>
      <c r="O224" s="85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258</v>
      </c>
      <c r="AT224" s="224" t="s">
        <v>147</v>
      </c>
      <c r="AU224" s="224" t="s">
        <v>81</v>
      </c>
      <c r="AY224" s="18" t="s">
        <v>143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79</v>
      </c>
      <c r="BK224" s="225">
        <f>ROUND(I224*H224,2)</f>
        <v>0</v>
      </c>
      <c r="BL224" s="18" t="s">
        <v>258</v>
      </c>
      <c r="BM224" s="224" t="s">
        <v>1198</v>
      </c>
    </row>
    <row r="225" s="2" customFormat="1">
      <c r="A225" s="39"/>
      <c r="B225" s="40"/>
      <c r="C225" s="41"/>
      <c r="D225" s="226" t="s">
        <v>155</v>
      </c>
      <c r="E225" s="41"/>
      <c r="F225" s="227" t="s">
        <v>761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155</v>
      </c>
      <c r="AU225" s="18" t="s">
        <v>81</v>
      </c>
    </row>
    <row r="226" s="2" customFormat="1" ht="14.4" customHeight="1">
      <c r="A226" s="39"/>
      <c r="B226" s="40"/>
      <c r="C226" s="213" t="s">
        <v>463</v>
      </c>
      <c r="D226" s="213" t="s">
        <v>147</v>
      </c>
      <c r="E226" s="214" t="s">
        <v>764</v>
      </c>
      <c r="F226" s="215" t="s">
        <v>765</v>
      </c>
      <c r="G226" s="216" t="s">
        <v>200</v>
      </c>
      <c r="H226" s="217">
        <v>2</v>
      </c>
      <c r="I226" s="218"/>
      <c r="J226" s="219">
        <f>ROUND(I226*H226,2)</f>
        <v>0</v>
      </c>
      <c r="K226" s="215" t="s">
        <v>19</v>
      </c>
      <c r="L226" s="45"/>
      <c r="M226" s="220" t="s">
        <v>19</v>
      </c>
      <c r="N226" s="221" t="s">
        <v>43</v>
      </c>
      <c r="O226" s="85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258</v>
      </c>
      <c r="AT226" s="224" t="s">
        <v>147</v>
      </c>
      <c r="AU226" s="224" t="s">
        <v>81</v>
      </c>
      <c r="AY226" s="18" t="s">
        <v>143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79</v>
      </c>
      <c r="BK226" s="225">
        <f>ROUND(I226*H226,2)</f>
        <v>0</v>
      </c>
      <c r="BL226" s="18" t="s">
        <v>258</v>
      </c>
      <c r="BM226" s="224" t="s">
        <v>1199</v>
      </c>
    </row>
    <row r="227" s="2" customFormat="1">
      <c r="A227" s="39"/>
      <c r="B227" s="40"/>
      <c r="C227" s="41"/>
      <c r="D227" s="226" t="s">
        <v>155</v>
      </c>
      <c r="E227" s="41"/>
      <c r="F227" s="227" t="s">
        <v>765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155</v>
      </c>
      <c r="AU227" s="18" t="s">
        <v>81</v>
      </c>
    </row>
    <row r="228" s="2" customFormat="1" ht="14.4" customHeight="1">
      <c r="A228" s="39"/>
      <c r="B228" s="40"/>
      <c r="C228" s="213" t="s">
        <v>470</v>
      </c>
      <c r="D228" s="213" t="s">
        <v>147</v>
      </c>
      <c r="E228" s="214" t="s">
        <v>768</v>
      </c>
      <c r="F228" s="215" t="s">
        <v>769</v>
      </c>
      <c r="G228" s="216" t="s">
        <v>200</v>
      </c>
      <c r="H228" s="217">
        <v>36</v>
      </c>
      <c r="I228" s="218"/>
      <c r="J228" s="219">
        <f>ROUND(I228*H228,2)</f>
        <v>0</v>
      </c>
      <c r="K228" s="215" t="s">
        <v>19</v>
      </c>
      <c r="L228" s="45"/>
      <c r="M228" s="220" t="s">
        <v>19</v>
      </c>
      <c r="N228" s="221" t="s">
        <v>43</v>
      </c>
      <c r="O228" s="85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258</v>
      </c>
      <c r="AT228" s="224" t="s">
        <v>147</v>
      </c>
      <c r="AU228" s="224" t="s">
        <v>81</v>
      </c>
      <c r="AY228" s="18" t="s">
        <v>143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79</v>
      </c>
      <c r="BK228" s="225">
        <f>ROUND(I228*H228,2)</f>
        <v>0</v>
      </c>
      <c r="BL228" s="18" t="s">
        <v>258</v>
      </c>
      <c r="BM228" s="224" t="s">
        <v>1200</v>
      </c>
    </row>
    <row r="229" s="2" customFormat="1">
      <c r="A229" s="39"/>
      <c r="B229" s="40"/>
      <c r="C229" s="41"/>
      <c r="D229" s="226" t="s">
        <v>155</v>
      </c>
      <c r="E229" s="41"/>
      <c r="F229" s="227" t="s">
        <v>771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155</v>
      </c>
      <c r="AU229" s="18" t="s">
        <v>81</v>
      </c>
    </row>
    <row r="230" s="2" customFormat="1" ht="14.4" customHeight="1">
      <c r="A230" s="39"/>
      <c r="B230" s="40"/>
      <c r="C230" s="213" t="s">
        <v>475</v>
      </c>
      <c r="D230" s="213" t="s">
        <v>147</v>
      </c>
      <c r="E230" s="214" t="s">
        <v>773</v>
      </c>
      <c r="F230" s="215" t="s">
        <v>774</v>
      </c>
      <c r="G230" s="216" t="s">
        <v>200</v>
      </c>
      <c r="H230" s="217">
        <v>21</v>
      </c>
      <c r="I230" s="218"/>
      <c r="J230" s="219">
        <f>ROUND(I230*H230,2)</f>
        <v>0</v>
      </c>
      <c r="K230" s="215" t="s">
        <v>19</v>
      </c>
      <c r="L230" s="45"/>
      <c r="M230" s="220" t="s">
        <v>19</v>
      </c>
      <c r="N230" s="221" t="s">
        <v>43</v>
      </c>
      <c r="O230" s="85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258</v>
      </c>
      <c r="AT230" s="224" t="s">
        <v>147</v>
      </c>
      <c r="AU230" s="224" t="s">
        <v>81</v>
      </c>
      <c r="AY230" s="18" t="s">
        <v>143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79</v>
      </c>
      <c r="BK230" s="225">
        <f>ROUND(I230*H230,2)</f>
        <v>0</v>
      </c>
      <c r="BL230" s="18" t="s">
        <v>258</v>
      </c>
      <c r="BM230" s="224" t="s">
        <v>1201</v>
      </c>
    </row>
    <row r="231" s="2" customFormat="1">
      <c r="A231" s="39"/>
      <c r="B231" s="40"/>
      <c r="C231" s="41"/>
      <c r="D231" s="226" t="s">
        <v>155</v>
      </c>
      <c r="E231" s="41"/>
      <c r="F231" s="227" t="s">
        <v>776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81</v>
      </c>
    </row>
    <row r="232" s="2" customFormat="1" ht="14.4" customHeight="1">
      <c r="A232" s="39"/>
      <c r="B232" s="40"/>
      <c r="C232" s="213" t="s">
        <v>480</v>
      </c>
      <c r="D232" s="213" t="s">
        <v>147</v>
      </c>
      <c r="E232" s="214" t="s">
        <v>783</v>
      </c>
      <c r="F232" s="215" t="s">
        <v>784</v>
      </c>
      <c r="G232" s="216" t="s">
        <v>200</v>
      </c>
      <c r="H232" s="217">
        <v>2</v>
      </c>
      <c r="I232" s="218"/>
      <c r="J232" s="219">
        <f>ROUND(I232*H232,2)</f>
        <v>0</v>
      </c>
      <c r="K232" s="215" t="s">
        <v>19</v>
      </c>
      <c r="L232" s="45"/>
      <c r="M232" s="220" t="s">
        <v>19</v>
      </c>
      <c r="N232" s="221" t="s">
        <v>43</v>
      </c>
      <c r="O232" s="85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258</v>
      </c>
      <c r="AT232" s="224" t="s">
        <v>147</v>
      </c>
      <c r="AU232" s="224" t="s">
        <v>81</v>
      </c>
      <c r="AY232" s="18" t="s">
        <v>143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79</v>
      </c>
      <c r="BK232" s="225">
        <f>ROUND(I232*H232,2)</f>
        <v>0</v>
      </c>
      <c r="BL232" s="18" t="s">
        <v>258</v>
      </c>
      <c r="BM232" s="224" t="s">
        <v>1202</v>
      </c>
    </row>
    <row r="233" s="2" customFormat="1">
      <c r="A233" s="39"/>
      <c r="B233" s="40"/>
      <c r="C233" s="41"/>
      <c r="D233" s="226" t="s">
        <v>155</v>
      </c>
      <c r="E233" s="41"/>
      <c r="F233" s="227" t="s">
        <v>784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155</v>
      </c>
      <c r="AU233" s="18" t="s">
        <v>81</v>
      </c>
    </row>
    <row r="234" s="12" customFormat="1" ht="25.92" customHeight="1">
      <c r="A234" s="12"/>
      <c r="B234" s="197"/>
      <c r="C234" s="198"/>
      <c r="D234" s="199" t="s">
        <v>71</v>
      </c>
      <c r="E234" s="200" t="s">
        <v>243</v>
      </c>
      <c r="F234" s="200" t="s">
        <v>1203</v>
      </c>
      <c r="G234" s="198"/>
      <c r="H234" s="198"/>
      <c r="I234" s="201"/>
      <c r="J234" s="202">
        <f>BK234</f>
        <v>0</v>
      </c>
      <c r="K234" s="198"/>
      <c r="L234" s="203"/>
      <c r="M234" s="204"/>
      <c r="N234" s="205"/>
      <c r="O234" s="205"/>
      <c r="P234" s="206">
        <f>P235</f>
        <v>0</v>
      </c>
      <c r="Q234" s="205"/>
      <c r="R234" s="206">
        <f>R235</f>
        <v>3.6475999999999997</v>
      </c>
      <c r="S234" s="205"/>
      <c r="T234" s="207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8" t="s">
        <v>153</v>
      </c>
      <c r="AT234" s="209" t="s">
        <v>71</v>
      </c>
      <c r="AU234" s="209" t="s">
        <v>72</v>
      </c>
      <c r="AY234" s="208" t="s">
        <v>143</v>
      </c>
      <c r="BK234" s="210">
        <f>BK235</f>
        <v>0</v>
      </c>
    </row>
    <row r="235" s="12" customFormat="1" ht="22.8" customHeight="1">
      <c r="A235" s="12"/>
      <c r="B235" s="197"/>
      <c r="C235" s="198"/>
      <c r="D235" s="199" t="s">
        <v>71</v>
      </c>
      <c r="E235" s="211" t="s">
        <v>1204</v>
      </c>
      <c r="F235" s="211" t="s">
        <v>1205</v>
      </c>
      <c r="G235" s="198"/>
      <c r="H235" s="198"/>
      <c r="I235" s="201"/>
      <c r="J235" s="212">
        <f>BK235</f>
        <v>0</v>
      </c>
      <c r="K235" s="198"/>
      <c r="L235" s="203"/>
      <c r="M235" s="204"/>
      <c r="N235" s="205"/>
      <c r="O235" s="205"/>
      <c r="P235" s="206">
        <f>SUM(P236:P327)</f>
        <v>0</v>
      </c>
      <c r="Q235" s="205"/>
      <c r="R235" s="206">
        <f>SUM(R236:R327)</f>
        <v>3.6475999999999997</v>
      </c>
      <c r="S235" s="205"/>
      <c r="T235" s="207">
        <f>SUM(T236:T327)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8" t="s">
        <v>153</v>
      </c>
      <c r="AT235" s="209" t="s">
        <v>71</v>
      </c>
      <c r="AU235" s="209" t="s">
        <v>79</v>
      </c>
      <c r="AY235" s="208" t="s">
        <v>143</v>
      </c>
      <c r="BK235" s="210">
        <f>SUM(BK236:BK327)</f>
        <v>0</v>
      </c>
    </row>
    <row r="236" s="2" customFormat="1" ht="14.4" customHeight="1">
      <c r="A236" s="39"/>
      <c r="B236" s="40"/>
      <c r="C236" s="213" t="s">
        <v>484</v>
      </c>
      <c r="D236" s="213" t="s">
        <v>147</v>
      </c>
      <c r="E236" s="214" t="s">
        <v>1206</v>
      </c>
      <c r="F236" s="215" t="s">
        <v>1207</v>
      </c>
      <c r="G236" s="216" t="s">
        <v>200</v>
      </c>
      <c r="H236" s="217">
        <v>300</v>
      </c>
      <c r="I236" s="218"/>
      <c r="J236" s="219">
        <f>ROUND(I236*H236,2)</f>
        <v>0</v>
      </c>
      <c r="K236" s="215" t="s">
        <v>151</v>
      </c>
      <c r="L236" s="45"/>
      <c r="M236" s="220" t="s">
        <v>19</v>
      </c>
      <c r="N236" s="221" t="s">
        <v>43</v>
      </c>
      <c r="O236" s="85"/>
      <c r="P236" s="222">
        <f>O236*H236</f>
        <v>0</v>
      </c>
      <c r="Q236" s="222">
        <v>3.0000000000000001E-05</v>
      </c>
      <c r="R236" s="222">
        <f>Q236*H236</f>
        <v>0.0090000000000000011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489</v>
      </c>
      <c r="AT236" s="224" t="s">
        <v>147</v>
      </c>
      <c r="AU236" s="224" t="s">
        <v>81</v>
      </c>
      <c r="AY236" s="18" t="s">
        <v>143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79</v>
      </c>
      <c r="BK236" s="225">
        <f>ROUND(I236*H236,2)</f>
        <v>0</v>
      </c>
      <c r="BL236" s="18" t="s">
        <v>489</v>
      </c>
      <c r="BM236" s="224" t="s">
        <v>1208</v>
      </c>
    </row>
    <row r="237" s="2" customFormat="1">
      <c r="A237" s="39"/>
      <c r="B237" s="40"/>
      <c r="C237" s="41"/>
      <c r="D237" s="226" t="s">
        <v>155</v>
      </c>
      <c r="E237" s="41"/>
      <c r="F237" s="227" t="s">
        <v>1209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155</v>
      </c>
      <c r="AU237" s="18" t="s">
        <v>81</v>
      </c>
    </row>
    <row r="238" s="2" customFormat="1" ht="24.15" customHeight="1">
      <c r="A238" s="39"/>
      <c r="B238" s="40"/>
      <c r="C238" s="264" t="s">
        <v>489</v>
      </c>
      <c r="D238" s="264" t="s">
        <v>243</v>
      </c>
      <c r="E238" s="265" t="s">
        <v>1210</v>
      </c>
      <c r="F238" s="266" t="s">
        <v>1211</v>
      </c>
      <c r="G238" s="267" t="s">
        <v>397</v>
      </c>
      <c r="H238" s="268">
        <v>11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43</v>
      </c>
      <c r="O238" s="85"/>
      <c r="P238" s="222">
        <f>O238*H238</f>
        <v>0</v>
      </c>
      <c r="Q238" s="222">
        <v>0.12</v>
      </c>
      <c r="R238" s="222">
        <f>Q238*H238</f>
        <v>1.3199999999999998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1212</v>
      </c>
      <c r="AT238" s="224" t="s">
        <v>243</v>
      </c>
      <c r="AU238" s="224" t="s">
        <v>81</v>
      </c>
      <c r="AY238" s="18" t="s">
        <v>143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79</v>
      </c>
      <c r="BK238" s="225">
        <f>ROUND(I238*H238,2)</f>
        <v>0</v>
      </c>
      <c r="BL238" s="18" t="s">
        <v>489</v>
      </c>
      <c r="BM238" s="224" t="s">
        <v>1213</v>
      </c>
    </row>
    <row r="239" s="2" customFormat="1">
      <c r="A239" s="39"/>
      <c r="B239" s="40"/>
      <c r="C239" s="41"/>
      <c r="D239" s="226" t="s">
        <v>155</v>
      </c>
      <c r="E239" s="41"/>
      <c r="F239" s="227" t="s">
        <v>1214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155</v>
      </c>
      <c r="AU239" s="18" t="s">
        <v>81</v>
      </c>
    </row>
    <row r="240" s="2" customFormat="1" ht="24.15" customHeight="1">
      <c r="A240" s="39"/>
      <c r="B240" s="40"/>
      <c r="C240" s="264" t="s">
        <v>494</v>
      </c>
      <c r="D240" s="264" t="s">
        <v>243</v>
      </c>
      <c r="E240" s="265" t="s">
        <v>1215</v>
      </c>
      <c r="F240" s="266" t="s">
        <v>1216</v>
      </c>
      <c r="G240" s="267" t="s">
        <v>397</v>
      </c>
      <c r="H240" s="268">
        <v>1</v>
      </c>
      <c r="I240" s="269"/>
      <c r="J240" s="270">
        <f>ROUND(I240*H240,2)</f>
        <v>0</v>
      </c>
      <c r="K240" s="266" t="s">
        <v>19</v>
      </c>
      <c r="L240" s="271"/>
      <c r="M240" s="272" t="s">
        <v>19</v>
      </c>
      <c r="N240" s="273" t="s">
        <v>43</v>
      </c>
      <c r="O240" s="85"/>
      <c r="P240" s="222">
        <f>O240*H240</f>
        <v>0</v>
      </c>
      <c r="Q240" s="222">
        <v>0.059999999999999998</v>
      </c>
      <c r="R240" s="222">
        <f>Q240*H240</f>
        <v>0.059999999999999998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1212</v>
      </c>
      <c r="AT240" s="224" t="s">
        <v>243</v>
      </c>
      <c r="AU240" s="224" t="s">
        <v>81</v>
      </c>
      <c r="AY240" s="18" t="s">
        <v>143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79</v>
      </c>
      <c r="BK240" s="225">
        <f>ROUND(I240*H240,2)</f>
        <v>0</v>
      </c>
      <c r="BL240" s="18" t="s">
        <v>489</v>
      </c>
      <c r="BM240" s="224" t="s">
        <v>1217</v>
      </c>
    </row>
    <row r="241" s="2" customFormat="1">
      <c r="A241" s="39"/>
      <c r="B241" s="40"/>
      <c r="C241" s="41"/>
      <c r="D241" s="226" t="s">
        <v>155</v>
      </c>
      <c r="E241" s="41"/>
      <c r="F241" s="227" t="s">
        <v>1216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155</v>
      </c>
      <c r="AU241" s="18" t="s">
        <v>81</v>
      </c>
    </row>
    <row r="242" s="2" customFormat="1" ht="24.15" customHeight="1">
      <c r="A242" s="39"/>
      <c r="B242" s="40"/>
      <c r="C242" s="264" t="s">
        <v>498</v>
      </c>
      <c r="D242" s="264" t="s">
        <v>243</v>
      </c>
      <c r="E242" s="265" t="s">
        <v>1218</v>
      </c>
      <c r="F242" s="266" t="s">
        <v>1211</v>
      </c>
      <c r="G242" s="267" t="s">
        <v>397</v>
      </c>
      <c r="H242" s="268">
        <v>11</v>
      </c>
      <c r="I242" s="269"/>
      <c r="J242" s="270">
        <f>ROUND(I242*H242,2)</f>
        <v>0</v>
      </c>
      <c r="K242" s="266" t="s">
        <v>19</v>
      </c>
      <c r="L242" s="271"/>
      <c r="M242" s="272" t="s">
        <v>19</v>
      </c>
      <c r="N242" s="273" t="s">
        <v>43</v>
      </c>
      <c r="O242" s="85"/>
      <c r="P242" s="222">
        <f>O242*H242</f>
        <v>0</v>
      </c>
      <c r="Q242" s="222">
        <v>0.12</v>
      </c>
      <c r="R242" s="222">
        <f>Q242*H242</f>
        <v>1.3199999999999998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1212</v>
      </c>
      <c r="AT242" s="224" t="s">
        <v>243</v>
      </c>
      <c r="AU242" s="224" t="s">
        <v>81</v>
      </c>
      <c r="AY242" s="18" t="s">
        <v>143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79</v>
      </c>
      <c r="BK242" s="225">
        <f>ROUND(I242*H242,2)</f>
        <v>0</v>
      </c>
      <c r="BL242" s="18" t="s">
        <v>489</v>
      </c>
      <c r="BM242" s="224" t="s">
        <v>1219</v>
      </c>
    </row>
    <row r="243" s="2" customFormat="1">
      <c r="A243" s="39"/>
      <c r="B243" s="40"/>
      <c r="C243" s="41"/>
      <c r="D243" s="226" t="s">
        <v>155</v>
      </c>
      <c r="E243" s="41"/>
      <c r="F243" s="227" t="s">
        <v>1211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155</v>
      </c>
      <c r="AU243" s="18" t="s">
        <v>81</v>
      </c>
    </row>
    <row r="244" s="2" customFormat="1" ht="24.15" customHeight="1">
      <c r="A244" s="39"/>
      <c r="B244" s="40"/>
      <c r="C244" s="264" t="s">
        <v>503</v>
      </c>
      <c r="D244" s="264" t="s">
        <v>243</v>
      </c>
      <c r="E244" s="265" t="s">
        <v>1220</v>
      </c>
      <c r="F244" s="266" t="s">
        <v>1221</v>
      </c>
      <c r="G244" s="267" t="s">
        <v>397</v>
      </c>
      <c r="H244" s="268">
        <v>1</v>
      </c>
      <c r="I244" s="269"/>
      <c r="J244" s="270">
        <f>ROUND(I244*H244,2)</f>
        <v>0</v>
      </c>
      <c r="K244" s="266" t="s">
        <v>19</v>
      </c>
      <c r="L244" s="271"/>
      <c r="M244" s="272" t="s">
        <v>19</v>
      </c>
      <c r="N244" s="273" t="s">
        <v>43</v>
      </c>
      <c r="O244" s="85"/>
      <c r="P244" s="222">
        <f>O244*H244</f>
        <v>0</v>
      </c>
      <c r="Q244" s="222">
        <v>0.059999999999999998</v>
      </c>
      <c r="R244" s="222">
        <f>Q244*H244</f>
        <v>0.059999999999999998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1212</v>
      </c>
      <c r="AT244" s="224" t="s">
        <v>243</v>
      </c>
      <c r="AU244" s="224" t="s">
        <v>81</v>
      </c>
      <c r="AY244" s="18" t="s">
        <v>143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79</v>
      </c>
      <c r="BK244" s="225">
        <f>ROUND(I244*H244,2)</f>
        <v>0</v>
      </c>
      <c r="BL244" s="18" t="s">
        <v>489</v>
      </c>
      <c r="BM244" s="224" t="s">
        <v>1222</v>
      </c>
    </row>
    <row r="245" s="2" customFormat="1">
      <c r="A245" s="39"/>
      <c r="B245" s="40"/>
      <c r="C245" s="41"/>
      <c r="D245" s="226" t="s">
        <v>155</v>
      </c>
      <c r="E245" s="41"/>
      <c r="F245" s="227" t="s">
        <v>1221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155</v>
      </c>
      <c r="AU245" s="18" t="s">
        <v>81</v>
      </c>
    </row>
    <row r="246" s="2" customFormat="1" ht="14.4" customHeight="1">
      <c r="A246" s="39"/>
      <c r="B246" s="40"/>
      <c r="C246" s="264" t="s">
        <v>508</v>
      </c>
      <c r="D246" s="264" t="s">
        <v>243</v>
      </c>
      <c r="E246" s="265" t="s">
        <v>1223</v>
      </c>
      <c r="F246" s="266" t="s">
        <v>1224</v>
      </c>
      <c r="G246" s="267" t="s">
        <v>397</v>
      </c>
      <c r="H246" s="268">
        <v>1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43</v>
      </c>
      <c r="O246" s="85"/>
      <c r="P246" s="222">
        <f>O246*H246</f>
        <v>0</v>
      </c>
      <c r="Q246" s="222">
        <v>0.12</v>
      </c>
      <c r="R246" s="222">
        <f>Q246*H246</f>
        <v>0.12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1212</v>
      </c>
      <c r="AT246" s="224" t="s">
        <v>243</v>
      </c>
      <c r="AU246" s="224" t="s">
        <v>81</v>
      </c>
      <c r="AY246" s="18" t="s">
        <v>143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79</v>
      </c>
      <c r="BK246" s="225">
        <f>ROUND(I246*H246,2)</f>
        <v>0</v>
      </c>
      <c r="BL246" s="18" t="s">
        <v>489</v>
      </c>
      <c r="BM246" s="224" t="s">
        <v>1225</v>
      </c>
    </row>
    <row r="247" s="2" customFormat="1">
      <c r="A247" s="39"/>
      <c r="B247" s="40"/>
      <c r="C247" s="41"/>
      <c r="D247" s="226" t="s">
        <v>155</v>
      </c>
      <c r="E247" s="41"/>
      <c r="F247" s="227" t="s">
        <v>1226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155</v>
      </c>
      <c r="AU247" s="18" t="s">
        <v>81</v>
      </c>
    </row>
    <row r="248" s="2" customFormat="1" ht="14.4" customHeight="1">
      <c r="A248" s="39"/>
      <c r="B248" s="40"/>
      <c r="C248" s="264" t="s">
        <v>513</v>
      </c>
      <c r="D248" s="264" t="s">
        <v>243</v>
      </c>
      <c r="E248" s="265" t="s">
        <v>1227</v>
      </c>
      <c r="F248" s="266" t="s">
        <v>1228</v>
      </c>
      <c r="G248" s="267" t="s">
        <v>397</v>
      </c>
      <c r="H248" s="268">
        <v>1</v>
      </c>
      <c r="I248" s="269"/>
      <c r="J248" s="270">
        <f>ROUND(I248*H248,2)</f>
        <v>0</v>
      </c>
      <c r="K248" s="266" t="s">
        <v>19</v>
      </c>
      <c r="L248" s="271"/>
      <c r="M248" s="272" t="s">
        <v>19</v>
      </c>
      <c r="N248" s="273" t="s">
        <v>43</v>
      </c>
      <c r="O248" s="85"/>
      <c r="P248" s="222">
        <f>O248*H248</f>
        <v>0</v>
      </c>
      <c r="Q248" s="222">
        <v>0.12</v>
      </c>
      <c r="R248" s="222">
        <f>Q248*H248</f>
        <v>0.12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1212</v>
      </c>
      <c r="AT248" s="224" t="s">
        <v>243</v>
      </c>
      <c r="AU248" s="224" t="s">
        <v>81</v>
      </c>
      <c r="AY248" s="18" t="s">
        <v>143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79</v>
      </c>
      <c r="BK248" s="225">
        <f>ROUND(I248*H248,2)</f>
        <v>0</v>
      </c>
      <c r="BL248" s="18" t="s">
        <v>489</v>
      </c>
      <c r="BM248" s="224" t="s">
        <v>1229</v>
      </c>
    </row>
    <row r="249" s="2" customFormat="1">
      <c r="A249" s="39"/>
      <c r="B249" s="40"/>
      <c r="C249" s="41"/>
      <c r="D249" s="226" t="s">
        <v>155</v>
      </c>
      <c r="E249" s="41"/>
      <c r="F249" s="227" t="s">
        <v>1228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155</v>
      </c>
      <c r="AU249" s="18" t="s">
        <v>81</v>
      </c>
    </row>
    <row r="250" s="2" customFormat="1" ht="14.4" customHeight="1">
      <c r="A250" s="39"/>
      <c r="B250" s="40"/>
      <c r="C250" s="213" t="s">
        <v>518</v>
      </c>
      <c r="D250" s="213" t="s">
        <v>147</v>
      </c>
      <c r="E250" s="214" t="s">
        <v>1230</v>
      </c>
      <c r="F250" s="215" t="s">
        <v>1231</v>
      </c>
      <c r="G250" s="216" t="s">
        <v>280</v>
      </c>
      <c r="H250" s="217">
        <v>10</v>
      </c>
      <c r="I250" s="218"/>
      <c r="J250" s="219">
        <f>ROUND(I250*H250,2)</f>
        <v>0</v>
      </c>
      <c r="K250" s="215" t="s">
        <v>151</v>
      </c>
      <c r="L250" s="45"/>
      <c r="M250" s="220" t="s">
        <v>19</v>
      </c>
      <c r="N250" s="221" t="s">
        <v>43</v>
      </c>
      <c r="O250" s="85"/>
      <c r="P250" s="222">
        <f>O250*H250</f>
        <v>0</v>
      </c>
      <c r="Q250" s="222">
        <v>0.00020000000000000001</v>
      </c>
      <c r="R250" s="222">
        <f>Q250*H250</f>
        <v>0.002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489</v>
      </c>
      <c r="AT250" s="224" t="s">
        <v>147</v>
      </c>
      <c r="AU250" s="224" t="s">
        <v>81</v>
      </c>
      <c r="AY250" s="18" t="s">
        <v>143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79</v>
      </c>
      <c r="BK250" s="225">
        <f>ROUND(I250*H250,2)</f>
        <v>0</v>
      </c>
      <c r="BL250" s="18" t="s">
        <v>489</v>
      </c>
      <c r="BM250" s="224" t="s">
        <v>1232</v>
      </c>
    </row>
    <row r="251" s="2" customFormat="1">
      <c r="A251" s="39"/>
      <c r="B251" s="40"/>
      <c r="C251" s="41"/>
      <c r="D251" s="226" t="s">
        <v>155</v>
      </c>
      <c r="E251" s="41"/>
      <c r="F251" s="227" t="s">
        <v>1233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155</v>
      </c>
      <c r="AU251" s="18" t="s">
        <v>81</v>
      </c>
    </row>
    <row r="252" s="2" customFormat="1" ht="14.4" customHeight="1">
      <c r="A252" s="39"/>
      <c r="B252" s="40"/>
      <c r="C252" s="213" t="s">
        <v>523</v>
      </c>
      <c r="D252" s="213" t="s">
        <v>147</v>
      </c>
      <c r="E252" s="214" t="s">
        <v>1234</v>
      </c>
      <c r="F252" s="215" t="s">
        <v>1235</v>
      </c>
      <c r="G252" s="216" t="s">
        <v>280</v>
      </c>
      <c r="H252" s="217">
        <v>2</v>
      </c>
      <c r="I252" s="218"/>
      <c r="J252" s="219">
        <f>ROUND(I252*H252,2)</f>
        <v>0</v>
      </c>
      <c r="K252" s="215" t="s">
        <v>151</v>
      </c>
      <c r="L252" s="45"/>
      <c r="M252" s="220" t="s">
        <v>19</v>
      </c>
      <c r="N252" s="221" t="s">
        <v>43</v>
      </c>
      <c r="O252" s="85"/>
      <c r="P252" s="222">
        <f>O252*H252</f>
        <v>0</v>
      </c>
      <c r="Q252" s="222">
        <v>0.00029999999999999997</v>
      </c>
      <c r="R252" s="222">
        <f>Q252*H252</f>
        <v>0.00059999999999999995</v>
      </c>
      <c r="S252" s="222">
        <v>0</v>
      </c>
      <c r="T252" s="223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489</v>
      </c>
      <c r="AT252" s="224" t="s">
        <v>147</v>
      </c>
      <c r="AU252" s="224" t="s">
        <v>81</v>
      </c>
      <c r="AY252" s="18" t="s">
        <v>143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79</v>
      </c>
      <c r="BK252" s="225">
        <f>ROUND(I252*H252,2)</f>
        <v>0</v>
      </c>
      <c r="BL252" s="18" t="s">
        <v>489</v>
      </c>
      <c r="BM252" s="224" t="s">
        <v>1236</v>
      </c>
    </row>
    <row r="253" s="2" customFormat="1">
      <c r="A253" s="39"/>
      <c r="B253" s="40"/>
      <c r="C253" s="41"/>
      <c r="D253" s="226" t="s">
        <v>155</v>
      </c>
      <c r="E253" s="41"/>
      <c r="F253" s="227" t="s">
        <v>1237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155</v>
      </c>
      <c r="AU253" s="18" t="s">
        <v>81</v>
      </c>
    </row>
    <row r="254" s="2" customFormat="1" ht="14.4" customHeight="1">
      <c r="A254" s="39"/>
      <c r="B254" s="40"/>
      <c r="C254" s="264" t="s">
        <v>528</v>
      </c>
      <c r="D254" s="264" t="s">
        <v>243</v>
      </c>
      <c r="E254" s="265" t="s">
        <v>1238</v>
      </c>
      <c r="F254" s="266" t="s">
        <v>1239</v>
      </c>
      <c r="G254" s="267" t="s">
        <v>397</v>
      </c>
      <c r="H254" s="268">
        <v>1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43</v>
      </c>
      <c r="O254" s="85"/>
      <c r="P254" s="222">
        <f>O254*H254</f>
        <v>0</v>
      </c>
      <c r="Q254" s="222">
        <v>0.02</v>
      </c>
      <c r="R254" s="222">
        <f>Q254*H254</f>
        <v>0.02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1212</v>
      </c>
      <c r="AT254" s="224" t="s">
        <v>243</v>
      </c>
      <c r="AU254" s="224" t="s">
        <v>81</v>
      </c>
      <c r="AY254" s="18" t="s">
        <v>143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79</v>
      </c>
      <c r="BK254" s="225">
        <f>ROUND(I254*H254,2)</f>
        <v>0</v>
      </c>
      <c r="BL254" s="18" t="s">
        <v>489</v>
      </c>
      <c r="BM254" s="224" t="s">
        <v>1240</v>
      </c>
    </row>
    <row r="255" s="2" customFormat="1">
      <c r="A255" s="39"/>
      <c r="B255" s="40"/>
      <c r="C255" s="41"/>
      <c r="D255" s="226" t="s">
        <v>155</v>
      </c>
      <c r="E255" s="41"/>
      <c r="F255" s="227" t="s">
        <v>1241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81</v>
      </c>
    </row>
    <row r="256" s="2" customFormat="1" ht="14.4" customHeight="1">
      <c r="A256" s="39"/>
      <c r="B256" s="40"/>
      <c r="C256" s="264" t="s">
        <v>533</v>
      </c>
      <c r="D256" s="264" t="s">
        <v>243</v>
      </c>
      <c r="E256" s="265" t="s">
        <v>1242</v>
      </c>
      <c r="F256" s="266" t="s">
        <v>1243</v>
      </c>
      <c r="G256" s="267" t="s">
        <v>397</v>
      </c>
      <c r="H256" s="268">
        <v>1</v>
      </c>
      <c r="I256" s="269"/>
      <c r="J256" s="270">
        <f>ROUND(I256*H256,2)</f>
        <v>0</v>
      </c>
      <c r="K256" s="266" t="s">
        <v>19</v>
      </c>
      <c r="L256" s="271"/>
      <c r="M256" s="272" t="s">
        <v>19</v>
      </c>
      <c r="N256" s="273" t="s">
        <v>43</v>
      </c>
      <c r="O256" s="85"/>
      <c r="P256" s="222">
        <f>O256*H256</f>
        <v>0</v>
      </c>
      <c r="Q256" s="222">
        <v>0.02</v>
      </c>
      <c r="R256" s="222">
        <f>Q256*H256</f>
        <v>0.02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1212</v>
      </c>
      <c r="AT256" s="224" t="s">
        <v>243</v>
      </c>
      <c r="AU256" s="224" t="s">
        <v>81</v>
      </c>
      <c r="AY256" s="18" t="s">
        <v>143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79</v>
      </c>
      <c r="BK256" s="225">
        <f>ROUND(I256*H256,2)</f>
        <v>0</v>
      </c>
      <c r="BL256" s="18" t="s">
        <v>489</v>
      </c>
      <c r="BM256" s="224" t="s">
        <v>1244</v>
      </c>
    </row>
    <row r="257" s="2" customFormat="1">
      <c r="A257" s="39"/>
      <c r="B257" s="40"/>
      <c r="C257" s="41"/>
      <c r="D257" s="226" t="s">
        <v>155</v>
      </c>
      <c r="E257" s="41"/>
      <c r="F257" s="227" t="s">
        <v>1245</v>
      </c>
      <c r="G257" s="41"/>
      <c r="H257" s="41"/>
      <c r="I257" s="228"/>
      <c r="J257" s="41"/>
      <c r="K257" s="41"/>
      <c r="L257" s="45"/>
      <c r="M257" s="229"/>
      <c r="N257" s="230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155</v>
      </c>
      <c r="AU257" s="18" t="s">
        <v>81</v>
      </c>
    </row>
    <row r="258" s="2" customFormat="1" ht="14.4" customHeight="1">
      <c r="A258" s="39"/>
      <c r="B258" s="40"/>
      <c r="C258" s="264" t="s">
        <v>538</v>
      </c>
      <c r="D258" s="264" t="s">
        <v>243</v>
      </c>
      <c r="E258" s="265" t="s">
        <v>1246</v>
      </c>
      <c r="F258" s="266" t="s">
        <v>1247</v>
      </c>
      <c r="G258" s="267" t="s">
        <v>397</v>
      </c>
      <c r="H258" s="268">
        <v>1</v>
      </c>
      <c r="I258" s="269"/>
      <c r="J258" s="270">
        <f>ROUND(I258*H258,2)</f>
        <v>0</v>
      </c>
      <c r="K258" s="266" t="s">
        <v>19</v>
      </c>
      <c r="L258" s="271"/>
      <c r="M258" s="272" t="s">
        <v>19</v>
      </c>
      <c r="N258" s="273" t="s">
        <v>43</v>
      </c>
      <c r="O258" s="85"/>
      <c r="P258" s="222">
        <f>O258*H258</f>
        <v>0</v>
      </c>
      <c r="Q258" s="222">
        <v>0.02</v>
      </c>
      <c r="R258" s="222">
        <f>Q258*H258</f>
        <v>0.02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1212</v>
      </c>
      <c r="AT258" s="224" t="s">
        <v>243</v>
      </c>
      <c r="AU258" s="224" t="s">
        <v>81</v>
      </c>
      <c r="AY258" s="18" t="s">
        <v>143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79</v>
      </c>
      <c r="BK258" s="225">
        <f>ROUND(I258*H258,2)</f>
        <v>0</v>
      </c>
      <c r="BL258" s="18" t="s">
        <v>489</v>
      </c>
      <c r="BM258" s="224" t="s">
        <v>1248</v>
      </c>
    </row>
    <row r="259" s="2" customFormat="1">
      <c r="A259" s="39"/>
      <c r="B259" s="40"/>
      <c r="C259" s="41"/>
      <c r="D259" s="226" t="s">
        <v>155</v>
      </c>
      <c r="E259" s="41"/>
      <c r="F259" s="227" t="s">
        <v>1249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155</v>
      </c>
      <c r="AU259" s="18" t="s">
        <v>81</v>
      </c>
    </row>
    <row r="260" s="2" customFormat="1" ht="14.4" customHeight="1">
      <c r="A260" s="39"/>
      <c r="B260" s="40"/>
      <c r="C260" s="264" t="s">
        <v>543</v>
      </c>
      <c r="D260" s="264" t="s">
        <v>243</v>
      </c>
      <c r="E260" s="265" t="s">
        <v>1250</v>
      </c>
      <c r="F260" s="266" t="s">
        <v>1251</v>
      </c>
      <c r="G260" s="267" t="s">
        <v>397</v>
      </c>
      <c r="H260" s="268">
        <v>1</v>
      </c>
      <c r="I260" s="269"/>
      <c r="J260" s="270">
        <f>ROUND(I260*H260,2)</f>
        <v>0</v>
      </c>
      <c r="K260" s="266" t="s">
        <v>19</v>
      </c>
      <c r="L260" s="271"/>
      <c r="M260" s="272" t="s">
        <v>19</v>
      </c>
      <c r="N260" s="273" t="s">
        <v>43</v>
      </c>
      <c r="O260" s="85"/>
      <c r="P260" s="222">
        <f>O260*H260</f>
        <v>0</v>
      </c>
      <c r="Q260" s="222">
        <v>0.02</v>
      </c>
      <c r="R260" s="222">
        <f>Q260*H260</f>
        <v>0.02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1212</v>
      </c>
      <c r="AT260" s="224" t="s">
        <v>243</v>
      </c>
      <c r="AU260" s="224" t="s">
        <v>81</v>
      </c>
      <c r="AY260" s="18" t="s">
        <v>143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79</v>
      </c>
      <c r="BK260" s="225">
        <f>ROUND(I260*H260,2)</f>
        <v>0</v>
      </c>
      <c r="BL260" s="18" t="s">
        <v>489</v>
      </c>
      <c r="BM260" s="224" t="s">
        <v>1252</v>
      </c>
    </row>
    <row r="261" s="2" customFormat="1">
      <c r="A261" s="39"/>
      <c r="B261" s="40"/>
      <c r="C261" s="41"/>
      <c r="D261" s="226" t="s">
        <v>155</v>
      </c>
      <c r="E261" s="41"/>
      <c r="F261" s="227" t="s">
        <v>1251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155</v>
      </c>
      <c r="AU261" s="18" t="s">
        <v>81</v>
      </c>
    </row>
    <row r="262" s="2" customFormat="1" ht="14.4" customHeight="1">
      <c r="A262" s="39"/>
      <c r="B262" s="40"/>
      <c r="C262" s="264" t="s">
        <v>548</v>
      </c>
      <c r="D262" s="264" t="s">
        <v>243</v>
      </c>
      <c r="E262" s="265" t="s">
        <v>1253</v>
      </c>
      <c r="F262" s="266" t="s">
        <v>1254</v>
      </c>
      <c r="G262" s="267" t="s">
        <v>397</v>
      </c>
      <c r="H262" s="268">
        <v>1</v>
      </c>
      <c r="I262" s="269"/>
      <c r="J262" s="270">
        <f>ROUND(I262*H262,2)</f>
        <v>0</v>
      </c>
      <c r="K262" s="266" t="s">
        <v>19</v>
      </c>
      <c r="L262" s="271"/>
      <c r="M262" s="272" t="s">
        <v>19</v>
      </c>
      <c r="N262" s="273" t="s">
        <v>43</v>
      </c>
      <c r="O262" s="85"/>
      <c r="P262" s="222">
        <f>O262*H262</f>
        <v>0</v>
      </c>
      <c r="Q262" s="222">
        <v>0.02</v>
      </c>
      <c r="R262" s="222">
        <f>Q262*H262</f>
        <v>0.02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1212</v>
      </c>
      <c r="AT262" s="224" t="s">
        <v>243</v>
      </c>
      <c r="AU262" s="224" t="s">
        <v>81</v>
      </c>
      <c r="AY262" s="18" t="s">
        <v>143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79</v>
      </c>
      <c r="BK262" s="225">
        <f>ROUND(I262*H262,2)</f>
        <v>0</v>
      </c>
      <c r="BL262" s="18" t="s">
        <v>489</v>
      </c>
      <c r="BM262" s="224" t="s">
        <v>1255</v>
      </c>
    </row>
    <row r="263" s="2" customFormat="1">
      <c r="A263" s="39"/>
      <c r="B263" s="40"/>
      <c r="C263" s="41"/>
      <c r="D263" s="226" t="s">
        <v>155</v>
      </c>
      <c r="E263" s="41"/>
      <c r="F263" s="227" t="s">
        <v>1254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155</v>
      </c>
      <c r="AU263" s="18" t="s">
        <v>81</v>
      </c>
    </row>
    <row r="264" s="2" customFormat="1" ht="14.4" customHeight="1">
      <c r="A264" s="39"/>
      <c r="B264" s="40"/>
      <c r="C264" s="264" t="s">
        <v>552</v>
      </c>
      <c r="D264" s="264" t="s">
        <v>243</v>
      </c>
      <c r="E264" s="265" t="s">
        <v>1256</v>
      </c>
      <c r="F264" s="266" t="s">
        <v>1257</v>
      </c>
      <c r="G264" s="267" t="s">
        <v>397</v>
      </c>
      <c r="H264" s="268">
        <v>1</v>
      </c>
      <c r="I264" s="269"/>
      <c r="J264" s="270">
        <f>ROUND(I264*H264,2)</f>
        <v>0</v>
      </c>
      <c r="K264" s="266" t="s">
        <v>19</v>
      </c>
      <c r="L264" s="271"/>
      <c r="M264" s="272" t="s">
        <v>19</v>
      </c>
      <c r="N264" s="273" t="s">
        <v>43</v>
      </c>
      <c r="O264" s="85"/>
      <c r="P264" s="222">
        <f>O264*H264</f>
        <v>0</v>
      </c>
      <c r="Q264" s="222">
        <v>0.02</v>
      </c>
      <c r="R264" s="222">
        <f>Q264*H264</f>
        <v>0.02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1212</v>
      </c>
      <c r="AT264" s="224" t="s">
        <v>243</v>
      </c>
      <c r="AU264" s="224" t="s">
        <v>81</v>
      </c>
      <c r="AY264" s="18" t="s">
        <v>143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489</v>
      </c>
      <c r="BM264" s="224" t="s">
        <v>1258</v>
      </c>
    </row>
    <row r="265" s="2" customFormat="1">
      <c r="A265" s="39"/>
      <c r="B265" s="40"/>
      <c r="C265" s="41"/>
      <c r="D265" s="226" t="s">
        <v>155</v>
      </c>
      <c r="E265" s="41"/>
      <c r="F265" s="227" t="s">
        <v>1251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155</v>
      </c>
      <c r="AU265" s="18" t="s">
        <v>81</v>
      </c>
    </row>
    <row r="266" s="2" customFormat="1" ht="14.4" customHeight="1">
      <c r="A266" s="39"/>
      <c r="B266" s="40"/>
      <c r="C266" s="264" t="s">
        <v>557</v>
      </c>
      <c r="D266" s="264" t="s">
        <v>243</v>
      </c>
      <c r="E266" s="265" t="s">
        <v>1259</v>
      </c>
      <c r="F266" s="266" t="s">
        <v>1260</v>
      </c>
      <c r="G266" s="267" t="s">
        <v>397</v>
      </c>
      <c r="H266" s="268">
        <v>1</v>
      </c>
      <c r="I266" s="269"/>
      <c r="J266" s="270">
        <f>ROUND(I266*H266,2)</f>
        <v>0</v>
      </c>
      <c r="K266" s="266" t="s">
        <v>19</v>
      </c>
      <c r="L266" s="271"/>
      <c r="M266" s="272" t="s">
        <v>19</v>
      </c>
      <c r="N266" s="273" t="s">
        <v>43</v>
      </c>
      <c r="O266" s="85"/>
      <c r="P266" s="222">
        <f>O266*H266</f>
        <v>0</v>
      </c>
      <c r="Q266" s="222">
        <v>0.040000000000000001</v>
      </c>
      <c r="R266" s="222">
        <f>Q266*H266</f>
        <v>0.040000000000000001</v>
      </c>
      <c r="S266" s="222">
        <v>0</v>
      </c>
      <c r="T266" s="223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4" t="s">
        <v>1212</v>
      </c>
      <c r="AT266" s="224" t="s">
        <v>243</v>
      </c>
      <c r="AU266" s="224" t="s">
        <v>81</v>
      </c>
      <c r="AY266" s="18" t="s">
        <v>143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8" t="s">
        <v>79</v>
      </c>
      <c r="BK266" s="225">
        <f>ROUND(I266*H266,2)</f>
        <v>0</v>
      </c>
      <c r="BL266" s="18" t="s">
        <v>489</v>
      </c>
      <c r="BM266" s="224" t="s">
        <v>1261</v>
      </c>
    </row>
    <row r="267" s="2" customFormat="1">
      <c r="A267" s="39"/>
      <c r="B267" s="40"/>
      <c r="C267" s="41"/>
      <c r="D267" s="226" t="s">
        <v>155</v>
      </c>
      <c r="E267" s="41"/>
      <c r="F267" s="227" t="s">
        <v>1251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155</v>
      </c>
      <c r="AU267" s="18" t="s">
        <v>81</v>
      </c>
    </row>
    <row r="268" s="2" customFormat="1" ht="14.4" customHeight="1">
      <c r="A268" s="39"/>
      <c r="B268" s="40"/>
      <c r="C268" s="264" t="s">
        <v>562</v>
      </c>
      <c r="D268" s="264" t="s">
        <v>243</v>
      </c>
      <c r="E268" s="265" t="s">
        <v>1262</v>
      </c>
      <c r="F268" s="266" t="s">
        <v>1263</v>
      </c>
      <c r="G268" s="267" t="s">
        <v>397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43</v>
      </c>
      <c r="O268" s="85"/>
      <c r="P268" s="222">
        <f>O268*H268</f>
        <v>0</v>
      </c>
      <c r="Q268" s="222">
        <v>0.040000000000000001</v>
      </c>
      <c r="R268" s="222">
        <f>Q268*H268</f>
        <v>0.040000000000000001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1212</v>
      </c>
      <c r="AT268" s="224" t="s">
        <v>243</v>
      </c>
      <c r="AU268" s="224" t="s">
        <v>81</v>
      </c>
      <c r="AY268" s="18" t="s">
        <v>143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79</v>
      </c>
      <c r="BK268" s="225">
        <f>ROUND(I268*H268,2)</f>
        <v>0</v>
      </c>
      <c r="BL268" s="18" t="s">
        <v>489</v>
      </c>
      <c r="BM268" s="224" t="s">
        <v>1264</v>
      </c>
    </row>
    <row r="269" s="2" customFormat="1">
      <c r="A269" s="39"/>
      <c r="B269" s="40"/>
      <c r="C269" s="41"/>
      <c r="D269" s="226" t="s">
        <v>155</v>
      </c>
      <c r="E269" s="41"/>
      <c r="F269" s="227" t="s">
        <v>1251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155</v>
      </c>
      <c r="AU269" s="18" t="s">
        <v>81</v>
      </c>
    </row>
    <row r="270" s="2" customFormat="1" ht="14.4" customHeight="1">
      <c r="A270" s="39"/>
      <c r="B270" s="40"/>
      <c r="C270" s="213" t="s">
        <v>567</v>
      </c>
      <c r="D270" s="213" t="s">
        <v>147</v>
      </c>
      <c r="E270" s="214" t="s">
        <v>1265</v>
      </c>
      <c r="F270" s="215" t="s">
        <v>1266</v>
      </c>
      <c r="G270" s="216" t="s">
        <v>397</v>
      </c>
      <c r="H270" s="217">
        <v>34</v>
      </c>
      <c r="I270" s="218"/>
      <c r="J270" s="219">
        <f>ROUND(I270*H270,2)</f>
        <v>0</v>
      </c>
      <c r="K270" s="215" t="s">
        <v>19</v>
      </c>
      <c r="L270" s="45"/>
      <c r="M270" s="220" t="s">
        <v>19</v>
      </c>
      <c r="N270" s="221" t="s">
        <v>43</v>
      </c>
      <c r="O270" s="85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489</v>
      </c>
      <c r="AT270" s="224" t="s">
        <v>147</v>
      </c>
      <c r="AU270" s="224" t="s">
        <v>81</v>
      </c>
      <c r="AY270" s="18" t="s">
        <v>143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79</v>
      </c>
      <c r="BK270" s="225">
        <f>ROUND(I270*H270,2)</f>
        <v>0</v>
      </c>
      <c r="BL270" s="18" t="s">
        <v>489</v>
      </c>
      <c r="BM270" s="224" t="s">
        <v>1267</v>
      </c>
    </row>
    <row r="271" s="2" customFormat="1">
      <c r="A271" s="39"/>
      <c r="B271" s="40"/>
      <c r="C271" s="41"/>
      <c r="D271" s="226" t="s">
        <v>155</v>
      </c>
      <c r="E271" s="41"/>
      <c r="F271" s="227" t="s">
        <v>1266</v>
      </c>
      <c r="G271" s="41"/>
      <c r="H271" s="41"/>
      <c r="I271" s="228"/>
      <c r="J271" s="41"/>
      <c r="K271" s="41"/>
      <c r="L271" s="45"/>
      <c r="M271" s="229"/>
      <c r="N271" s="230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155</v>
      </c>
      <c r="AU271" s="18" t="s">
        <v>81</v>
      </c>
    </row>
    <row r="272" s="2" customFormat="1" ht="14.4" customHeight="1">
      <c r="A272" s="39"/>
      <c r="B272" s="40"/>
      <c r="C272" s="264" t="s">
        <v>577</v>
      </c>
      <c r="D272" s="264" t="s">
        <v>243</v>
      </c>
      <c r="E272" s="265" t="s">
        <v>1268</v>
      </c>
      <c r="F272" s="266" t="s">
        <v>1269</v>
      </c>
      <c r="G272" s="267" t="s">
        <v>397</v>
      </c>
      <c r="H272" s="268">
        <v>17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43</v>
      </c>
      <c r="O272" s="85"/>
      <c r="P272" s="222">
        <f>O272*H272</f>
        <v>0</v>
      </c>
      <c r="Q272" s="222">
        <v>0.0050000000000000001</v>
      </c>
      <c r="R272" s="222">
        <f>Q272*H272</f>
        <v>0.085000000000000006</v>
      </c>
      <c r="S272" s="222">
        <v>0</v>
      </c>
      <c r="T272" s="22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4" t="s">
        <v>1212</v>
      </c>
      <c r="AT272" s="224" t="s">
        <v>243</v>
      </c>
      <c r="AU272" s="224" t="s">
        <v>81</v>
      </c>
      <c r="AY272" s="18" t="s">
        <v>143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8" t="s">
        <v>79</v>
      </c>
      <c r="BK272" s="225">
        <f>ROUND(I272*H272,2)</f>
        <v>0</v>
      </c>
      <c r="BL272" s="18" t="s">
        <v>489</v>
      </c>
      <c r="BM272" s="224" t="s">
        <v>1270</v>
      </c>
    </row>
    <row r="273" s="2" customFormat="1">
      <c r="A273" s="39"/>
      <c r="B273" s="40"/>
      <c r="C273" s="41"/>
      <c r="D273" s="226" t="s">
        <v>155</v>
      </c>
      <c r="E273" s="41"/>
      <c r="F273" s="227" t="s">
        <v>1271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155</v>
      </c>
      <c r="AU273" s="18" t="s">
        <v>81</v>
      </c>
    </row>
    <row r="274" s="2" customFormat="1" ht="14.4" customHeight="1">
      <c r="A274" s="39"/>
      <c r="B274" s="40"/>
      <c r="C274" s="264" t="s">
        <v>589</v>
      </c>
      <c r="D274" s="264" t="s">
        <v>243</v>
      </c>
      <c r="E274" s="265" t="s">
        <v>1272</v>
      </c>
      <c r="F274" s="266" t="s">
        <v>1273</v>
      </c>
      <c r="G274" s="267" t="s">
        <v>397</v>
      </c>
      <c r="H274" s="268">
        <v>17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43</v>
      </c>
      <c r="O274" s="85"/>
      <c r="P274" s="222">
        <f>O274*H274</f>
        <v>0</v>
      </c>
      <c r="Q274" s="222">
        <v>0.0050000000000000001</v>
      </c>
      <c r="R274" s="222">
        <f>Q274*H274</f>
        <v>0.085000000000000006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1212</v>
      </c>
      <c r="AT274" s="224" t="s">
        <v>243</v>
      </c>
      <c r="AU274" s="224" t="s">
        <v>81</v>
      </c>
      <c r="AY274" s="18" t="s">
        <v>143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79</v>
      </c>
      <c r="BK274" s="225">
        <f>ROUND(I274*H274,2)</f>
        <v>0</v>
      </c>
      <c r="BL274" s="18" t="s">
        <v>489</v>
      </c>
      <c r="BM274" s="224" t="s">
        <v>1274</v>
      </c>
    </row>
    <row r="275" s="2" customFormat="1">
      <c r="A275" s="39"/>
      <c r="B275" s="40"/>
      <c r="C275" s="41"/>
      <c r="D275" s="226" t="s">
        <v>155</v>
      </c>
      <c r="E275" s="41"/>
      <c r="F275" s="227" t="s">
        <v>1271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155</v>
      </c>
      <c r="AU275" s="18" t="s">
        <v>81</v>
      </c>
    </row>
    <row r="276" s="2" customFormat="1" ht="14.4" customHeight="1">
      <c r="A276" s="39"/>
      <c r="B276" s="40"/>
      <c r="C276" s="213" t="s">
        <v>593</v>
      </c>
      <c r="D276" s="213" t="s">
        <v>147</v>
      </c>
      <c r="E276" s="214" t="s">
        <v>1275</v>
      </c>
      <c r="F276" s="215" t="s">
        <v>1276</v>
      </c>
      <c r="G276" s="216" t="s">
        <v>397</v>
      </c>
      <c r="H276" s="217">
        <v>1</v>
      </c>
      <c r="I276" s="218"/>
      <c r="J276" s="219">
        <f>ROUND(I276*H276,2)</f>
        <v>0</v>
      </c>
      <c r="K276" s="215" t="s">
        <v>19</v>
      </c>
      <c r="L276" s="45"/>
      <c r="M276" s="220" t="s">
        <v>19</v>
      </c>
      <c r="N276" s="221" t="s">
        <v>43</v>
      </c>
      <c r="O276" s="85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4" t="s">
        <v>152</v>
      </c>
      <c r="AT276" s="224" t="s">
        <v>147</v>
      </c>
      <c r="AU276" s="224" t="s">
        <v>81</v>
      </c>
      <c r="AY276" s="18" t="s">
        <v>143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8" t="s">
        <v>79</v>
      </c>
      <c r="BK276" s="225">
        <f>ROUND(I276*H276,2)</f>
        <v>0</v>
      </c>
      <c r="BL276" s="18" t="s">
        <v>152</v>
      </c>
      <c r="BM276" s="224" t="s">
        <v>1277</v>
      </c>
    </row>
    <row r="277" s="2" customFormat="1">
      <c r="A277" s="39"/>
      <c r="B277" s="40"/>
      <c r="C277" s="41"/>
      <c r="D277" s="226" t="s">
        <v>155</v>
      </c>
      <c r="E277" s="41"/>
      <c r="F277" s="227" t="s">
        <v>1276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155</v>
      </c>
      <c r="AU277" s="18" t="s">
        <v>81</v>
      </c>
    </row>
    <row r="278" s="2" customFormat="1" ht="14.4" customHeight="1">
      <c r="A278" s="39"/>
      <c r="B278" s="40"/>
      <c r="C278" s="213" t="s">
        <v>598</v>
      </c>
      <c r="D278" s="213" t="s">
        <v>147</v>
      </c>
      <c r="E278" s="214" t="s">
        <v>1278</v>
      </c>
      <c r="F278" s="215" t="s">
        <v>1279</v>
      </c>
      <c r="G278" s="216" t="s">
        <v>397</v>
      </c>
      <c r="H278" s="217">
        <v>8</v>
      </c>
      <c r="I278" s="218"/>
      <c r="J278" s="219">
        <f>ROUND(I278*H278,2)</f>
        <v>0</v>
      </c>
      <c r="K278" s="215" t="s">
        <v>19</v>
      </c>
      <c r="L278" s="45"/>
      <c r="M278" s="220" t="s">
        <v>19</v>
      </c>
      <c r="N278" s="221" t="s">
        <v>43</v>
      </c>
      <c r="O278" s="85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489</v>
      </c>
      <c r="AT278" s="224" t="s">
        <v>147</v>
      </c>
      <c r="AU278" s="224" t="s">
        <v>81</v>
      </c>
      <c r="AY278" s="18" t="s">
        <v>143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79</v>
      </c>
      <c r="BK278" s="225">
        <f>ROUND(I278*H278,2)</f>
        <v>0</v>
      </c>
      <c r="BL278" s="18" t="s">
        <v>489</v>
      </c>
      <c r="BM278" s="224" t="s">
        <v>1280</v>
      </c>
    </row>
    <row r="279" s="2" customFormat="1">
      <c r="A279" s="39"/>
      <c r="B279" s="40"/>
      <c r="C279" s="41"/>
      <c r="D279" s="226" t="s">
        <v>155</v>
      </c>
      <c r="E279" s="41"/>
      <c r="F279" s="227" t="s">
        <v>1266</v>
      </c>
      <c r="G279" s="41"/>
      <c r="H279" s="41"/>
      <c r="I279" s="228"/>
      <c r="J279" s="41"/>
      <c r="K279" s="41"/>
      <c r="L279" s="45"/>
      <c r="M279" s="229"/>
      <c r="N279" s="230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155</v>
      </c>
      <c r="AU279" s="18" t="s">
        <v>81</v>
      </c>
    </row>
    <row r="280" s="2" customFormat="1" ht="14.4" customHeight="1">
      <c r="A280" s="39"/>
      <c r="B280" s="40"/>
      <c r="C280" s="264" t="s">
        <v>603</v>
      </c>
      <c r="D280" s="264" t="s">
        <v>243</v>
      </c>
      <c r="E280" s="265" t="s">
        <v>1281</v>
      </c>
      <c r="F280" s="266" t="s">
        <v>1282</v>
      </c>
      <c r="G280" s="267" t="s">
        <v>397</v>
      </c>
      <c r="H280" s="268">
        <v>4</v>
      </c>
      <c r="I280" s="269"/>
      <c r="J280" s="270">
        <f>ROUND(I280*H280,2)</f>
        <v>0</v>
      </c>
      <c r="K280" s="266" t="s">
        <v>19</v>
      </c>
      <c r="L280" s="271"/>
      <c r="M280" s="272" t="s">
        <v>19</v>
      </c>
      <c r="N280" s="273" t="s">
        <v>43</v>
      </c>
      <c r="O280" s="85"/>
      <c r="P280" s="222">
        <f>O280*H280</f>
        <v>0</v>
      </c>
      <c r="Q280" s="222">
        <v>0</v>
      </c>
      <c r="R280" s="222">
        <f>Q280*H280</f>
        <v>0</v>
      </c>
      <c r="S280" s="222">
        <v>0</v>
      </c>
      <c r="T280" s="223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1212</v>
      </c>
      <c r="AT280" s="224" t="s">
        <v>243</v>
      </c>
      <c r="AU280" s="224" t="s">
        <v>81</v>
      </c>
      <c r="AY280" s="18" t="s">
        <v>143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79</v>
      </c>
      <c r="BK280" s="225">
        <f>ROUND(I280*H280,2)</f>
        <v>0</v>
      </c>
      <c r="BL280" s="18" t="s">
        <v>489</v>
      </c>
      <c r="BM280" s="224" t="s">
        <v>1283</v>
      </c>
    </row>
    <row r="281" s="2" customFormat="1">
      <c r="A281" s="39"/>
      <c r="B281" s="40"/>
      <c r="C281" s="41"/>
      <c r="D281" s="226" t="s">
        <v>155</v>
      </c>
      <c r="E281" s="41"/>
      <c r="F281" s="227" t="s">
        <v>1282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155</v>
      </c>
      <c r="AU281" s="18" t="s">
        <v>81</v>
      </c>
    </row>
    <row r="282" s="2" customFormat="1" ht="14.4" customHeight="1">
      <c r="A282" s="39"/>
      <c r="B282" s="40"/>
      <c r="C282" s="264" t="s">
        <v>608</v>
      </c>
      <c r="D282" s="264" t="s">
        <v>243</v>
      </c>
      <c r="E282" s="265" t="s">
        <v>1284</v>
      </c>
      <c r="F282" s="266" t="s">
        <v>1285</v>
      </c>
      <c r="G282" s="267" t="s">
        <v>397</v>
      </c>
      <c r="H282" s="268">
        <v>4</v>
      </c>
      <c r="I282" s="269"/>
      <c r="J282" s="270">
        <f>ROUND(I282*H282,2)</f>
        <v>0</v>
      </c>
      <c r="K282" s="266" t="s">
        <v>19</v>
      </c>
      <c r="L282" s="271"/>
      <c r="M282" s="272" t="s">
        <v>19</v>
      </c>
      <c r="N282" s="273" t="s">
        <v>43</v>
      </c>
      <c r="O282" s="85"/>
      <c r="P282" s="222">
        <f>O282*H282</f>
        <v>0</v>
      </c>
      <c r="Q282" s="222">
        <v>0</v>
      </c>
      <c r="R282" s="222">
        <f>Q282*H282</f>
        <v>0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1212</v>
      </c>
      <c r="AT282" s="224" t="s">
        <v>243</v>
      </c>
      <c r="AU282" s="224" t="s">
        <v>81</v>
      </c>
      <c r="AY282" s="18" t="s">
        <v>143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79</v>
      </c>
      <c r="BK282" s="225">
        <f>ROUND(I282*H282,2)</f>
        <v>0</v>
      </c>
      <c r="BL282" s="18" t="s">
        <v>489</v>
      </c>
      <c r="BM282" s="224" t="s">
        <v>1286</v>
      </c>
    </row>
    <row r="283" s="2" customFormat="1">
      <c r="A283" s="39"/>
      <c r="B283" s="40"/>
      <c r="C283" s="41"/>
      <c r="D283" s="226" t="s">
        <v>155</v>
      </c>
      <c r="E283" s="41"/>
      <c r="F283" s="227" t="s">
        <v>1285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155</v>
      </c>
      <c r="AU283" s="18" t="s">
        <v>81</v>
      </c>
    </row>
    <row r="284" s="2" customFormat="1" ht="14.4" customHeight="1">
      <c r="A284" s="39"/>
      <c r="B284" s="40"/>
      <c r="C284" s="213" t="s">
        <v>613</v>
      </c>
      <c r="D284" s="213" t="s">
        <v>147</v>
      </c>
      <c r="E284" s="214" t="s">
        <v>1287</v>
      </c>
      <c r="F284" s="215" t="s">
        <v>1288</v>
      </c>
      <c r="G284" s="216" t="s">
        <v>397</v>
      </c>
      <c r="H284" s="217">
        <v>4</v>
      </c>
      <c r="I284" s="218"/>
      <c r="J284" s="219">
        <f>ROUND(I284*H284,2)</f>
        <v>0</v>
      </c>
      <c r="K284" s="215" t="s">
        <v>19</v>
      </c>
      <c r="L284" s="45"/>
      <c r="M284" s="220" t="s">
        <v>19</v>
      </c>
      <c r="N284" s="221" t="s">
        <v>43</v>
      </c>
      <c r="O284" s="85"/>
      <c r="P284" s="222">
        <f>O284*H284</f>
        <v>0</v>
      </c>
      <c r="Q284" s="222">
        <v>0</v>
      </c>
      <c r="R284" s="222">
        <f>Q284*H284</f>
        <v>0</v>
      </c>
      <c r="S284" s="222">
        <v>0</v>
      </c>
      <c r="T284" s="223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24" t="s">
        <v>489</v>
      </c>
      <c r="AT284" s="224" t="s">
        <v>147</v>
      </c>
      <c r="AU284" s="224" t="s">
        <v>81</v>
      </c>
      <c r="AY284" s="18" t="s">
        <v>143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8" t="s">
        <v>79</v>
      </c>
      <c r="BK284" s="225">
        <f>ROUND(I284*H284,2)</f>
        <v>0</v>
      </c>
      <c r="BL284" s="18" t="s">
        <v>489</v>
      </c>
      <c r="BM284" s="224" t="s">
        <v>1289</v>
      </c>
    </row>
    <row r="285" s="2" customFormat="1">
      <c r="A285" s="39"/>
      <c r="B285" s="40"/>
      <c r="C285" s="41"/>
      <c r="D285" s="226" t="s">
        <v>155</v>
      </c>
      <c r="E285" s="41"/>
      <c r="F285" s="227" t="s">
        <v>1288</v>
      </c>
      <c r="G285" s="41"/>
      <c r="H285" s="41"/>
      <c r="I285" s="228"/>
      <c r="J285" s="41"/>
      <c r="K285" s="41"/>
      <c r="L285" s="45"/>
      <c r="M285" s="229"/>
      <c r="N285" s="230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155</v>
      </c>
      <c r="AU285" s="18" t="s">
        <v>81</v>
      </c>
    </row>
    <row r="286" s="2" customFormat="1" ht="14.4" customHeight="1">
      <c r="A286" s="39"/>
      <c r="B286" s="40"/>
      <c r="C286" s="264" t="s">
        <v>618</v>
      </c>
      <c r="D286" s="264" t="s">
        <v>243</v>
      </c>
      <c r="E286" s="265" t="s">
        <v>1290</v>
      </c>
      <c r="F286" s="266" t="s">
        <v>1291</v>
      </c>
      <c r="G286" s="267" t="s">
        <v>397</v>
      </c>
      <c r="H286" s="268">
        <v>2</v>
      </c>
      <c r="I286" s="269"/>
      <c r="J286" s="270">
        <f>ROUND(I286*H286,2)</f>
        <v>0</v>
      </c>
      <c r="K286" s="266" t="s">
        <v>19</v>
      </c>
      <c r="L286" s="271"/>
      <c r="M286" s="272" t="s">
        <v>19</v>
      </c>
      <c r="N286" s="273" t="s">
        <v>43</v>
      </c>
      <c r="O286" s="85"/>
      <c r="P286" s="222">
        <f>O286*H286</f>
        <v>0</v>
      </c>
      <c r="Q286" s="222">
        <v>0.050000000000000003</v>
      </c>
      <c r="R286" s="222">
        <f>Q286*H286</f>
        <v>0.10000000000000001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1212</v>
      </c>
      <c r="AT286" s="224" t="s">
        <v>243</v>
      </c>
      <c r="AU286" s="224" t="s">
        <v>81</v>
      </c>
      <c r="AY286" s="18" t="s">
        <v>143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79</v>
      </c>
      <c r="BK286" s="225">
        <f>ROUND(I286*H286,2)</f>
        <v>0</v>
      </c>
      <c r="BL286" s="18" t="s">
        <v>489</v>
      </c>
      <c r="BM286" s="224" t="s">
        <v>1292</v>
      </c>
    </row>
    <row r="287" s="2" customFormat="1">
      <c r="A287" s="39"/>
      <c r="B287" s="40"/>
      <c r="C287" s="41"/>
      <c r="D287" s="226" t="s">
        <v>155</v>
      </c>
      <c r="E287" s="41"/>
      <c r="F287" s="227" t="s">
        <v>1291</v>
      </c>
      <c r="G287" s="41"/>
      <c r="H287" s="41"/>
      <c r="I287" s="228"/>
      <c r="J287" s="41"/>
      <c r="K287" s="41"/>
      <c r="L287" s="45"/>
      <c r="M287" s="229"/>
      <c r="N287" s="230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155</v>
      </c>
      <c r="AU287" s="18" t="s">
        <v>81</v>
      </c>
    </row>
    <row r="288" s="2" customFormat="1" ht="14.4" customHeight="1">
      <c r="A288" s="39"/>
      <c r="B288" s="40"/>
      <c r="C288" s="264" t="s">
        <v>623</v>
      </c>
      <c r="D288" s="264" t="s">
        <v>243</v>
      </c>
      <c r="E288" s="265" t="s">
        <v>1293</v>
      </c>
      <c r="F288" s="266" t="s">
        <v>1294</v>
      </c>
      <c r="G288" s="267" t="s">
        <v>397</v>
      </c>
      <c r="H288" s="268">
        <v>2</v>
      </c>
      <c r="I288" s="269"/>
      <c r="J288" s="270">
        <f>ROUND(I288*H288,2)</f>
        <v>0</v>
      </c>
      <c r="K288" s="266" t="s">
        <v>19</v>
      </c>
      <c r="L288" s="271"/>
      <c r="M288" s="272" t="s">
        <v>19</v>
      </c>
      <c r="N288" s="273" t="s">
        <v>43</v>
      </c>
      <c r="O288" s="85"/>
      <c r="P288" s="222">
        <f>O288*H288</f>
        <v>0</v>
      </c>
      <c r="Q288" s="222">
        <v>0.050000000000000003</v>
      </c>
      <c r="R288" s="222">
        <f>Q288*H288</f>
        <v>0.10000000000000001</v>
      </c>
      <c r="S288" s="222">
        <v>0</v>
      </c>
      <c r="T288" s="22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1212</v>
      </c>
      <c r="AT288" s="224" t="s">
        <v>243</v>
      </c>
      <c r="AU288" s="224" t="s">
        <v>81</v>
      </c>
      <c r="AY288" s="18" t="s">
        <v>143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79</v>
      </c>
      <c r="BK288" s="225">
        <f>ROUND(I288*H288,2)</f>
        <v>0</v>
      </c>
      <c r="BL288" s="18" t="s">
        <v>489</v>
      </c>
      <c r="BM288" s="224" t="s">
        <v>1295</v>
      </c>
    </row>
    <row r="289" s="2" customFormat="1">
      <c r="A289" s="39"/>
      <c r="B289" s="40"/>
      <c r="C289" s="41"/>
      <c r="D289" s="226" t="s">
        <v>155</v>
      </c>
      <c r="E289" s="41"/>
      <c r="F289" s="227" t="s">
        <v>1294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155</v>
      </c>
      <c r="AU289" s="18" t="s">
        <v>81</v>
      </c>
    </row>
    <row r="290" s="2" customFormat="1" ht="14.4" customHeight="1">
      <c r="A290" s="39"/>
      <c r="B290" s="40"/>
      <c r="C290" s="213" t="s">
        <v>628</v>
      </c>
      <c r="D290" s="213" t="s">
        <v>147</v>
      </c>
      <c r="E290" s="214" t="s">
        <v>1296</v>
      </c>
      <c r="F290" s="215" t="s">
        <v>1297</v>
      </c>
      <c r="G290" s="216" t="s">
        <v>397</v>
      </c>
      <c r="H290" s="217">
        <v>4</v>
      </c>
      <c r="I290" s="218"/>
      <c r="J290" s="219">
        <f>ROUND(I290*H290,2)</f>
        <v>0</v>
      </c>
      <c r="K290" s="215" t="s">
        <v>19</v>
      </c>
      <c r="L290" s="45"/>
      <c r="M290" s="220" t="s">
        <v>19</v>
      </c>
      <c r="N290" s="221" t="s">
        <v>43</v>
      </c>
      <c r="O290" s="85"/>
      <c r="P290" s="222">
        <f>O290*H290</f>
        <v>0</v>
      </c>
      <c r="Q290" s="222">
        <v>0</v>
      </c>
      <c r="R290" s="222">
        <f>Q290*H290</f>
        <v>0</v>
      </c>
      <c r="S290" s="222">
        <v>0</v>
      </c>
      <c r="T290" s="223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4" t="s">
        <v>489</v>
      </c>
      <c r="AT290" s="224" t="s">
        <v>147</v>
      </c>
      <c r="AU290" s="224" t="s">
        <v>81</v>
      </c>
      <c r="AY290" s="18" t="s">
        <v>143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8" t="s">
        <v>79</v>
      </c>
      <c r="BK290" s="225">
        <f>ROUND(I290*H290,2)</f>
        <v>0</v>
      </c>
      <c r="BL290" s="18" t="s">
        <v>489</v>
      </c>
      <c r="BM290" s="224" t="s">
        <v>1298</v>
      </c>
    </row>
    <row r="291" s="2" customFormat="1">
      <c r="A291" s="39"/>
      <c r="B291" s="40"/>
      <c r="C291" s="41"/>
      <c r="D291" s="226" t="s">
        <v>155</v>
      </c>
      <c r="E291" s="41"/>
      <c r="F291" s="227" t="s">
        <v>1297</v>
      </c>
      <c r="G291" s="41"/>
      <c r="H291" s="41"/>
      <c r="I291" s="228"/>
      <c r="J291" s="41"/>
      <c r="K291" s="41"/>
      <c r="L291" s="45"/>
      <c r="M291" s="229"/>
      <c r="N291" s="230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155</v>
      </c>
      <c r="AU291" s="18" t="s">
        <v>81</v>
      </c>
    </row>
    <row r="292" s="2" customFormat="1" ht="14.4" customHeight="1">
      <c r="A292" s="39"/>
      <c r="B292" s="40"/>
      <c r="C292" s="264" t="s">
        <v>633</v>
      </c>
      <c r="D292" s="264" t="s">
        <v>243</v>
      </c>
      <c r="E292" s="265" t="s">
        <v>1299</v>
      </c>
      <c r="F292" s="266" t="s">
        <v>1300</v>
      </c>
      <c r="G292" s="267" t="s">
        <v>397</v>
      </c>
      <c r="H292" s="268">
        <v>2</v>
      </c>
      <c r="I292" s="269"/>
      <c r="J292" s="270">
        <f>ROUND(I292*H292,2)</f>
        <v>0</v>
      </c>
      <c r="K292" s="266" t="s">
        <v>19</v>
      </c>
      <c r="L292" s="271"/>
      <c r="M292" s="272" t="s">
        <v>19</v>
      </c>
      <c r="N292" s="273" t="s">
        <v>43</v>
      </c>
      <c r="O292" s="85"/>
      <c r="P292" s="222">
        <f>O292*H292</f>
        <v>0</v>
      </c>
      <c r="Q292" s="222">
        <v>0</v>
      </c>
      <c r="R292" s="222">
        <f>Q292*H292</f>
        <v>0</v>
      </c>
      <c r="S292" s="222">
        <v>0</v>
      </c>
      <c r="T292" s="223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1212</v>
      </c>
      <c r="AT292" s="224" t="s">
        <v>243</v>
      </c>
      <c r="AU292" s="224" t="s">
        <v>81</v>
      </c>
      <c r="AY292" s="18" t="s">
        <v>143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79</v>
      </c>
      <c r="BK292" s="225">
        <f>ROUND(I292*H292,2)</f>
        <v>0</v>
      </c>
      <c r="BL292" s="18" t="s">
        <v>489</v>
      </c>
      <c r="BM292" s="224" t="s">
        <v>1301</v>
      </c>
    </row>
    <row r="293" s="2" customFormat="1">
      <c r="A293" s="39"/>
      <c r="B293" s="40"/>
      <c r="C293" s="41"/>
      <c r="D293" s="226" t="s">
        <v>155</v>
      </c>
      <c r="E293" s="41"/>
      <c r="F293" s="227" t="s">
        <v>1300</v>
      </c>
      <c r="G293" s="41"/>
      <c r="H293" s="41"/>
      <c r="I293" s="228"/>
      <c r="J293" s="41"/>
      <c r="K293" s="41"/>
      <c r="L293" s="45"/>
      <c r="M293" s="229"/>
      <c r="N293" s="230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155</v>
      </c>
      <c r="AU293" s="18" t="s">
        <v>81</v>
      </c>
    </row>
    <row r="294" s="2" customFormat="1" ht="14.4" customHeight="1">
      <c r="A294" s="39"/>
      <c r="B294" s="40"/>
      <c r="C294" s="264" t="s">
        <v>638</v>
      </c>
      <c r="D294" s="264" t="s">
        <v>243</v>
      </c>
      <c r="E294" s="265" t="s">
        <v>1302</v>
      </c>
      <c r="F294" s="266" t="s">
        <v>1303</v>
      </c>
      <c r="G294" s="267" t="s">
        <v>397</v>
      </c>
      <c r="H294" s="268">
        <v>2</v>
      </c>
      <c r="I294" s="269"/>
      <c r="J294" s="270">
        <f>ROUND(I294*H294,2)</f>
        <v>0</v>
      </c>
      <c r="K294" s="266" t="s">
        <v>19</v>
      </c>
      <c r="L294" s="271"/>
      <c r="M294" s="272" t="s">
        <v>19</v>
      </c>
      <c r="N294" s="273" t="s">
        <v>43</v>
      </c>
      <c r="O294" s="85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4" t="s">
        <v>1212</v>
      </c>
      <c r="AT294" s="224" t="s">
        <v>243</v>
      </c>
      <c r="AU294" s="224" t="s">
        <v>81</v>
      </c>
      <c r="AY294" s="18" t="s">
        <v>143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8" t="s">
        <v>79</v>
      </c>
      <c r="BK294" s="225">
        <f>ROUND(I294*H294,2)</f>
        <v>0</v>
      </c>
      <c r="BL294" s="18" t="s">
        <v>489</v>
      </c>
      <c r="BM294" s="224" t="s">
        <v>1304</v>
      </c>
    </row>
    <row r="295" s="2" customFormat="1">
      <c r="A295" s="39"/>
      <c r="B295" s="40"/>
      <c r="C295" s="41"/>
      <c r="D295" s="226" t="s">
        <v>155</v>
      </c>
      <c r="E295" s="41"/>
      <c r="F295" s="227" t="s">
        <v>1300</v>
      </c>
      <c r="G295" s="41"/>
      <c r="H295" s="41"/>
      <c r="I295" s="228"/>
      <c r="J295" s="41"/>
      <c r="K295" s="41"/>
      <c r="L295" s="45"/>
      <c r="M295" s="229"/>
      <c r="N295" s="230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155</v>
      </c>
      <c r="AU295" s="18" t="s">
        <v>81</v>
      </c>
    </row>
    <row r="296" s="2" customFormat="1" ht="14.4" customHeight="1">
      <c r="A296" s="39"/>
      <c r="B296" s="40"/>
      <c r="C296" s="213" t="s">
        <v>643</v>
      </c>
      <c r="D296" s="213" t="s">
        <v>147</v>
      </c>
      <c r="E296" s="214" t="s">
        <v>1305</v>
      </c>
      <c r="F296" s="215" t="s">
        <v>1306</v>
      </c>
      <c r="G296" s="216" t="s">
        <v>397</v>
      </c>
      <c r="H296" s="217">
        <v>4</v>
      </c>
      <c r="I296" s="218"/>
      <c r="J296" s="219">
        <f>ROUND(I296*H296,2)</f>
        <v>0</v>
      </c>
      <c r="K296" s="215" t="s">
        <v>19</v>
      </c>
      <c r="L296" s="45"/>
      <c r="M296" s="220" t="s">
        <v>19</v>
      </c>
      <c r="N296" s="221" t="s">
        <v>43</v>
      </c>
      <c r="O296" s="85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489</v>
      </c>
      <c r="AT296" s="224" t="s">
        <v>147</v>
      </c>
      <c r="AU296" s="224" t="s">
        <v>81</v>
      </c>
      <c r="AY296" s="18" t="s">
        <v>143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79</v>
      </c>
      <c r="BK296" s="225">
        <f>ROUND(I296*H296,2)</f>
        <v>0</v>
      </c>
      <c r="BL296" s="18" t="s">
        <v>489</v>
      </c>
      <c r="BM296" s="224" t="s">
        <v>1307</v>
      </c>
    </row>
    <row r="297" s="2" customFormat="1">
      <c r="A297" s="39"/>
      <c r="B297" s="40"/>
      <c r="C297" s="41"/>
      <c r="D297" s="226" t="s">
        <v>155</v>
      </c>
      <c r="E297" s="41"/>
      <c r="F297" s="227" t="s">
        <v>1306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155</v>
      </c>
      <c r="AU297" s="18" t="s">
        <v>81</v>
      </c>
    </row>
    <row r="298" s="2" customFormat="1" ht="14.4" customHeight="1">
      <c r="A298" s="39"/>
      <c r="B298" s="40"/>
      <c r="C298" s="264" t="s">
        <v>648</v>
      </c>
      <c r="D298" s="264" t="s">
        <v>243</v>
      </c>
      <c r="E298" s="265" t="s">
        <v>1308</v>
      </c>
      <c r="F298" s="266" t="s">
        <v>1309</v>
      </c>
      <c r="G298" s="267" t="s">
        <v>397</v>
      </c>
      <c r="H298" s="268">
        <v>2</v>
      </c>
      <c r="I298" s="269"/>
      <c r="J298" s="270">
        <f>ROUND(I298*H298,2)</f>
        <v>0</v>
      </c>
      <c r="K298" s="266" t="s">
        <v>19</v>
      </c>
      <c r="L298" s="271"/>
      <c r="M298" s="272" t="s">
        <v>19</v>
      </c>
      <c r="N298" s="273" t="s">
        <v>43</v>
      </c>
      <c r="O298" s="85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1212</v>
      </c>
      <c r="AT298" s="224" t="s">
        <v>243</v>
      </c>
      <c r="AU298" s="224" t="s">
        <v>81</v>
      </c>
      <c r="AY298" s="18" t="s">
        <v>143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79</v>
      </c>
      <c r="BK298" s="225">
        <f>ROUND(I298*H298,2)</f>
        <v>0</v>
      </c>
      <c r="BL298" s="18" t="s">
        <v>489</v>
      </c>
      <c r="BM298" s="224" t="s">
        <v>1310</v>
      </c>
    </row>
    <row r="299" s="2" customFormat="1">
      <c r="A299" s="39"/>
      <c r="B299" s="40"/>
      <c r="C299" s="41"/>
      <c r="D299" s="226" t="s">
        <v>155</v>
      </c>
      <c r="E299" s="41"/>
      <c r="F299" s="227" t="s">
        <v>1309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155</v>
      </c>
      <c r="AU299" s="18" t="s">
        <v>81</v>
      </c>
    </row>
    <row r="300" s="2" customFormat="1" ht="14.4" customHeight="1">
      <c r="A300" s="39"/>
      <c r="B300" s="40"/>
      <c r="C300" s="264" t="s">
        <v>653</v>
      </c>
      <c r="D300" s="264" t="s">
        <v>243</v>
      </c>
      <c r="E300" s="265" t="s">
        <v>1311</v>
      </c>
      <c r="F300" s="266" t="s">
        <v>1312</v>
      </c>
      <c r="G300" s="267" t="s">
        <v>397</v>
      </c>
      <c r="H300" s="268">
        <v>2</v>
      </c>
      <c r="I300" s="269"/>
      <c r="J300" s="270">
        <f>ROUND(I300*H300,2)</f>
        <v>0</v>
      </c>
      <c r="K300" s="266" t="s">
        <v>19</v>
      </c>
      <c r="L300" s="271"/>
      <c r="M300" s="272" t="s">
        <v>19</v>
      </c>
      <c r="N300" s="273" t="s">
        <v>43</v>
      </c>
      <c r="O300" s="85"/>
      <c r="P300" s="222">
        <f>O300*H300</f>
        <v>0</v>
      </c>
      <c r="Q300" s="222">
        <v>0</v>
      </c>
      <c r="R300" s="222">
        <f>Q300*H300</f>
        <v>0</v>
      </c>
      <c r="S300" s="222">
        <v>0</v>
      </c>
      <c r="T300" s="223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4" t="s">
        <v>1212</v>
      </c>
      <c r="AT300" s="224" t="s">
        <v>243</v>
      </c>
      <c r="AU300" s="224" t="s">
        <v>81</v>
      </c>
      <c r="AY300" s="18" t="s">
        <v>143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8" t="s">
        <v>79</v>
      </c>
      <c r="BK300" s="225">
        <f>ROUND(I300*H300,2)</f>
        <v>0</v>
      </c>
      <c r="BL300" s="18" t="s">
        <v>489</v>
      </c>
      <c r="BM300" s="224" t="s">
        <v>1313</v>
      </c>
    </row>
    <row r="301" s="2" customFormat="1">
      <c r="A301" s="39"/>
      <c r="B301" s="40"/>
      <c r="C301" s="41"/>
      <c r="D301" s="226" t="s">
        <v>155</v>
      </c>
      <c r="E301" s="41"/>
      <c r="F301" s="227" t="s">
        <v>1309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155</v>
      </c>
      <c r="AU301" s="18" t="s">
        <v>81</v>
      </c>
    </row>
    <row r="302" s="2" customFormat="1" ht="14.4" customHeight="1">
      <c r="A302" s="39"/>
      <c r="B302" s="40"/>
      <c r="C302" s="213" t="s">
        <v>187</v>
      </c>
      <c r="D302" s="213" t="s">
        <v>147</v>
      </c>
      <c r="E302" s="214" t="s">
        <v>1314</v>
      </c>
      <c r="F302" s="215" t="s">
        <v>1315</v>
      </c>
      <c r="G302" s="216" t="s">
        <v>397</v>
      </c>
      <c r="H302" s="217">
        <v>4</v>
      </c>
      <c r="I302" s="218"/>
      <c r="J302" s="219">
        <f>ROUND(I302*H302,2)</f>
        <v>0</v>
      </c>
      <c r="K302" s="215" t="s">
        <v>19</v>
      </c>
      <c r="L302" s="45"/>
      <c r="M302" s="220" t="s">
        <v>19</v>
      </c>
      <c r="N302" s="221" t="s">
        <v>43</v>
      </c>
      <c r="O302" s="85"/>
      <c r="P302" s="222">
        <f>O302*H302</f>
        <v>0</v>
      </c>
      <c r="Q302" s="222">
        <v>0</v>
      </c>
      <c r="R302" s="222">
        <f>Q302*H302</f>
        <v>0</v>
      </c>
      <c r="S302" s="222">
        <v>0</v>
      </c>
      <c r="T302" s="223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4" t="s">
        <v>489</v>
      </c>
      <c r="AT302" s="224" t="s">
        <v>147</v>
      </c>
      <c r="AU302" s="224" t="s">
        <v>81</v>
      </c>
      <c r="AY302" s="18" t="s">
        <v>143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8" t="s">
        <v>79</v>
      </c>
      <c r="BK302" s="225">
        <f>ROUND(I302*H302,2)</f>
        <v>0</v>
      </c>
      <c r="BL302" s="18" t="s">
        <v>489</v>
      </c>
      <c r="BM302" s="224" t="s">
        <v>1316</v>
      </c>
    </row>
    <row r="303" s="2" customFormat="1">
      <c r="A303" s="39"/>
      <c r="B303" s="40"/>
      <c r="C303" s="41"/>
      <c r="D303" s="226" t="s">
        <v>155</v>
      </c>
      <c r="E303" s="41"/>
      <c r="F303" s="227" t="s">
        <v>1315</v>
      </c>
      <c r="G303" s="41"/>
      <c r="H303" s="41"/>
      <c r="I303" s="228"/>
      <c r="J303" s="41"/>
      <c r="K303" s="41"/>
      <c r="L303" s="45"/>
      <c r="M303" s="229"/>
      <c r="N303" s="230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155</v>
      </c>
      <c r="AU303" s="18" t="s">
        <v>81</v>
      </c>
    </row>
    <row r="304" s="2" customFormat="1" ht="14.4" customHeight="1">
      <c r="A304" s="39"/>
      <c r="B304" s="40"/>
      <c r="C304" s="264" t="s">
        <v>195</v>
      </c>
      <c r="D304" s="264" t="s">
        <v>243</v>
      </c>
      <c r="E304" s="265" t="s">
        <v>1317</v>
      </c>
      <c r="F304" s="266" t="s">
        <v>1318</v>
      </c>
      <c r="G304" s="267" t="s">
        <v>397</v>
      </c>
      <c r="H304" s="268">
        <v>2</v>
      </c>
      <c r="I304" s="269"/>
      <c r="J304" s="270">
        <f>ROUND(I304*H304,2)</f>
        <v>0</v>
      </c>
      <c r="K304" s="266" t="s">
        <v>19</v>
      </c>
      <c r="L304" s="271"/>
      <c r="M304" s="272" t="s">
        <v>19</v>
      </c>
      <c r="N304" s="273" t="s">
        <v>43</v>
      </c>
      <c r="O304" s="85"/>
      <c r="P304" s="222">
        <f>O304*H304</f>
        <v>0</v>
      </c>
      <c r="Q304" s="222">
        <v>0.0050000000000000001</v>
      </c>
      <c r="R304" s="222">
        <f>Q304*H304</f>
        <v>0.01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1212</v>
      </c>
      <c r="AT304" s="224" t="s">
        <v>243</v>
      </c>
      <c r="AU304" s="224" t="s">
        <v>81</v>
      </c>
      <c r="AY304" s="18" t="s">
        <v>143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79</v>
      </c>
      <c r="BK304" s="225">
        <f>ROUND(I304*H304,2)</f>
        <v>0</v>
      </c>
      <c r="BL304" s="18" t="s">
        <v>489</v>
      </c>
      <c r="BM304" s="224" t="s">
        <v>1319</v>
      </c>
    </row>
    <row r="305" s="2" customFormat="1">
      <c r="A305" s="39"/>
      <c r="B305" s="40"/>
      <c r="C305" s="41"/>
      <c r="D305" s="226" t="s">
        <v>155</v>
      </c>
      <c r="E305" s="41"/>
      <c r="F305" s="227" t="s">
        <v>1318</v>
      </c>
      <c r="G305" s="41"/>
      <c r="H305" s="41"/>
      <c r="I305" s="228"/>
      <c r="J305" s="41"/>
      <c r="K305" s="41"/>
      <c r="L305" s="45"/>
      <c r="M305" s="229"/>
      <c r="N305" s="230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155</v>
      </c>
      <c r="AU305" s="18" t="s">
        <v>81</v>
      </c>
    </row>
    <row r="306" s="2" customFormat="1" ht="14.4" customHeight="1">
      <c r="A306" s="39"/>
      <c r="B306" s="40"/>
      <c r="C306" s="264" t="s">
        <v>666</v>
      </c>
      <c r="D306" s="264" t="s">
        <v>243</v>
      </c>
      <c r="E306" s="265" t="s">
        <v>1320</v>
      </c>
      <c r="F306" s="266" t="s">
        <v>1321</v>
      </c>
      <c r="G306" s="267" t="s">
        <v>397</v>
      </c>
      <c r="H306" s="268">
        <v>2</v>
      </c>
      <c r="I306" s="269"/>
      <c r="J306" s="270">
        <f>ROUND(I306*H306,2)</f>
        <v>0</v>
      </c>
      <c r="K306" s="266" t="s">
        <v>19</v>
      </c>
      <c r="L306" s="271"/>
      <c r="M306" s="272" t="s">
        <v>19</v>
      </c>
      <c r="N306" s="273" t="s">
        <v>43</v>
      </c>
      <c r="O306" s="85"/>
      <c r="P306" s="222">
        <f>O306*H306</f>
        <v>0</v>
      </c>
      <c r="Q306" s="222">
        <v>0.01</v>
      </c>
      <c r="R306" s="222">
        <f>Q306*H306</f>
        <v>0.02</v>
      </c>
      <c r="S306" s="222">
        <v>0</v>
      </c>
      <c r="T306" s="223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4" t="s">
        <v>1212</v>
      </c>
      <c r="AT306" s="224" t="s">
        <v>243</v>
      </c>
      <c r="AU306" s="224" t="s">
        <v>81</v>
      </c>
      <c r="AY306" s="18" t="s">
        <v>143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8" t="s">
        <v>79</v>
      </c>
      <c r="BK306" s="225">
        <f>ROUND(I306*H306,2)</f>
        <v>0</v>
      </c>
      <c r="BL306" s="18" t="s">
        <v>489</v>
      </c>
      <c r="BM306" s="224" t="s">
        <v>1322</v>
      </c>
    </row>
    <row r="307" s="2" customFormat="1">
      <c r="A307" s="39"/>
      <c r="B307" s="40"/>
      <c r="C307" s="41"/>
      <c r="D307" s="226" t="s">
        <v>155</v>
      </c>
      <c r="E307" s="41"/>
      <c r="F307" s="227" t="s">
        <v>1321</v>
      </c>
      <c r="G307" s="41"/>
      <c r="H307" s="41"/>
      <c r="I307" s="228"/>
      <c r="J307" s="41"/>
      <c r="K307" s="41"/>
      <c r="L307" s="45"/>
      <c r="M307" s="229"/>
      <c r="N307" s="230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155</v>
      </c>
      <c r="AU307" s="18" t="s">
        <v>81</v>
      </c>
    </row>
    <row r="308" s="2" customFormat="1" ht="14.4" customHeight="1">
      <c r="A308" s="39"/>
      <c r="B308" s="40"/>
      <c r="C308" s="213" t="s">
        <v>670</v>
      </c>
      <c r="D308" s="213" t="s">
        <v>147</v>
      </c>
      <c r="E308" s="214" t="s">
        <v>1323</v>
      </c>
      <c r="F308" s="215" t="s">
        <v>1324</v>
      </c>
      <c r="G308" s="216" t="s">
        <v>397</v>
      </c>
      <c r="H308" s="217">
        <v>24</v>
      </c>
      <c r="I308" s="218"/>
      <c r="J308" s="219">
        <f>ROUND(I308*H308,2)</f>
        <v>0</v>
      </c>
      <c r="K308" s="215" t="s">
        <v>19</v>
      </c>
      <c r="L308" s="45"/>
      <c r="M308" s="220" t="s">
        <v>19</v>
      </c>
      <c r="N308" s="221" t="s">
        <v>43</v>
      </c>
      <c r="O308" s="85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4" t="s">
        <v>489</v>
      </c>
      <c r="AT308" s="224" t="s">
        <v>147</v>
      </c>
      <c r="AU308" s="224" t="s">
        <v>81</v>
      </c>
      <c r="AY308" s="18" t="s">
        <v>143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8" t="s">
        <v>79</v>
      </c>
      <c r="BK308" s="225">
        <f>ROUND(I308*H308,2)</f>
        <v>0</v>
      </c>
      <c r="BL308" s="18" t="s">
        <v>489</v>
      </c>
      <c r="BM308" s="224" t="s">
        <v>1325</v>
      </c>
    </row>
    <row r="309" s="2" customFormat="1">
      <c r="A309" s="39"/>
      <c r="B309" s="40"/>
      <c r="C309" s="41"/>
      <c r="D309" s="226" t="s">
        <v>155</v>
      </c>
      <c r="E309" s="41"/>
      <c r="F309" s="227" t="s">
        <v>1324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155</v>
      </c>
      <c r="AU309" s="18" t="s">
        <v>81</v>
      </c>
    </row>
    <row r="310" s="2" customFormat="1" ht="14.4" customHeight="1">
      <c r="A310" s="39"/>
      <c r="B310" s="40"/>
      <c r="C310" s="264" t="s">
        <v>675</v>
      </c>
      <c r="D310" s="264" t="s">
        <v>243</v>
      </c>
      <c r="E310" s="265" t="s">
        <v>1326</v>
      </c>
      <c r="F310" s="266" t="s">
        <v>1327</v>
      </c>
      <c r="G310" s="267" t="s">
        <v>397</v>
      </c>
      <c r="H310" s="268">
        <v>24</v>
      </c>
      <c r="I310" s="269"/>
      <c r="J310" s="270">
        <f>ROUND(I310*H310,2)</f>
        <v>0</v>
      </c>
      <c r="K310" s="266" t="s">
        <v>19</v>
      </c>
      <c r="L310" s="271"/>
      <c r="M310" s="272" t="s">
        <v>19</v>
      </c>
      <c r="N310" s="273" t="s">
        <v>43</v>
      </c>
      <c r="O310" s="85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1212</v>
      </c>
      <c r="AT310" s="224" t="s">
        <v>243</v>
      </c>
      <c r="AU310" s="224" t="s">
        <v>81</v>
      </c>
      <c r="AY310" s="18" t="s">
        <v>143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79</v>
      </c>
      <c r="BK310" s="225">
        <f>ROUND(I310*H310,2)</f>
        <v>0</v>
      </c>
      <c r="BL310" s="18" t="s">
        <v>489</v>
      </c>
      <c r="BM310" s="224" t="s">
        <v>1328</v>
      </c>
    </row>
    <row r="311" s="2" customFormat="1">
      <c r="A311" s="39"/>
      <c r="B311" s="40"/>
      <c r="C311" s="41"/>
      <c r="D311" s="226" t="s">
        <v>155</v>
      </c>
      <c r="E311" s="41"/>
      <c r="F311" s="227" t="s">
        <v>1327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155</v>
      </c>
      <c r="AU311" s="18" t="s">
        <v>81</v>
      </c>
    </row>
    <row r="312" s="2" customFormat="1" ht="14.4" customHeight="1">
      <c r="A312" s="39"/>
      <c r="B312" s="40"/>
      <c r="C312" s="213" t="s">
        <v>679</v>
      </c>
      <c r="D312" s="213" t="s">
        <v>147</v>
      </c>
      <c r="E312" s="214" t="s">
        <v>1329</v>
      </c>
      <c r="F312" s="215" t="s">
        <v>1330</v>
      </c>
      <c r="G312" s="216" t="s">
        <v>1331</v>
      </c>
      <c r="H312" s="217">
        <v>2</v>
      </c>
      <c r="I312" s="218"/>
      <c r="J312" s="219">
        <f>ROUND(I312*H312,2)</f>
        <v>0</v>
      </c>
      <c r="K312" s="215" t="s">
        <v>151</v>
      </c>
      <c r="L312" s="45"/>
      <c r="M312" s="220" t="s">
        <v>19</v>
      </c>
      <c r="N312" s="221" t="s">
        <v>43</v>
      </c>
      <c r="O312" s="85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489</v>
      </c>
      <c r="AT312" s="224" t="s">
        <v>147</v>
      </c>
      <c r="AU312" s="224" t="s">
        <v>81</v>
      </c>
      <c r="AY312" s="18" t="s">
        <v>143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79</v>
      </c>
      <c r="BK312" s="225">
        <f>ROUND(I312*H312,2)</f>
        <v>0</v>
      </c>
      <c r="BL312" s="18" t="s">
        <v>489</v>
      </c>
      <c r="BM312" s="224" t="s">
        <v>1332</v>
      </c>
    </row>
    <row r="313" s="2" customFormat="1">
      <c r="A313" s="39"/>
      <c r="B313" s="40"/>
      <c r="C313" s="41"/>
      <c r="D313" s="226" t="s">
        <v>155</v>
      </c>
      <c r="E313" s="41"/>
      <c r="F313" s="227" t="s">
        <v>1333</v>
      </c>
      <c r="G313" s="41"/>
      <c r="H313" s="41"/>
      <c r="I313" s="228"/>
      <c r="J313" s="41"/>
      <c r="K313" s="41"/>
      <c r="L313" s="45"/>
      <c r="M313" s="229"/>
      <c r="N313" s="230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155</v>
      </c>
      <c r="AU313" s="18" t="s">
        <v>81</v>
      </c>
    </row>
    <row r="314" s="2" customFormat="1" ht="14.4" customHeight="1">
      <c r="A314" s="39"/>
      <c r="B314" s="40"/>
      <c r="C314" s="213" t="s">
        <v>684</v>
      </c>
      <c r="D314" s="213" t="s">
        <v>147</v>
      </c>
      <c r="E314" s="214" t="s">
        <v>1334</v>
      </c>
      <c r="F314" s="215" t="s">
        <v>1335</v>
      </c>
      <c r="G314" s="216" t="s">
        <v>200</v>
      </c>
      <c r="H314" s="217">
        <v>320</v>
      </c>
      <c r="I314" s="218"/>
      <c r="J314" s="219">
        <f>ROUND(I314*H314,2)</f>
        <v>0</v>
      </c>
      <c r="K314" s="215" t="s">
        <v>151</v>
      </c>
      <c r="L314" s="45"/>
      <c r="M314" s="220" t="s">
        <v>19</v>
      </c>
      <c r="N314" s="221" t="s">
        <v>43</v>
      </c>
      <c r="O314" s="85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489</v>
      </c>
      <c r="AT314" s="224" t="s">
        <v>147</v>
      </c>
      <c r="AU314" s="224" t="s">
        <v>81</v>
      </c>
      <c r="AY314" s="18" t="s">
        <v>143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79</v>
      </c>
      <c r="BK314" s="225">
        <f>ROUND(I314*H314,2)</f>
        <v>0</v>
      </c>
      <c r="BL314" s="18" t="s">
        <v>489</v>
      </c>
      <c r="BM314" s="224" t="s">
        <v>1336</v>
      </c>
    </row>
    <row r="315" s="2" customFormat="1">
      <c r="A315" s="39"/>
      <c r="B315" s="40"/>
      <c r="C315" s="41"/>
      <c r="D315" s="226" t="s">
        <v>155</v>
      </c>
      <c r="E315" s="41"/>
      <c r="F315" s="227" t="s">
        <v>1337</v>
      </c>
      <c r="G315" s="41"/>
      <c r="H315" s="41"/>
      <c r="I315" s="228"/>
      <c r="J315" s="41"/>
      <c r="K315" s="41"/>
      <c r="L315" s="45"/>
      <c r="M315" s="229"/>
      <c r="N315" s="230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155</v>
      </c>
      <c r="AU315" s="18" t="s">
        <v>81</v>
      </c>
    </row>
    <row r="316" s="2" customFormat="1" ht="14.4" customHeight="1">
      <c r="A316" s="39"/>
      <c r="B316" s="40"/>
      <c r="C316" s="213" t="s">
        <v>688</v>
      </c>
      <c r="D316" s="213" t="s">
        <v>147</v>
      </c>
      <c r="E316" s="214" t="s">
        <v>1338</v>
      </c>
      <c r="F316" s="215" t="s">
        <v>1339</v>
      </c>
      <c r="G316" s="216" t="s">
        <v>200</v>
      </c>
      <c r="H316" s="217">
        <v>20</v>
      </c>
      <c r="I316" s="218"/>
      <c r="J316" s="219">
        <f>ROUND(I316*H316,2)</f>
        <v>0</v>
      </c>
      <c r="K316" s="215" t="s">
        <v>151</v>
      </c>
      <c r="L316" s="45"/>
      <c r="M316" s="220" t="s">
        <v>19</v>
      </c>
      <c r="N316" s="221" t="s">
        <v>43</v>
      </c>
      <c r="O316" s="85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4" t="s">
        <v>489</v>
      </c>
      <c r="AT316" s="224" t="s">
        <v>147</v>
      </c>
      <c r="AU316" s="224" t="s">
        <v>81</v>
      </c>
      <c r="AY316" s="18" t="s">
        <v>143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8" t="s">
        <v>79</v>
      </c>
      <c r="BK316" s="225">
        <f>ROUND(I316*H316,2)</f>
        <v>0</v>
      </c>
      <c r="BL316" s="18" t="s">
        <v>489</v>
      </c>
      <c r="BM316" s="224" t="s">
        <v>1340</v>
      </c>
    </row>
    <row r="317" s="2" customFormat="1">
      <c r="A317" s="39"/>
      <c r="B317" s="40"/>
      <c r="C317" s="41"/>
      <c r="D317" s="226" t="s">
        <v>155</v>
      </c>
      <c r="E317" s="41"/>
      <c r="F317" s="227" t="s">
        <v>1341</v>
      </c>
      <c r="G317" s="41"/>
      <c r="H317" s="41"/>
      <c r="I317" s="228"/>
      <c r="J317" s="41"/>
      <c r="K317" s="41"/>
      <c r="L317" s="45"/>
      <c r="M317" s="229"/>
      <c r="N317" s="230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155</v>
      </c>
      <c r="AU317" s="18" t="s">
        <v>81</v>
      </c>
    </row>
    <row r="318" s="2" customFormat="1" ht="14.4" customHeight="1">
      <c r="A318" s="39"/>
      <c r="B318" s="40"/>
      <c r="C318" s="213" t="s">
        <v>693</v>
      </c>
      <c r="D318" s="213" t="s">
        <v>147</v>
      </c>
      <c r="E318" s="214" t="s">
        <v>1342</v>
      </c>
      <c r="F318" s="215" t="s">
        <v>1343</v>
      </c>
      <c r="G318" s="216" t="s">
        <v>397</v>
      </c>
      <c r="H318" s="217">
        <v>1</v>
      </c>
      <c r="I318" s="218"/>
      <c r="J318" s="219">
        <f>ROUND(I318*H318,2)</f>
        <v>0</v>
      </c>
      <c r="K318" s="215" t="s">
        <v>19</v>
      </c>
      <c r="L318" s="45"/>
      <c r="M318" s="220" t="s">
        <v>19</v>
      </c>
      <c r="N318" s="221" t="s">
        <v>43</v>
      </c>
      <c r="O318" s="85"/>
      <c r="P318" s="222">
        <f>O318*H318</f>
        <v>0</v>
      </c>
      <c r="Q318" s="222">
        <v>0</v>
      </c>
      <c r="R318" s="222">
        <f>Q318*H318</f>
        <v>0</v>
      </c>
      <c r="S318" s="222">
        <v>0</v>
      </c>
      <c r="T318" s="22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4" t="s">
        <v>489</v>
      </c>
      <c r="AT318" s="224" t="s">
        <v>147</v>
      </c>
      <c r="AU318" s="224" t="s">
        <v>81</v>
      </c>
      <c r="AY318" s="18" t="s">
        <v>143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8" t="s">
        <v>79</v>
      </c>
      <c r="BK318" s="225">
        <f>ROUND(I318*H318,2)</f>
        <v>0</v>
      </c>
      <c r="BL318" s="18" t="s">
        <v>489</v>
      </c>
      <c r="BM318" s="224" t="s">
        <v>1344</v>
      </c>
    </row>
    <row r="319" s="2" customFormat="1">
      <c r="A319" s="39"/>
      <c r="B319" s="40"/>
      <c r="C319" s="41"/>
      <c r="D319" s="226" t="s">
        <v>155</v>
      </c>
      <c r="E319" s="41"/>
      <c r="F319" s="227" t="s">
        <v>1343</v>
      </c>
      <c r="G319" s="41"/>
      <c r="H319" s="41"/>
      <c r="I319" s="228"/>
      <c r="J319" s="41"/>
      <c r="K319" s="41"/>
      <c r="L319" s="45"/>
      <c r="M319" s="229"/>
      <c r="N319" s="230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155</v>
      </c>
      <c r="AU319" s="18" t="s">
        <v>81</v>
      </c>
    </row>
    <row r="320" s="2" customFormat="1" ht="14.4" customHeight="1">
      <c r="A320" s="39"/>
      <c r="B320" s="40"/>
      <c r="C320" s="213" t="s">
        <v>697</v>
      </c>
      <c r="D320" s="213" t="s">
        <v>147</v>
      </c>
      <c r="E320" s="214" t="s">
        <v>1345</v>
      </c>
      <c r="F320" s="215" t="s">
        <v>1346</v>
      </c>
      <c r="G320" s="216" t="s">
        <v>397</v>
      </c>
      <c r="H320" s="217">
        <v>1</v>
      </c>
      <c r="I320" s="218"/>
      <c r="J320" s="219">
        <f>ROUND(I320*H320,2)</f>
        <v>0</v>
      </c>
      <c r="K320" s="215" t="s">
        <v>19</v>
      </c>
      <c r="L320" s="45"/>
      <c r="M320" s="220" t="s">
        <v>19</v>
      </c>
      <c r="N320" s="221" t="s">
        <v>43</v>
      </c>
      <c r="O320" s="85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489</v>
      </c>
      <c r="AT320" s="224" t="s">
        <v>147</v>
      </c>
      <c r="AU320" s="224" t="s">
        <v>81</v>
      </c>
      <c r="AY320" s="18" t="s">
        <v>143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79</v>
      </c>
      <c r="BK320" s="225">
        <f>ROUND(I320*H320,2)</f>
        <v>0</v>
      </c>
      <c r="BL320" s="18" t="s">
        <v>489</v>
      </c>
      <c r="BM320" s="224" t="s">
        <v>1347</v>
      </c>
    </row>
    <row r="321" s="2" customFormat="1">
      <c r="A321" s="39"/>
      <c r="B321" s="40"/>
      <c r="C321" s="41"/>
      <c r="D321" s="226" t="s">
        <v>155</v>
      </c>
      <c r="E321" s="41"/>
      <c r="F321" s="227" t="s">
        <v>1343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155</v>
      </c>
      <c r="AU321" s="18" t="s">
        <v>81</v>
      </c>
    </row>
    <row r="322" s="2" customFormat="1" ht="14.4" customHeight="1">
      <c r="A322" s="39"/>
      <c r="B322" s="40"/>
      <c r="C322" s="213" t="s">
        <v>702</v>
      </c>
      <c r="D322" s="213" t="s">
        <v>147</v>
      </c>
      <c r="E322" s="214" t="s">
        <v>1348</v>
      </c>
      <c r="F322" s="215" t="s">
        <v>1349</v>
      </c>
      <c r="G322" s="216" t="s">
        <v>397</v>
      </c>
      <c r="H322" s="217">
        <v>1</v>
      </c>
      <c r="I322" s="218"/>
      <c r="J322" s="219">
        <f>ROUND(I322*H322,2)</f>
        <v>0</v>
      </c>
      <c r="K322" s="215" t="s">
        <v>19</v>
      </c>
      <c r="L322" s="45"/>
      <c r="M322" s="220" t="s">
        <v>19</v>
      </c>
      <c r="N322" s="221" t="s">
        <v>43</v>
      </c>
      <c r="O322" s="85"/>
      <c r="P322" s="222">
        <f>O322*H322</f>
        <v>0</v>
      </c>
      <c r="Q322" s="222">
        <v>0</v>
      </c>
      <c r="R322" s="222">
        <f>Q322*H322</f>
        <v>0</v>
      </c>
      <c r="S322" s="222">
        <v>0</v>
      </c>
      <c r="T322" s="223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4" t="s">
        <v>489</v>
      </c>
      <c r="AT322" s="224" t="s">
        <v>147</v>
      </c>
      <c r="AU322" s="224" t="s">
        <v>81</v>
      </c>
      <c r="AY322" s="18" t="s">
        <v>143</v>
      </c>
      <c r="BE322" s="225">
        <f>IF(N322="základní",J322,0)</f>
        <v>0</v>
      </c>
      <c r="BF322" s="225">
        <f>IF(N322="snížená",J322,0)</f>
        <v>0</v>
      </c>
      <c r="BG322" s="225">
        <f>IF(N322="zákl. přenesená",J322,0)</f>
        <v>0</v>
      </c>
      <c r="BH322" s="225">
        <f>IF(N322="sníž. přenesená",J322,0)</f>
        <v>0</v>
      </c>
      <c r="BI322" s="225">
        <f>IF(N322="nulová",J322,0)</f>
        <v>0</v>
      </c>
      <c r="BJ322" s="18" t="s">
        <v>79</v>
      </c>
      <c r="BK322" s="225">
        <f>ROUND(I322*H322,2)</f>
        <v>0</v>
      </c>
      <c r="BL322" s="18" t="s">
        <v>489</v>
      </c>
      <c r="BM322" s="224" t="s">
        <v>1350</v>
      </c>
    </row>
    <row r="323" s="2" customFormat="1">
      <c r="A323" s="39"/>
      <c r="B323" s="40"/>
      <c r="C323" s="41"/>
      <c r="D323" s="226" t="s">
        <v>155</v>
      </c>
      <c r="E323" s="41"/>
      <c r="F323" s="227" t="s">
        <v>1343</v>
      </c>
      <c r="G323" s="41"/>
      <c r="H323" s="41"/>
      <c r="I323" s="228"/>
      <c r="J323" s="41"/>
      <c r="K323" s="41"/>
      <c r="L323" s="45"/>
      <c r="M323" s="229"/>
      <c r="N323" s="230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155</v>
      </c>
      <c r="AU323" s="18" t="s">
        <v>81</v>
      </c>
    </row>
    <row r="324" s="2" customFormat="1" ht="14.4" customHeight="1">
      <c r="A324" s="39"/>
      <c r="B324" s="40"/>
      <c r="C324" s="213" t="s">
        <v>707</v>
      </c>
      <c r="D324" s="213" t="s">
        <v>147</v>
      </c>
      <c r="E324" s="214" t="s">
        <v>1351</v>
      </c>
      <c r="F324" s="215" t="s">
        <v>1352</v>
      </c>
      <c r="G324" s="216" t="s">
        <v>200</v>
      </c>
      <c r="H324" s="217">
        <v>150</v>
      </c>
      <c r="I324" s="218"/>
      <c r="J324" s="219">
        <f>ROUND(I324*H324,2)</f>
        <v>0</v>
      </c>
      <c r="K324" s="215" t="s">
        <v>19</v>
      </c>
      <c r="L324" s="45"/>
      <c r="M324" s="220" t="s">
        <v>19</v>
      </c>
      <c r="N324" s="221" t="s">
        <v>43</v>
      </c>
      <c r="O324" s="85"/>
      <c r="P324" s="222">
        <f>O324*H324</f>
        <v>0</v>
      </c>
      <c r="Q324" s="222">
        <v>6.0000000000000002E-05</v>
      </c>
      <c r="R324" s="222">
        <f>Q324*H324</f>
        <v>0.0090000000000000011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152</v>
      </c>
      <c r="AT324" s="224" t="s">
        <v>147</v>
      </c>
      <c r="AU324" s="224" t="s">
        <v>81</v>
      </c>
      <c r="AY324" s="18" t="s">
        <v>143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79</v>
      </c>
      <c r="BK324" s="225">
        <f>ROUND(I324*H324,2)</f>
        <v>0</v>
      </c>
      <c r="BL324" s="18" t="s">
        <v>152</v>
      </c>
      <c r="BM324" s="224" t="s">
        <v>1353</v>
      </c>
    </row>
    <row r="325" s="2" customFormat="1">
      <c r="A325" s="39"/>
      <c r="B325" s="40"/>
      <c r="C325" s="41"/>
      <c r="D325" s="226" t="s">
        <v>155</v>
      </c>
      <c r="E325" s="41"/>
      <c r="F325" s="227" t="s">
        <v>1352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155</v>
      </c>
      <c r="AU325" s="18" t="s">
        <v>81</v>
      </c>
    </row>
    <row r="326" s="2" customFormat="1" ht="14.4" customHeight="1">
      <c r="A326" s="39"/>
      <c r="B326" s="40"/>
      <c r="C326" s="213" t="s">
        <v>711</v>
      </c>
      <c r="D326" s="213" t="s">
        <v>147</v>
      </c>
      <c r="E326" s="214" t="s">
        <v>1354</v>
      </c>
      <c r="F326" s="215" t="s">
        <v>1355</v>
      </c>
      <c r="G326" s="216" t="s">
        <v>200</v>
      </c>
      <c r="H326" s="217">
        <v>300</v>
      </c>
      <c r="I326" s="218"/>
      <c r="J326" s="219">
        <f>ROUND(I326*H326,2)</f>
        <v>0</v>
      </c>
      <c r="K326" s="215" t="s">
        <v>19</v>
      </c>
      <c r="L326" s="45"/>
      <c r="M326" s="220" t="s">
        <v>19</v>
      </c>
      <c r="N326" s="221" t="s">
        <v>43</v>
      </c>
      <c r="O326" s="85"/>
      <c r="P326" s="222">
        <f>O326*H326</f>
        <v>0</v>
      </c>
      <c r="Q326" s="222">
        <v>9.0000000000000006E-05</v>
      </c>
      <c r="R326" s="222">
        <f>Q326*H326</f>
        <v>0.027000000000000003</v>
      </c>
      <c r="S326" s="222">
        <v>0</v>
      </c>
      <c r="T326" s="223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4" t="s">
        <v>152</v>
      </c>
      <c r="AT326" s="224" t="s">
        <v>147</v>
      </c>
      <c r="AU326" s="224" t="s">
        <v>81</v>
      </c>
      <c r="AY326" s="18" t="s">
        <v>143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8" t="s">
        <v>79</v>
      </c>
      <c r="BK326" s="225">
        <f>ROUND(I326*H326,2)</f>
        <v>0</v>
      </c>
      <c r="BL326" s="18" t="s">
        <v>152</v>
      </c>
      <c r="BM326" s="224" t="s">
        <v>1356</v>
      </c>
    </row>
    <row r="327" s="2" customFormat="1">
      <c r="A327" s="39"/>
      <c r="B327" s="40"/>
      <c r="C327" s="41"/>
      <c r="D327" s="226" t="s">
        <v>155</v>
      </c>
      <c r="E327" s="41"/>
      <c r="F327" s="227" t="s">
        <v>1355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155</v>
      </c>
      <c r="AU327" s="18" t="s">
        <v>81</v>
      </c>
    </row>
    <row r="328" s="12" customFormat="1" ht="25.92" customHeight="1">
      <c r="A328" s="12"/>
      <c r="B328" s="197"/>
      <c r="C328" s="198"/>
      <c r="D328" s="199" t="s">
        <v>71</v>
      </c>
      <c r="E328" s="200" t="s">
        <v>806</v>
      </c>
      <c r="F328" s="200" t="s">
        <v>807</v>
      </c>
      <c r="G328" s="198"/>
      <c r="H328" s="198"/>
      <c r="I328" s="201"/>
      <c r="J328" s="202">
        <f>BK328</f>
        <v>0</v>
      </c>
      <c r="K328" s="198"/>
      <c r="L328" s="203"/>
      <c r="M328" s="204"/>
      <c r="N328" s="205"/>
      <c r="O328" s="205"/>
      <c r="P328" s="206">
        <f>P329+SUM(P330:P347)</f>
        <v>0</v>
      </c>
      <c r="Q328" s="205"/>
      <c r="R328" s="206">
        <f>R329+SUM(R330:R347)</f>
        <v>0</v>
      </c>
      <c r="S328" s="205"/>
      <c r="T328" s="207">
        <f>T329+SUM(T330:T347)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8" t="s">
        <v>152</v>
      </c>
      <c r="AT328" s="209" t="s">
        <v>71</v>
      </c>
      <c r="AU328" s="209" t="s">
        <v>72</v>
      </c>
      <c r="AY328" s="208" t="s">
        <v>143</v>
      </c>
      <c r="BK328" s="210">
        <f>BK329+SUM(BK330:BK347)</f>
        <v>0</v>
      </c>
    </row>
    <row r="329" s="2" customFormat="1" ht="14.4" customHeight="1">
      <c r="A329" s="39"/>
      <c r="B329" s="40"/>
      <c r="C329" s="213" t="s">
        <v>716</v>
      </c>
      <c r="D329" s="213" t="s">
        <v>147</v>
      </c>
      <c r="E329" s="214" t="s">
        <v>809</v>
      </c>
      <c r="F329" s="215" t="s">
        <v>810</v>
      </c>
      <c r="G329" s="216" t="s">
        <v>791</v>
      </c>
      <c r="H329" s="217">
        <v>16</v>
      </c>
      <c r="I329" s="218"/>
      <c r="J329" s="219">
        <f>ROUND(I329*H329,2)</f>
        <v>0</v>
      </c>
      <c r="K329" s="215" t="s">
        <v>19</v>
      </c>
      <c r="L329" s="45"/>
      <c r="M329" s="220" t="s">
        <v>19</v>
      </c>
      <c r="N329" s="221" t="s">
        <v>43</v>
      </c>
      <c r="O329" s="85"/>
      <c r="P329" s="222">
        <f>O329*H329</f>
        <v>0</v>
      </c>
      <c r="Q329" s="222">
        <v>0</v>
      </c>
      <c r="R329" s="222">
        <f>Q329*H329</f>
        <v>0</v>
      </c>
      <c r="S329" s="222">
        <v>0</v>
      </c>
      <c r="T329" s="223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24" t="s">
        <v>792</v>
      </c>
      <c r="AT329" s="224" t="s">
        <v>147</v>
      </c>
      <c r="AU329" s="224" t="s">
        <v>79</v>
      </c>
      <c r="AY329" s="18" t="s">
        <v>143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8" t="s">
        <v>79</v>
      </c>
      <c r="BK329" s="225">
        <f>ROUND(I329*H329,2)</f>
        <v>0</v>
      </c>
      <c r="BL329" s="18" t="s">
        <v>792</v>
      </c>
      <c r="BM329" s="224" t="s">
        <v>1357</v>
      </c>
    </row>
    <row r="330" s="2" customFormat="1">
      <c r="A330" s="39"/>
      <c r="B330" s="40"/>
      <c r="C330" s="41"/>
      <c r="D330" s="226" t="s">
        <v>155</v>
      </c>
      <c r="E330" s="41"/>
      <c r="F330" s="227" t="s">
        <v>810</v>
      </c>
      <c r="G330" s="41"/>
      <c r="H330" s="41"/>
      <c r="I330" s="228"/>
      <c r="J330" s="41"/>
      <c r="K330" s="41"/>
      <c r="L330" s="45"/>
      <c r="M330" s="229"/>
      <c r="N330" s="230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155</v>
      </c>
      <c r="AU330" s="18" t="s">
        <v>79</v>
      </c>
    </row>
    <row r="331" s="2" customFormat="1" ht="14.4" customHeight="1">
      <c r="A331" s="39"/>
      <c r="B331" s="40"/>
      <c r="C331" s="213" t="s">
        <v>721</v>
      </c>
      <c r="D331" s="213" t="s">
        <v>147</v>
      </c>
      <c r="E331" s="214" t="s">
        <v>813</v>
      </c>
      <c r="F331" s="215" t="s">
        <v>814</v>
      </c>
      <c r="G331" s="216" t="s">
        <v>791</v>
      </c>
      <c r="H331" s="217">
        <v>4</v>
      </c>
      <c r="I331" s="218"/>
      <c r="J331" s="219">
        <f>ROUND(I331*H331,2)</f>
        <v>0</v>
      </c>
      <c r="K331" s="215" t="s">
        <v>19</v>
      </c>
      <c r="L331" s="45"/>
      <c r="M331" s="220" t="s">
        <v>19</v>
      </c>
      <c r="N331" s="221" t="s">
        <v>43</v>
      </c>
      <c r="O331" s="85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792</v>
      </c>
      <c r="AT331" s="224" t="s">
        <v>147</v>
      </c>
      <c r="AU331" s="224" t="s">
        <v>79</v>
      </c>
      <c r="AY331" s="18" t="s">
        <v>143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79</v>
      </c>
      <c r="BK331" s="225">
        <f>ROUND(I331*H331,2)</f>
        <v>0</v>
      </c>
      <c r="BL331" s="18" t="s">
        <v>792</v>
      </c>
      <c r="BM331" s="224" t="s">
        <v>1358</v>
      </c>
    </row>
    <row r="332" s="2" customFormat="1">
      <c r="A332" s="39"/>
      <c r="B332" s="40"/>
      <c r="C332" s="41"/>
      <c r="D332" s="226" t="s">
        <v>155</v>
      </c>
      <c r="E332" s="41"/>
      <c r="F332" s="227" t="s">
        <v>814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155</v>
      </c>
      <c r="AU332" s="18" t="s">
        <v>79</v>
      </c>
    </row>
    <row r="333" s="2" customFormat="1" ht="14.4" customHeight="1">
      <c r="A333" s="39"/>
      <c r="B333" s="40"/>
      <c r="C333" s="213" t="s">
        <v>726</v>
      </c>
      <c r="D333" s="213" t="s">
        <v>147</v>
      </c>
      <c r="E333" s="214" t="s">
        <v>817</v>
      </c>
      <c r="F333" s="215" t="s">
        <v>818</v>
      </c>
      <c r="G333" s="216" t="s">
        <v>791</v>
      </c>
      <c r="H333" s="217">
        <v>4</v>
      </c>
      <c r="I333" s="218"/>
      <c r="J333" s="219">
        <f>ROUND(I333*H333,2)</f>
        <v>0</v>
      </c>
      <c r="K333" s="215" t="s">
        <v>19</v>
      </c>
      <c r="L333" s="45"/>
      <c r="M333" s="220" t="s">
        <v>19</v>
      </c>
      <c r="N333" s="221" t="s">
        <v>43</v>
      </c>
      <c r="O333" s="85"/>
      <c r="P333" s="222">
        <f>O333*H333</f>
        <v>0</v>
      </c>
      <c r="Q333" s="222">
        <v>0</v>
      </c>
      <c r="R333" s="222">
        <f>Q333*H333</f>
        <v>0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792</v>
      </c>
      <c r="AT333" s="224" t="s">
        <v>147</v>
      </c>
      <c r="AU333" s="224" t="s">
        <v>79</v>
      </c>
      <c r="AY333" s="18" t="s">
        <v>143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79</v>
      </c>
      <c r="BK333" s="225">
        <f>ROUND(I333*H333,2)</f>
        <v>0</v>
      </c>
      <c r="BL333" s="18" t="s">
        <v>792</v>
      </c>
      <c r="BM333" s="224" t="s">
        <v>1359</v>
      </c>
    </row>
    <row r="334" s="2" customFormat="1">
      <c r="A334" s="39"/>
      <c r="B334" s="40"/>
      <c r="C334" s="41"/>
      <c r="D334" s="226" t="s">
        <v>155</v>
      </c>
      <c r="E334" s="41"/>
      <c r="F334" s="227" t="s">
        <v>818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155</v>
      </c>
      <c r="AU334" s="18" t="s">
        <v>79</v>
      </c>
    </row>
    <row r="335" s="2" customFormat="1" ht="14.4" customHeight="1">
      <c r="A335" s="39"/>
      <c r="B335" s="40"/>
      <c r="C335" s="213" t="s">
        <v>731</v>
      </c>
      <c r="D335" s="213" t="s">
        <v>147</v>
      </c>
      <c r="E335" s="214" t="s">
        <v>821</v>
      </c>
      <c r="F335" s="215" t="s">
        <v>822</v>
      </c>
      <c r="G335" s="216" t="s">
        <v>791</v>
      </c>
      <c r="H335" s="217">
        <v>2</v>
      </c>
      <c r="I335" s="218"/>
      <c r="J335" s="219">
        <f>ROUND(I335*H335,2)</f>
        <v>0</v>
      </c>
      <c r="K335" s="215" t="s">
        <v>19</v>
      </c>
      <c r="L335" s="45"/>
      <c r="M335" s="220" t="s">
        <v>19</v>
      </c>
      <c r="N335" s="221" t="s">
        <v>43</v>
      </c>
      <c r="O335" s="85"/>
      <c r="P335" s="222">
        <f>O335*H335</f>
        <v>0</v>
      </c>
      <c r="Q335" s="222">
        <v>0</v>
      </c>
      <c r="R335" s="222">
        <f>Q335*H335</f>
        <v>0</v>
      </c>
      <c r="S335" s="222">
        <v>0</v>
      </c>
      <c r="T335" s="223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24" t="s">
        <v>792</v>
      </c>
      <c r="AT335" s="224" t="s">
        <v>147</v>
      </c>
      <c r="AU335" s="224" t="s">
        <v>79</v>
      </c>
      <c r="AY335" s="18" t="s">
        <v>143</v>
      </c>
      <c r="BE335" s="225">
        <f>IF(N335="základní",J335,0)</f>
        <v>0</v>
      </c>
      <c r="BF335" s="225">
        <f>IF(N335="snížená",J335,0)</f>
        <v>0</v>
      </c>
      <c r="BG335" s="225">
        <f>IF(N335="zákl. přenesená",J335,0)</f>
        <v>0</v>
      </c>
      <c r="BH335" s="225">
        <f>IF(N335="sníž. přenesená",J335,0)</f>
        <v>0</v>
      </c>
      <c r="BI335" s="225">
        <f>IF(N335="nulová",J335,0)</f>
        <v>0</v>
      </c>
      <c r="BJ335" s="18" t="s">
        <v>79</v>
      </c>
      <c r="BK335" s="225">
        <f>ROUND(I335*H335,2)</f>
        <v>0</v>
      </c>
      <c r="BL335" s="18" t="s">
        <v>792</v>
      </c>
      <c r="BM335" s="224" t="s">
        <v>1360</v>
      </c>
    </row>
    <row r="336" s="2" customFormat="1">
      <c r="A336" s="39"/>
      <c r="B336" s="40"/>
      <c r="C336" s="41"/>
      <c r="D336" s="226" t="s">
        <v>155</v>
      </c>
      <c r="E336" s="41"/>
      <c r="F336" s="227" t="s">
        <v>822</v>
      </c>
      <c r="G336" s="41"/>
      <c r="H336" s="41"/>
      <c r="I336" s="228"/>
      <c r="J336" s="41"/>
      <c r="K336" s="41"/>
      <c r="L336" s="45"/>
      <c r="M336" s="229"/>
      <c r="N336" s="230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155</v>
      </c>
      <c r="AU336" s="18" t="s">
        <v>79</v>
      </c>
    </row>
    <row r="337" s="2" customFormat="1" ht="14.4" customHeight="1">
      <c r="A337" s="39"/>
      <c r="B337" s="40"/>
      <c r="C337" s="213" t="s">
        <v>738</v>
      </c>
      <c r="D337" s="213" t="s">
        <v>147</v>
      </c>
      <c r="E337" s="214" t="s">
        <v>834</v>
      </c>
      <c r="F337" s="215" t="s">
        <v>835</v>
      </c>
      <c r="G337" s="216" t="s">
        <v>791</v>
      </c>
      <c r="H337" s="217">
        <v>16</v>
      </c>
      <c r="I337" s="218"/>
      <c r="J337" s="219">
        <f>ROUND(I337*H337,2)</f>
        <v>0</v>
      </c>
      <c r="K337" s="215" t="s">
        <v>19</v>
      </c>
      <c r="L337" s="45"/>
      <c r="M337" s="220" t="s">
        <v>19</v>
      </c>
      <c r="N337" s="221" t="s">
        <v>43</v>
      </c>
      <c r="O337" s="85"/>
      <c r="P337" s="222">
        <f>O337*H337</f>
        <v>0</v>
      </c>
      <c r="Q337" s="222">
        <v>0</v>
      </c>
      <c r="R337" s="222">
        <f>Q337*H337</f>
        <v>0</v>
      </c>
      <c r="S337" s="222">
        <v>0</v>
      </c>
      <c r="T337" s="223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4" t="s">
        <v>792</v>
      </c>
      <c r="AT337" s="224" t="s">
        <v>147</v>
      </c>
      <c r="AU337" s="224" t="s">
        <v>79</v>
      </c>
      <c r="AY337" s="18" t="s">
        <v>143</v>
      </c>
      <c r="BE337" s="225">
        <f>IF(N337="základní",J337,0)</f>
        <v>0</v>
      </c>
      <c r="BF337" s="225">
        <f>IF(N337="snížená",J337,0)</f>
        <v>0</v>
      </c>
      <c r="BG337" s="225">
        <f>IF(N337="zákl. přenesená",J337,0)</f>
        <v>0</v>
      </c>
      <c r="BH337" s="225">
        <f>IF(N337="sníž. přenesená",J337,0)</f>
        <v>0</v>
      </c>
      <c r="BI337" s="225">
        <f>IF(N337="nulová",J337,0)</f>
        <v>0</v>
      </c>
      <c r="BJ337" s="18" t="s">
        <v>79</v>
      </c>
      <c r="BK337" s="225">
        <f>ROUND(I337*H337,2)</f>
        <v>0</v>
      </c>
      <c r="BL337" s="18" t="s">
        <v>792</v>
      </c>
      <c r="BM337" s="224" t="s">
        <v>1361</v>
      </c>
    </row>
    <row r="338" s="2" customFormat="1">
      <c r="A338" s="39"/>
      <c r="B338" s="40"/>
      <c r="C338" s="41"/>
      <c r="D338" s="226" t="s">
        <v>155</v>
      </c>
      <c r="E338" s="41"/>
      <c r="F338" s="227" t="s">
        <v>835</v>
      </c>
      <c r="G338" s="41"/>
      <c r="H338" s="41"/>
      <c r="I338" s="228"/>
      <c r="J338" s="41"/>
      <c r="K338" s="41"/>
      <c r="L338" s="45"/>
      <c r="M338" s="229"/>
      <c r="N338" s="230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155</v>
      </c>
      <c r="AU338" s="18" t="s">
        <v>79</v>
      </c>
    </row>
    <row r="339" s="2" customFormat="1" ht="14.4" customHeight="1">
      <c r="A339" s="39"/>
      <c r="B339" s="40"/>
      <c r="C339" s="213" t="s">
        <v>745</v>
      </c>
      <c r="D339" s="213" t="s">
        <v>147</v>
      </c>
      <c r="E339" s="214" t="s">
        <v>838</v>
      </c>
      <c r="F339" s="215" t="s">
        <v>1362</v>
      </c>
      <c r="G339" s="216" t="s">
        <v>280</v>
      </c>
      <c r="H339" s="217">
        <v>110</v>
      </c>
      <c r="I339" s="218"/>
      <c r="J339" s="219">
        <f>ROUND(I339*H339,2)</f>
        <v>0</v>
      </c>
      <c r="K339" s="215" t="s">
        <v>19</v>
      </c>
      <c r="L339" s="45"/>
      <c r="M339" s="220" t="s">
        <v>19</v>
      </c>
      <c r="N339" s="221" t="s">
        <v>43</v>
      </c>
      <c r="O339" s="85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792</v>
      </c>
      <c r="AT339" s="224" t="s">
        <v>147</v>
      </c>
      <c r="AU339" s="224" t="s">
        <v>79</v>
      </c>
      <c r="AY339" s="18" t="s">
        <v>143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79</v>
      </c>
      <c r="BK339" s="225">
        <f>ROUND(I339*H339,2)</f>
        <v>0</v>
      </c>
      <c r="BL339" s="18" t="s">
        <v>792</v>
      </c>
      <c r="BM339" s="224" t="s">
        <v>1363</v>
      </c>
    </row>
    <row r="340" s="2" customFormat="1">
      <c r="A340" s="39"/>
      <c r="B340" s="40"/>
      <c r="C340" s="41"/>
      <c r="D340" s="226" t="s">
        <v>155</v>
      </c>
      <c r="E340" s="41"/>
      <c r="F340" s="227" t="s">
        <v>841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155</v>
      </c>
      <c r="AU340" s="18" t="s">
        <v>79</v>
      </c>
    </row>
    <row r="341" s="2" customFormat="1" ht="14.4" customHeight="1">
      <c r="A341" s="39"/>
      <c r="B341" s="40"/>
      <c r="C341" s="213" t="s">
        <v>749</v>
      </c>
      <c r="D341" s="213" t="s">
        <v>147</v>
      </c>
      <c r="E341" s="214" t="s">
        <v>866</v>
      </c>
      <c r="F341" s="215" t="s">
        <v>867</v>
      </c>
      <c r="G341" s="216" t="s">
        <v>425</v>
      </c>
      <c r="H341" s="217">
        <v>1</v>
      </c>
      <c r="I341" s="218"/>
      <c r="J341" s="219">
        <f>ROUND(I341*H341,2)</f>
        <v>0</v>
      </c>
      <c r="K341" s="215" t="s">
        <v>19</v>
      </c>
      <c r="L341" s="45"/>
      <c r="M341" s="220" t="s">
        <v>19</v>
      </c>
      <c r="N341" s="221" t="s">
        <v>43</v>
      </c>
      <c r="O341" s="85"/>
      <c r="P341" s="222">
        <f>O341*H341</f>
        <v>0</v>
      </c>
      <c r="Q341" s="222">
        <v>0</v>
      </c>
      <c r="R341" s="222">
        <f>Q341*H341</f>
        <v>0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792</v>
      </c>
      <c r="AT341" s="224" t="s">
        <v>147</v>
      </c>
      <c r="AU341" s="224" t="s">
        <v>79</v>
      </c>
      <c r="AY341" s="18" t="s">
        <v>143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79</v>
      </c>
      <c r="BK341" s="225">
        <f>ROUND(I341*H341,2)</f>
        <v>0</v>
      </c>
      <c r="BL341" s="18" t="s">
        <v>792</v>
      </c>
      <c r="BM341" s="224" t="s">
        <v>1364</v>
      </c>
    </row>
    <row r="342" s="2" customFormat="1">
      <c r="A342" s="39"/>
      <c r="B342" s="40"/>
      <c r="C342" s="41"/>
      <c r="D342" s="226" t="s">
        <v>155</v>
      </c>
      <c r="E342" s="41"/>
      <c r="F342" s="227" t="s">
        <v>867</v>
      </c>
      <c r="G342" s="41"/>
      <c r="H342" s="41"/>
      <c r="I342" s="228"/>
      <c r="J342" s="41"/>
      <c r="K342" s="41"/>
      <c r="L342" s="45"/>
      <c r="M342" s="229"/>
      <c r="N342" s="230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155</v>
      </c>
      <c r="AU342" s="18" t="s">
        <v>79</v>
      </c>
    </row>
    <row r="343" s="2" customFormat="1" ht="14.4" customHeight="1">
      <c r="A343" s="39"/>
      <c r="B343" s="40"/>
      <c r="C343" s="213" t="s">
        <v>755</v>
      </c>
      <c r="D343" s="213" t="s">
        <v>147</v>
      </c>
      <c r="E343" s="214" t="s">
        <v>870</v>
      </c>
      <c r="F343" s="215" t="s">
        <v>1365</v>
      </c>
      <c r="G343" s="216" t="s">
        <v>397</v>
      </c>
      <c r="H343" s="217">
        <v>1</v>
      </c>
      <c r="I343" s="218"/>
      <c r="J343" s="219">
        <f>ROUND(I343*H343,2)</f>
        <v>0</v>
      </c>
      <c r="K343" s="215" t="s">
        <v>19</v>
      </c>
      <c r="L343" s="45"/>
      <c r="M343" s="220" t="s">
        <v>19</v>
      </c>
      <c r="N343" s="221" t="s">
        <v>43</v>
      </c>
      <c r="O343" s="85"/>
      <c r="P343" s="222">
        <f>O343*H343</f>
        <v>0</v>
      </c>
      <c r="Q343" s="222">
        <v>0</v>
      </c>
      <c r="R343" s="222">
        <f>Q343*H343</f>
        <v>0</v>
      </c>
      <c r="S343" s="222">
        <v>0</v>
      </c>
      <c r="T343" s="223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4" t="s">
        <v>792</v>
      </c>
      <c r="AT343" s="224" t="s">
        <v>147</v>
      </c>
      <c r="AU343" s="224" t="s">
        <v>79</v>
      </c>
      <c r="AY343" s="18" t="s">
        <v>143</v>
      </c>
      <c r="BE343" s="225">
        <f>IF(N343="základní",J343,0)</f>
        <v>0</v>
      </c>
      <c r="BF343" s="225">
        <f>IF(N343="snížená",J343,0)</f>
        <v>0</v>
      </c>
      <c r="BG343" s="225">
        <f>IF(N343="zákl. přenesená",J343,0)</f>
        <v>0</v>
      </c>
      <c r="BH343" s="225">
        <f>IF(N343="sníž. přenesená",J343,0)</f>
        <v>0</v>
      </c>
      <c r="BI343" s="225">
        <f>IF(N343="nulová",J343,0)</f>
        <v>0</v>
      </c>
      <c r="BJ343" s="18" t="s">
        <v>79</v>
      </c>
      <c r="BK343" s="225">
        <f>ROUND(I343*H343,2)</f>
        <v>0</v>
      </c>
      <c r="BL343" s="18" t="s">
        <v>792</v>
      </c>
      <c r="BM343" s="224" t="s">
        <v>1366</v>
      </c>
    </row>
    <row r="344" s="2" customFormat="1">
      <c r="A344" s="39"/>
      <c r="B344" s="40"/>
      <c r="C344" s="41"/>
      <c r="D344" s="226" t="s">
        <v>155</v>
      </c>
      <c r="E344" s="41"/>
      <c r="F344" s="227" t="s">
        <v>1365</v>
      </c>
      <c r="G344" s="41"/>
      <c r="H344" s="41"/>
      <c r="I344" s="228"/>
      <c r="J344" s="41"/>
      <c r="K344" s="41"/>
      <c r="L344" s="45"/>
      <c r="M344" s="229"/>
      <c r="N344" s="230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155</v>
      </c>
      <c r="AU344" s="18" t="s">
        <v>79</v>
      </c>
    </row>
    <row r="345" s="2" customFormat="1" ht="24.15" customHeight="1">
      <c r="A345" s="39"/>
      <c r="B345" s="40"/>
      <c r="C345" s="213" t="s">
        <v>759</v>
      </c>
      <c r="D345" s="213" t="s">
        <v>147</v>
      </c>
      <c r="E345" s="214" t="s">
        <v>843</v>
      </c>
      <c r="F345" s="215" t="s">
        <v>1367</v>
      </c>
      <c r="G345" s="216" t="s">
        <v>280</v>
      </c>
      <c r="H345" s="217">
        <v>34</v>
      </c>
      <c r="I345" s="218"/>
      <c r="J345" s="219">
        <f>ROUND(I345*H345,2)</f>
        <v>0</v>
      </c>
      <c r="K345" s="215" t="s">
        <v>19</v>
      </c>
      <c r="L345" s="45"/>
      <c r="M345" s="220" t="s">
        <v>19</v>
      </c>
      <c r="N345" s="221" t="s">
        <v>43</v>
      </c>
      <c r="O345" s="85"/>
      <c r="P345" s="222">
        <f>O345*H345</f>
        <v>0</v>
      </c>
      <c r="Q345" s="222">
        <v>0</v>
      </c>
      <c r="R345" s="222">
        <f>Q345*H345</f>
        <v>0</v>
      </c>
      <c r="S345" s="222">
        <v>0</v>
      </c>
      <c r="T345" s="223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4" t="s">
        <v>792</v>
      </c>
      <c r="AT345" s="224" t="s">
        <v>147</v>
      </c>
      <c r="AU345" s="224" t="s">
        <v>79</v>
      </c>
      <c r="AY345" s="18" t="s">
        <v>143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8" t="s">
        <v>79</v>
      </c>
      <c r="BK345" s="225">
        <f>ROUND(I345*H345,2)</f>
        <v>0</v>
      </c>
      <c r="BL345" s="18" t="s">
        <v>792</v>
      </c>
      <c r="BM345" s="224" t="s">
        <v>1368</v>
      </c>
    </row>
    <row r="346" s="2" customFormat="1">
      <c r="A346" s="39"/>
      <c r="B346" s="40"/>
      <c r="C346" s="41"/>
      <c r="D346" s="226" t="s">
        <v>155</v>
      </c>
      <c r="E346" s="41"/>
      <c r="F346" s="227" t="s">
        <v>846</v>
      </c>
      <c r="G346" s="41"/>
      <c r="H346" s="41"/>
      <c r="I346" s="228"/>
      <c r="J346" s="41"/>
      <c r="K346" s="41"/>
      <c r="L346" s="45"/>
      <c r="M346" s="229"/>
      <c r="N346" s="230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155</v>
      </c>
      <c r="AU346" s="18" t="s">
        <v>79</v>
      </c>
    </row>
    <row r="347" s="12" customFormat="1" ht="22.8" customHeight="1">
      <c r="A347" s="12"/>
      <c r="B347" s="197"/>
      <c r="C347" s="198"/>
      <c r="D347" s="199" t="s">
        <v>71</v>
      </c>
      <c r="E347" s="211" t="s">
        <v>873</v>
      </c>
      <c r="F347" s="211" t="s">
        <v>874</v>
      </c>
      <c r="G347" s="198"/>
      <c r="H347" s="198"/>
      <c r="I347" s="201"/>
      <c r="J347" s="212">
        <f>BK347</f>
        <v>0</v>
      </c>
      <c r="K347" s="198"/>
      <c r="L347" s="203"/>
      <c r="M347" s="204"/>
      <c r="N347" s="205"/>
      <c r="O347" s="205"/>
      <c r="P347" s="206">
        <f>SUM(P348:P357)</f>
        <v>0</v>
      </c>
      <c r="Q347" s="205"/>
      <c r="R347" s="206">
        <f>SUM(R348:R357)</f>
        <v>0</v>
      </c>
      <c r="S347" s="205"/>
      <c r="T347" s="207">
        <f>SUM(T348:T357)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8" t="s">
        <v>79</v>
      </c>
      <c r="AT347" s="209" t="s">
        <v>71</v>
      </c>
      <c r="AU347" s="209" t="s">
        <v>79</v>
      </c>
      <c r="AY347" s="208" t="s">
        <v>143</v>
      </c>
      <c r="BK347" s="210">
        <f>SUM(BK348:BK357)</f>
        <v>0</v>
      </c>
    </row>
    <row r="348" s="2" customFormat="1" ht="37.8" customHeight="1">
      <c r="A348" s="39"/>
      <c r="B348" s="40"/>
      <c r="C348" s="213" t="s">
        <v>763</v>
      </c>
      <c r="D348" s="213" t="s">
        <v>147</v>
      </c>
      <c r="E348" s="214" t="s">
        <v>79</v>
      </c>
      <c r="F348" s="215" t="s">
        <v>876</v>
      </c>
      <c r="G348" s="216" t="s">
        <v>19</v>
      </c>
      <c r="H348" s="217">
        <v>0</v>
      </c>
      <c r="I348" s="218"/>
      <c r="J348" s="219">
        <f>ROUND(I348*H348,2)</f>
        <v>0</v>
      </c>
      <c r="K348" s="215" t="s">
        <v>19</v>
      </c>
      <c r="L348" s="45"/>
      <c r="M348" s="220" t="s">
        <v>19</v>
      </c>
      <c r="N348" s="221" t="s">
        <v>43</v>
      </c>
      <c r="O348" s="85"/>
      <c r="P348" s="222">
        <f>O348*H348</f>
        <v>0</v>
      </c>
      <c r="Q348" s="222">
        <v>0</v>
      </c>
      <c r="R348" s="222">
        <f>Q348*H348</f>
        <v>0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152</v>
      </c>
      <c r="AT348" s="224" t="s">
        <v>147</v>
      </c>
      <c r="AU348" s="224" t="s">
        <v>81</v>
      </c>
      <c r="AY348" s="18" t="s">
        <v>143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79</v>
      </c>
      <c r="BK348" s="225">
        <f>ROUND(I348*H348,2)</f>
        <v>0</v>
      </c>
      <c r="BL348" s="18" t="s">
        <v>152</v>
      </c>
      <c r="BM348" s="224" t="s">
        <v>1369</v>
      </c>
    </row>
    <row r="349" s="2" customFormat="1">
      <c r="A349" s="39"/>
      <c r="B349" s="40"/>
      <c r="C349" s="41"/>
      <c r="D349" s="226" t="s">
        <v>155</v>
      </c>
      <c r="E349" s="41"/>
      <c r="F349" s="227" t="s">
        <v>878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155</v>
      </c>
      <c r="AU349" s="18" t="s">
        <v>81</v>
      </c>
    </row>
    <row r="350" s="2" customFormat="1" ht="37.8" customHeight="1">
      <c r="A350" s="39"/>
      <c r="B350" s="40"/>
      <c r="C350" s="213" t="s">
        <v>767</v>
      </c>
      <c r="D350" s="213" t="s">
        <v>147</v>
      </c>
      <c r="E350" s="214" t="s">
        <v>81</v>
      </c>
      <c r="F350" s="215" t="s">
        <v>880</v>
      </c>
      <c r="G350" s="216" t="s">
        <v>19</v>
      </c>
      <c r="H350" s="217">
        <v>0</v>
      </c>
      <c r="I350" s="218"/>
      <c r="J350" s="219">
        <f>ROUND(I350*H350,2)</f>
        <v>0</v>
      </c>
      <c r="K350" s="215" t="s">
        <v>19</v>
      </c>
      <c r="L350" s="45"/>
      <c r="M350" s="220" t="s">
        <v>19</v>
      </c>
      <c r="N350" s="221" t="s">
        <v>43</v>
      </c>
      <c r="O350" s="85"/>
      <c r="P350" s="222">
        <f>O350*H350</f>
        <v>0</v>
      </c>
      <c r="Q350" s="222">
        <v>0</v>
      </c>
      <c r="R350" s="222">
        <f>Q350*H350</f>
        <v>0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152</v>
      </c>
      <c r="AT350" s="224" t="s">
        <v>147</v>
      </c>
      <c r="AU350" s="224" t="s">
        <v>81</v>
      </c>
      <c r="AY350" s="18" t="s">
        <v>143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79</v>
      </c>
      <c r="BK350" s="225">
        <f>ROUND(I350*H350,2)</f>
        <v>0</v>
      </c>
      <c r="BL350" s="18" t="s">
        <v>152</v>
      </c>
      <c r="BM350" s="224" t="s">
        <v>1370</v>
      </c>
    </row>
    <row r="351" s="2" customFormat="1">
      <c r="A351" s="39"/>
      <c r="B351" s="40"/>
      <c r="C351" s="41"/>
      <c r="D351" s="226" t="s">
        <v>155</v>
      </c>
      <c r="E351" s="41"/>
      <c r="F351" s="227" t="s">
        <v>882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155</v>
      </c>
      <c r="AU351" s="18" t="s">
        <v>81</v>
      </c>
    </row>
    <row r="352" s="2" customFormat="1" ht="24.15" customHeight="1">
      <c r="A352" s="39"/>
      <c r="B352" s="40"/>
      <c r="C352" s="213" t="s">
        <v>772</v>
      </c>
      <c r="D352" s="213" t="s">
        <v>147</v>
      </c>
      <c r="E352" s="214" t="s">
        <v>153</v>
      </c>
      <c r="F352" s="215" t="s">
        <v>884</v>
      </c>
      <c r="G352" s="216" t="s">
        <v>19</v>
      </c>
      <c r="H352" s="217">
        <v>0</v>
      </c>
      <c r="I352" s="218"/>
      <c r="J352" s="219">
        <f>ROUND(I352*H352,2)</f>
        <v>0</v>
      </c>
      <c r="K352" s="215" t="s">
        <v>19</v>
      </c>
      <c r="L352" s="45"/>
      <c r="M352" s="220" t="s">
        <v>19</v>
      </c>
      <c r="N352" s="221" t="s">
        <v>43</v>
      </c>
      <c r="O352" s="85"/>
      <c r="P352" s="222">
        <f>O352*H352</f>
        <v>0</v>
      </c>
      <c r="Q352" s="222">
        <v>0</v>
      </c>
      <c r="R352" s="222">
        <f>Q352*H352</f>
        <v>0</v>
      </c>
      <c r="S352" s="222">
        <v>0</v>
      </c>
      <c r="T352" s="223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4" t="s">
        <v>152</v>
      </c>
      <c r="AT352" s="224" t="s">
        <v>147</v>
      </c>
      <c r="AU352" s="224" t="s">
        <v>81</v>
      </c>
      <c r="AY352" s="18" t="s">
        <v>143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8" t="s">
        <v>79</v>
      </c>
      <c r="BK352" s="225">
        <f>ROUND(I352*H352,2)</f>
        <v>0</v>
      </c>
      <c r="BL352" s="18" t="s">
        <v>152</v>
      </c>
      <c r="BM352" s="224" t="s">
        <v>1371</v>
      </c>
    </row>
    <row r="353" s="2" customFormat="1">
      <c r="A353" s="39"/>
      <c r="B353" s="40"/>
      <c r="C353" s="41"/>
      <c r="D353" s="226" t="s">
        <v>155</v>
      </c>
      <c r="E353" s="41"/>
      <c r="F353" s="227" t="s">
        <v>884</v>
      </c>
      <c r="G353" s="41"/>
      <c r="H353" s="41"/>
      <c r="I353" s="228"/>
      <c r="J353" s="41"/>
      <c r="K353" s="41"/>
      <c r="L353" s="45"/>
      <c r="M353" s="229"/>
      <c r="N353" s="230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155</v>
      </c>
      <c r="AU353" s="18" t="s">
        <v>81</v>
      </c>
    </row>
    <row r="354" s="2" customFormat="1" ht="24.15" customHeight="1">
      <c r="A354" s="39"/>
      <c r="B354" s="40"/>
      <c r="C354" s="213" t="s">
        <v>777</v>
      </c>
      <c r="D354" s="213" t="s">
        <v>147</v>
      </c>
      <c r="E354" s="214" t="s">
        <v>152</v>
      </c>
      <c r="F354" s="215" t="s">
        <v>887</v>
      </c>
      <c r="G354" s="216" t="s">
        <v>19</v>
      </c>
      <c r="H354" s="217">
        <v>0</v>
      </c>
      <c r="I354" s="218"/>
      <c r="J354" s="219">
        <f>ROUND(I354*H354,2)</f>
        <v>0</v>
      </c>
      <c r="K354" s="215" t="s">
        <v>19</v>
      </c>
      <c r="L354" s="45"/>
      <c r="M354" s="220" t="s">
        <v>19</v>
      </c>
      <c r="N354" s="221" t="s">
        <v>43</v>
      </c>
      <c r="O354" s="85"/>
      <c r="P354" s="222">
        <f>O354*H354</f>
        <v>0</v>
      </c>
      <c r="Q354" s="222">
        <v>0</v>
      </c>
      <c r="R354" s="222">
        <f>Q354*H354</f>
        <v>0</v>
      </c>
      <c r="S354" s="222">
        <v>0</v>
      </c>
      <c r="T354" s="223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4" t="s">
        <v>152</v>
      </c>
      <c r="AT354" s="224" t="s">
        <v>147</v>
      </c>
      <c r="AU354" s="224" t="s">
        <v>81</v>
      </c>
      <c r="AY354" s="18" t="s">
        <v>143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8" t="s">
        <v>79</v>
      </c>
      <c r="BK354" s="225">
        <f>ROUND(I354*H354,2)</f>
        <v>0</v>
      </c>
      <c r="BL354" s="18" t="s">
        <v>152</v>
      </c>
      <c r="BM354" s="224" t="s">
        <v>1372</v>
      </c>
    </row>
    <row r="355" s="2" customFormat="1">
      <c r="A355" s="39"/>
      <c r="B355" s="40"/>
      <c r="C355" s="41"/>
      <c r="D355" s="226" t="s">
        <v>155</v>
      </c>
      <c r="E355" s="41"/>
      <c r="F355" s="227" t="s">
        <v>887</v>
      </c>
      <c r="G355" s="41"/>
      <c r="H355" s="41"/>
      <c r="I355" s="228"/>
      <c r="J355" s="41"/>
      <c r="K355" s="41"/>
      <c r="L355" s="45"/>
      <c r="M355" s="229"/>
      <c r="N355" s="230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155</v>
      </c>
      <c r="AU355" s="18" t="s">
        <v>81</v>
      </c>
    </row>
    <row r="356" s="2" customFormat="1" ht="37.8" customHeight="1">
      <c r="A356" s="39"/>
      <c r="B356" s="40"/>
      <c r="C356" s="213" t="s">
        <v>782</v>
      </c>
      <c r="D356" s="213" t="s">
        <v>147</v>
      </c>
      <c r="E356" s="214" t="s">
        <v>189</v>
      </c>
      <c r="F356" s="215" t="s">
        <v>890</v>
      </c>
      <c r="G356" s="216" t="s">
        <v>19</v>
      </c>
      <c r="H356" s="217">
        <v>0</v>
      </c>
      <c r="I356" s="218"/>
      <c r="J356" s="219">
        <f>ROUND(I356*H356,2)</f>
        <v>0</v>
      </c>
      <c r="K356" s="215" t="s">
        <v>19</v>
      </c>
      <c r="L356" s="45"/>
      <c r="M356" s="220" t="s">
        <v>19</v>
      </c>
      <c r="N356" s="221" t="s">
        <v>43</v>
      </c>
      <c r="O356" s="85"/>
      <c r="P356" s="222">
        <f>O356*H356</f>
        <v>0</v>
      </c>
      <c r="Q356" s="222">
        <v>0</v>
      </c>
      <c r="R356" s="222">
        <f>Q356*H356</f>
        <v>0</v>
      </c>
      <c r="S356" s="222">
        <v>0</v>
      </c>
      <c r="T356" s="22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4" t="s">
        <v>152</v>
      </c>
      <c r="AT356" s="224" t="s">
        <v>147</v>
      </c>
      <c r="AU356" s="224" t="s">
        <v>81</v>
      </c>
      <c r="AY356" s="18" t="s">
        <v>143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8" t="s">
        <v>79</v>
      </c>
      <c r="BK356" s="225">
        <f>ROUND(I356*H356,2)</f>
        <v>0</v>
      </c>
      <c r="BL356" s="18" t="s">
        <v>152</v>
      </c>
      <c r="BM356" s="224" t="s">
        <v>1373</v>
      </c>
    </row>
    <row r="357" s="2" customFormat="1">
      <c r="A357" s="39"/>
      <c r="B357" s="40"/>
      <c r="C357" s="41"/>
      <c r="D357" s="226" t="s">
        <v>155</v>
      </c>
      <c r="E357" s="41"/>
      <c r="F357" s="227" t="s">
        <v>892</v>
      </c>
      <c r="G357" s="41"/>
      <c r="H357" s="41"/>
      <c r="I357" s="228"/>
      <c r="J357" s="41"/>
      <c r="K357" s="41"/>
      <c r="L357" s="45"/>
      <c r="M357" s="274"/>
      <c r="N357" s="275"/>
      <c r="O357" s="276"/>
      <c r="P357" s="276"/>
      <c r="Q357" s="276"/>
      <c r="R357" s="276"/>
      <c r="S357" s="276"/>
      <c r="T357" s="277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155</v>
      </c>
      <c r="AU357" s="18" t="s">
        <v>81</v>
      </c>
    </row>
    <row r="358" s="2" customFormat="1" ht="6.96" customHeight="1">
      <c r="A358" s="39"/>
      <c r="B358" s="60"/>
      <c r="C358" s="61"/>
      <c r="D358" s="61"/>
      <c r="E358" s="61"/>
      <c r="F358" s="61"/>
      <c r="G358" s="61"/>
      <c r="H358" s="61"/>
      <c r="I358" s="61"/>
      <c r="J358" s="61"/>
      <c r="K358" s="61"/>
      <c r="L358" s="45"/>
      <c r="M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</row>
  </sheetData>
  <sheetProtection sheet="1" autoFilter="0" formatColumns="0" formatRows="0" objects="1" scenarios="1" spinCount="100000" saltValue="dDgERqHwyEKeq8R9uqL0qoq4ATrCmCd41UkgCxsX1PhGYTf45jEH3X+mwS/ONJPR6EH6SKjaIsLrHL9nwXW5ww==" hashValue="8gIIKEqJQ5lohtPqDzq7f830dWMYAnsJTE9DmKdzvLj/yNDjCf+QuUwtvccHXkGMY3JRP4zlXmf6hVFlTL1g1w==" algorithmName="SHA-512" password="CC35"/>
  <autoFilter ref="C96:K3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81</v>
      </c>
    </row>
    <row r="4" s="1" customFormat="1" ht="24.96" customHeight="1">
      <c r="B4" s="21"/>
      <c r="D4" s="141" t="s">
        <v>99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Rekonstrukce RTZ předávací stanice PS 49</v>
      </c>
      <c r="F7" s="143"/>
      <c r="G7" s="143"/>
      <c r="H7" s="143"/>
      <c r="L7" s="21"/>
    </row>
    <row r="8" s="1" customFormat="1" ht="12" customHeight="1">
      <c r="B8" s="21"/>
      <c r="D8" s="143" t="s">
        <v>100</v>
      </c>
      <c r="L8" s="21"/>
    </row>
    <row r="9" s="2" customFormat="1" ht="16.5" customHeight="1">
      <c r="A9" s="39"/>
      <c r="B9" s="45"/>
      <c r="C9" s="39"/>
      <c r="D9" s="39"/>
      <c r="E9" s="144" t="s">
        <v>1061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102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1374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3. 8. 2020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36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48"/>
      <c r="B29" s="149"/>
      <c r="C29" s="148"/>
      <c r="D29" s="148"/>
      <c r="E29" s="150" t="s">
        <v>37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38</v>
      </c>
      <c r="E32" s="39"/>
      <c r="F32" s="39"/>
      <c r="G32" s="39"/>
      <c r="H32" s="39"/>
      <c r="I32" s="39"/>
      <c r="J32" s="154">
        <f>ROUND(J112,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40</v>
      </c>
      <c r="G34" s="39"/>
      <c r="H34" s="39"/>
      <c r="I34" s="155" t="s">
        <v>39</v>
      </c>
      <c r="J34" s="155" t="s">
        <v>41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42</v>
      </c>
      <c r="E35" s="143" t="s">
        <v>43</v>
      </c>
      <c r="F35" s="157">
        <f>ROUND((SUM(BE112:BE401)),  2)</f>
        <v>0</v>
      </c>
      <c r="G35" s="39"/>
      <c r="H35" s="39"/>
      <c r="I35" s="158">
        <v>0.20999999999999999</v>
      </c>
      <c r="J35" s="157">
        <f>ROUND(((SUM(BE112:BE401))*I35),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44</v>
      </c>
      <c r="F36" s="157">
        <f>ROUND((SUM(BF112:BF401)),  2)</f>
        <v>0</v>
      </c>
      <c r="G36" s="39"/>
      <c r="H36" s="39"/>
      <c r="I36" s="158">
        <v>0.14999999999999999</v>
      </c>
      <c r="J36" s="157">
        <f>ROUND(((SUM(BF112:BF401))*I36),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45</v>
      </c>
      <c r="F37" s="157">
        <f>ROUND((SUM(BG112:BG401)),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46</v>
      </c>
      <c r="F38" s="157">
        <f>ROUND((SUM(BH112:BH401)),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47</v>
      </c>
      <c r="F39" s="157">
        <f>ROUND((SUM(BI112:BI401)),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48</v>
      </c>
      <c r="E41" s="161"/>
      <c r="F41" s="161"/>
      <c r="G41" s="162" t="s">
        <v>49</v>
      </c>
      <c r="H41" s="163" t="s">
        <v>50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104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Rekonstrukce RTZ předávací stanice PS 49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1061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102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PS 02_b - Stavební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Frýdek - Místek</v>
      </c>
      <c r="G56" s="41"/>
      <c r="H56" s="41"/>
      <c r="I56" s="33" t="s">
        <v>23</v>
      </c>
      <c r="J56" s="73" t="str">
        <f>IF(J14="","",J14)</f>
        <v>3. 8. 2020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MIOT,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Lukáš Bukovský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105</v>
      </c>
      <c r="D61" s="172"/>
      <c r="E61" s="172"/>
      <c r="F61" s="172"/>
      <c r="G61" s="172"/>
      <c r="H61" s="172"/>
      <c r="I61" s="172"/>
      <c r="J61" s="173" t="s">
        <v>106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70</v>
      </c>
      <c r="D63" s="41"/>
      <c r="E63" s="41"/>
      <c r="F63" s="41"/>
      <c r="G63" s="41"/>
      <c r="H63" s="41"/>
      <c r="I63" s="41"/>
      <c r="J63" s="103">
        <f>J112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107</v>
      </c>
    </row>
    <row r="64" s="9" customFormat="1" ht="24.96" customHeight="1">
      <c r="A64" s="9"/>
      <c r="B64" s="175"/>
      <c r="C64" s="176"/>
      <c r="D64" s="177" t="s">
        <v>108</v>
      </c>
      <c r="E64" s="178"/>
      <c r="F64" s="178"/>
      <c r="G64" s="178"/>
      <c r="H64" s="178"/>
      <c r="I64" s="178"/>
      <c r="J64" s="179">
        <f>J113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1375</v>
      </c>
      <c r="E65" s="183"/>
      <c r="F65" s="183"/>
      <c r="G65" s="183"/>
      <c r="H65" s="183"/>
      <c r="I65" s="183"/>
      <c r="J65" s="184">
        <f>J114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1"/>
      <c r="C66" s="126"/>
      <c r="D66" s="182" t="s">
        <v>1376</v>
      </c>
      <c r="E66" s="183"/>
      <c r="F66" s="183"/>
      <c r="G66" s="183"/>
      <c r="H66" s="183"/>
      <c r="I66" s="183"/>
      <c r="J66" s="184">
        <f>J115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1"/>
      <c r="C67" s="126"/>
      <c r="D67" s="182" t="s">
        <v>1377</v>
      </c>
      <c r="E67" s="183"/>
      <c r="F67" s="183"/>
      <c r="G67" s="183"/>
      <c r="H67" s="183"/>
      <c r="I67" s="183"/>
      <c r="J67" s="184">
        <f>J155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1"/>
      <c r="C68" s="126"/>
      <c r="D68" s="182" t="s">
        <v>1378</v>
      </c>
      <c r="E68" s="183"/>
      <c r="F68" s="183"/>
      <c r="G68" s="183"/>
      <c r="H68" s="183"/>
      <c r="I68" s="183"/>
      <c r="J68" s="184">
        <f>J159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1"/>
      <c r="C69" s="126"/>
      <c r="D69" s="182" t="s">
        <v>1379</v>
      </c>
      <c r="E69" s="183"/>
      <c r="F69" s="183"/>
      <c r="G69" s="183"/>
      <c r="H69" s="183"/>
      <c r="I69" s="183"/>
      <c r="J69" s="184">
        <f>J169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1"/>
      <c r="C70" s="126"/>
      <c r="D70" s="182" t="s">
        <v>1380</v>
      </c>
      <c r="E70" s="183"/>
      <c r="F70" s="183"/>
      <c r="G70" s="183"/>
      <c r="H70" s="183"/>
      <c r="I70" s="183"/>
      <c r="J70" s="184">
        <f>J193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1"/>
      <c r="C71" s="126"/>
      <c r="D71" s="182" t="s">
        <v>1381</v>
      </c>
      <c r="E71" s="183"/>
      <c r="F71" s="183"/>
      <c r="G71" s="183"/>
      <c r="H71" s="183"/>
      <c r="I71" s="183"/>
      <c r="J71" s="184">
        <f>J217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109</v>
      </c>
      <c r="E72" s="183"/>
      <c r="F72" s="183"/>
      <c r="G72" s="183"/>
      <c r="H72" s="183"/>
      <c r="I72" s="183"/>
      <c r="J72" s="184">
        <f>J262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1"/>
      <c r="C73" s="126"/>
      <c r="D73" s="182" t="s">
        <v>110</v>
      </c>
      <c r="E73" s="183"/>
      <c r="F73" s="183"/>
      <c r="G73" s="183"/>
      <c r="H73" s="183"/>
      <c r="I73" s="183"/>
      <c r="J73" s="184">
        <f>J263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1382</v>
      </c>
      <c r="E74" s="183"/>
      <c r="F74" s="183"/>
      <c r="G74" s="183"/>
      <c r="H74" s="183"/>
      <c r="I74" s="183"/>
      <c r="J74" s="184">
        <f>J272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1"/>
      <c r="C75" s="126"/>
      <c r="D75" s="182" t="s">
        <v>1383</v>
      </c>
      <c r="E75" s="183"/>
      <c r="F75" s="183"/>
      <c r="G75" s="183"/>
      <c r="H75" s="183"/>
      <c r="I75" s="183"/>
      <c r="J75" s="184">
        <f>J273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1384</v>
      </c>
      <c r="E76" s="183"/>
      <c r="F76" s="183"/>
      <c r="G76" s="183"/>
      <c r="H76" s="183"/>
      <c r="I76" s="183"/>
      <c r="J76" s="184">
        <f>J277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1"/>
      <c r="C77" s="126"/>
      <c r="D77" s="182" t="s">
        <v>1385</v>
      </c>
      <c r="E77" s="183"/>
      <c r="F77" s="183"/>
      <c r="G77" s="183"/>
      <c r="H77" s="183"/>
      <c r="I77" s="183"/>
      <c r="J77" s="184">
        <f>J278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1"/>
      <c r="C78" s="126"/>
      <c r="D78" s="182" t="s">
        <v>1386</v>
      </c>
      <c r="E78" s="183"/>
      <c r="F78" s="183"/>
      <c r="G78" s="183"/>
      <c r="H78" s="183"/>
      <c r="I78" s="183"/>
      <c r="J78" s="184">
        <f>J293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1"/>
      <c r="C79" s="126"/>
      <c r="D79" s="182" t="s">
        <v>1387</v>
      </c>
      <c r="E79" s="183"/>
      <c r="F79" s="183"/>
      <c r="G79" s="183"/>
      <c r="H79" s="183"/>
      <c r="I79" s="183"/>
      <c r="J79" s="184">
        <f>J305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111</v>
      </c>
      <c r="E80" s="183"/>
      <c r="F80" s="183"/>
      <c r="G80" s="183"/>
      <c r="H80" s="183"/>
      <c r="I80" s="183"/>
      <c r="J80" s="184">
        <f>J313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1"/>
      <c r="C81" s="126"/>
      <c r="D81" s="182" t="s">
        <v>1388</v>
      </c>
      <c r="E81" s="183"/>
      <c r="F81" s="183"/>
      <c r="G81" s="183"/>
      <c r="H81" s="183"/>
      <c r="I81" s="183"/>
      <c r="J81" s="184">
        <f>J314</f>
        <v>0</v>
      </c>
      <c r="K81" s="126"/>
      <c r="L81" s="18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1"/>
      <c r="C82" s="126"/>
      <c r="D82" s="182" t="s">
        <v>1389</v>
      </c>
      <c r="E82" s="183"/>
      <c r="F82" s="183"/>
      <c r="G82" s="183"/>
      <c r="H82" s="183"/>
      <c r="I82" s="183"/>
      <c r="J82" s="184">
        <f>J334</f>
        <v>0</v>
      </c>
      <c r="K82" s="126"/>
      <c r="L82" s="18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1"/>
      <c r="C83" s="126"/>
      <c r="D83" s="182" t="s">
        <v>112</v>
      </c>
      <c r="E83" s="183"/>
      <c r="F83" s="183"/>
      <c r="G83" s="183"/>
      <c r="H83" s="183"/>
      <c r="I83" s="183"/>
      <c r="J83" s="184">
        <f>J340</f>
        <v>0</v>
      </c>
      <c r="K83" s="126"/>
      <c r="L83" s="18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1"/>
      <c r="C84" s="126"/>
      <c r="D84" s="182" t="s">
        <v>113</v>
      </c>
      <c r="E84" s="183"/>
      <c r="F84" s="183"/>
      <c r="G84" s="183"/>
      <c r="H84" s="183"/>
      <c r="I84" s="183"/>
      <c r="J84" s="184">
        <f>J349</f>
        <v>0</v>
      </c>
      <c r="K84" s="126"/>
      <c r="L84" s="185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1"/>
      <c r="C85" s="126"/>
      <c r="D85" s="182" t="s">
        <v>114</v>
      </c>
      <c r="E85" s="183"/>
      <c r="F85" s="183"/>
      <c r="G85" s="183"/>
      <c r="H85" s="183"/>
      <c r="I85" s="183"/>
      <c r="J85" s="184">
        <f>J361</f>
        <v>0</v>
      </c>
      <c r="K85" s="126"/>
      <c r="L85" s="185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1"/>
      <c r="C86" s="126"/>
      <c r="D86" s="182" t="s">
        <v>115</v>
      </c>
      <c r="E86" s="183"/>
      <c r="F86" s="183"/>
      <c r="G86" s="183"/>
      <c r="H86" s="183"/>
      <c r="I86" s="183"/>
      <c r="J86" s="184">
        <f>J384</f>
        <v>0</v>
      </c>
      <c r="K86" s="126"/>
      <c r="L86" s="185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75"/>
      <c r="C87" s="176"/>
      <c r="D87" s="177" t="s">
        <v>125</v>
      </c>
      <c r="E87" s="178"/>
      <c r="F87" s="178"/>
      <c r="G87" s="178"/>
      <c r="H87" s="178"/>
      <c r="I87" s="178"/>
      <c r="J87" s="179">
        <f>J387</f>
        <v>0</v>
      </c>
      <c r="K87" s="176"/>
      <c r="L87" s="180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9" customFormat="1" ht="24.96" customHeight="1">
      <c r="A88" s="9"/>
      <c r="B88" s="175"/>
      <c r="C88" s="176"/>
      <c r="D88" s="177" t="s">
        <v>1390</v>
      </c>
      <c r="E88" s="178"/>
      <c r="F88" s="178"/>
      <c r="G88" s="178"/>
      <c r="H88" s="178"/>
      <c r="I88" s="178"/>
      <c r="J88" s="179">
        <f>J391</f>
        <v>0</v>
      </c>
      <c r="K88" s="176"/>
      <c r="L88" s="18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10" customFormat="1" ht="19.92" customHeight="1">
      <c r="A89" s="10"/>
      <c r="B89" s="181"/>
      <c r="C89" s="126"/>
      <c r="D89" s="182" t="s">
        <v>1391</v>
      </c>
      <c r="E89" s="183"/>
      <c r="F89" s="183"/>
      <c r="G89" s="183"/>
      <c r="H89" s="183"/>
      <c r="I89" s="183"/>
      <c r="J89" s="184">
        <f>J392</f>
        <v>0</v>
      </c>
      <c r="K89" s="126"/>
      <c r="L89" s="185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1"/>
      <c r="C90" s="126"/>
      <c r="D90" s="182" t="s">
        <v>1392</v>
      </c>
      <c r="E90" s="183"/>
      <c r="F90" s="183"/>
      <c r="G90" s="183"/>
      <c r="H90" s="183"/>
      <c r="I90" s="183"/>
      <c r="J90" s="184">
        <f>J397</f>
        <v>0</v>
      </c>
      <c r="K90" s="126"/>
      <c r="L90" s="185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2" customFormat="1" ht="21.84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6" s="2" customFormat="1" ht="6.96" customHeight="1">
      <c r="A96" s="39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24.96" customHeight="1">
      <c r="A97" s="39"/>
      <c r="B97" s="40"/>
      <c r="C97" s="24" t="s">
        <v>128</v>
      </c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2" customHeight="1">
      <c r="A99" s="39"/>
      <c r="B99" s="40"/>
      <c r="C99" s="33" t="s">
        <v>16</v>
      </c>
      <c r="D99" s="41"/>
      <c r="E99" s="41"/>
      <c r="F99" s="41"/>
      <c r="G99" s="41"/>
      <c r="H99" s="41"/>
      <c r="I99" s="41"/>
      <c r="J99" s="41"/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6.5" customHeight="1">
      <c r="A100" s="39"/>
      <c r="B100" s="40"/>
      <c r="C100" s="41"/>
      <c r="D100" s="41"/>
      <c r="E100" s="170" t="str">
        <f>E7</f>
        <v>Rekonstrukce RTZ předávací stanice PS 49</v>
      </c>
      <c r="F100" s="33"/>
      <c r="G100" s="33"/>
      <c r="H100" s="33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" customFormat="1" ht="12" customHeight="1">
      <c r="B101" s="22"/>
      <c r="C101" s="33" t="s">
        <v>100</v>
      </c>
      <c r="D101" s="23"/>
      <c r="E101" s="23"/>
      <c r="F101" s="23"/>
      <c r="G101" s="23"/>
      <c r="H101" s="23"/>
      <c r="I101" s="23"/>
      <c r="J101" s="23"/>
      <c r="K101" s="23"/>
      <c r="L101" s="21"/>
    </row>
    <row r="102" s="2" customFormat="1" ht="16.5" customHeight="1">
      <c r="A102" s="39"/>
      <c r="B102" s="40"/>
      <c r="C102" s="41"/>
      <c r="D102" s="41"/>
      <c r="E102" s="170" t="s">
        <v>1061</v>
      </c>
      <c r="F102" s="41"/>
      <c r="G102" s="41"/>
      <c r="H102" s="41"/>
      <c r="I102" s="41"/>
      <c r="J102" s="41"/>
      <c r="K102" s="41"/>
      <c r="L102" s="14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2" customHeight="1">
      <c r="A103" s="39"/>
      <c r="B103" s="40"/>
      <c r="C103" s="33" t="s">
        <v>102</v>
      </c>
      <c r="D103" s="41"/>
      <c r="E103" s="41"/>
      <c r="F103" s="41"/>
      <c r="G103" s="41"/>
      <c r="H103" s="41"/>
      <c r="I103" s="41"/>
      <c r="J103" s="41"/>
      <c r="K103" s="41"/>
      <c r="L103" s="14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6.5" customHeight="1">
      <c r="A104" s="39"/>
      <c r="B104" s="40"/>
      <c r="C104" s="41"/>
      <c r="D104" s="41"/>
      <c r="E104" s="70" t="str">
        <f>E11</f>
        <v>PS 02_b - Stavební práce</v>
      </c>
      <c r="F104" s="41"/>
      <c r="G104" s="41"/>
      <c r="H104" s="41"/>
      <c r="I104" s="41"/>
      <c r="J104" s="41"/>
      <c r="K104" s="41"/>
      <c r="L104" s="14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14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21</v>
      </c>
      <c r="D106" s="41"/>
      <c r="E106" s="41"/>
      <c r="F106" s="28" t="str">
        <f>F14</f>
        <v>Frýdek - Místek</v>
      </c>
      <c r="G106" s="41"/>
      <c r="H106" s="41"/>
      <c r="I106" s="33" t="s">
        <v>23</v>
      </c>
      <c r="J106" s="73" t="str">
        <f>IF(J14="","",J14)</f>
        <v>3. 8. 2020</v>
      </c>
      <c r="K106" s="41"/>
      <c r="L106" s="145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14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5.15" customHeight="1">
      <c r="A108" s="39"/>
      <c r="B108" s="40"/>
      <c r="C108" s="33" t="s">
        <v>25</v>
      </c>
      <c r="D108" s="41"/>
      <c r="E108" s="41"/>
      <c r="F108" s="28" t="str">
        <f>E17</f>
        <v xml:space="preserve"> </v>
      </c>
      <c r="G108" s="41"/>
      <c r="H108" s="41"/>
      <c r="I108" s="33" t="s">
        <v>31</v>
      </c>
      <c r="J108" s="37" t="str">
        <f>E23</f>
        <v>MIOT, s.r.o.</v>
      </c>
      <c r="K108" s="41"/>
      <c r="L108" s="14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5.65" customHeight="1">
      <c r="A109" s="39"/>
      <c r="B109" s="40"/>
      <c r="C109" s="33" t="s">
        <v>29</v>
      </c>
      <c r="D109" s="41"/>
      <c r="E109" s="41"/>
      <c r="F109" s="28" t="str">
        <f>IF(E20="","",E20)</f>
        <v>Vyplň údaj</v>
      </c>
      <c r="G109" s="41"/>
      <c r="H109" s="41"/>
      <c r="I109" s="33" t="s">
        <v>34</v>
      </c>
      <c r="J109" s="37" t="str">
        <f>E26</f>
        <v>Ing. Lukáš Bukovský</v>
      </c>
      <c r="K109" s="41"/>
      <c r="L109" s="145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0.32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45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1" customFormat="1" ht="29.28" customHeight="1">
      <c r="A111" s="186"/>
      <c r="B111" s="187"/>
      <c r="C111" s="188" t="s">
        <v>129</v>
      </c>
      <c r="D111" s="189" t="s">
        <v>57</v>
      </c>
      <c r="E111" s="189" t="s">
        <v>53</v>
      </c>
      <c r="F111" s="189" t="s">
        <v>54</v>
      </c>
      <c r="G111" s="189" t="s">
        <v>130</v>
      </c>
      <c r="H111" s="189" t="s">
        <v>131</v>
      </c>
      <c r="I111" s="189" t="s">
        <v>132</v>
      </c>
      <c r="J111" s="189" t="s">
        <v>106</v>
      </c>
      <c r="K111" s="190" t="s">
        <v>133</v>
      </c>
      <c r="L111" s="191"/>
      <c r="M111" s="93" t="s">
        <v>19</v>
      </c>
      <c r="N111" s="94" t="s">
        <v>42</v>
      </c>
      <c r="O111" s="94" t="s">
        <v>134</v>
      </c>
      <c r="P111" s="94" t="s">
        <v>135</v>
      </c>
      <c r="Q111" s="94" t="s">
        <v>136</v>
      </c>
      <c r="R111" s="94" t="s">
        <v>137</v>
      </c>
      <c r="S111" s="94" t="s">
        <v>138</v>
      </c>
      <c r="T111" s="95" t="s">
        <v>139</v>
      </c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</row>
    <row r="112" s="2" customFormat="1" ht="22.8" customHeight="1">
      <c r="A112" s="39"/>
      <c r="B112" s="40"/>
      <c r="C112" s="100" t="s">
        <v>140</v>
      </c>
      <c r="D112" s="41"/>
      <c r="E112" s="41"/>
      <c r="F112" s="41"/>
      <c r="G112" s="41"/>
      <c r="H112" s="41"/>
      <c r="I112" s="41"/>
      <c r="J112" s="192">
        <f>BK112</f>
        <v>0</v>
      </c>
      <c r="K112" s="41"/>
      <c r="L112" s="45"/>
      <c r="M112" s="96"/>
      <c r="N112" s="193"/>
      <c r="O112" s="97"/>
      <c r="P112" s="194">
        <f>P113+P387+P391</f>
        <v>0</v>
      </c>
      <c r="Q112" s="97"/>
      <c r="R112" s="194">
        <f>R113+R387+R391</f>
        <v>225.53787149999999</v>
      </c>
      <c r="S112" s="97"/>
      <c r="T112" s="195">
        <f>T113+T387+T391</f>
        <v>206.67124000000001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71</v>
      </c>
      <c r="AU112" s="18" t="s">
        <v>107</v>
      </c>
      <c r="BK112" s="196">
        <f>BK113+BK387+BK391</f>
        <v>0</v>
      </c>
    </row>
    <row r="113" s="12" customFormat="1" ht="25.92" customHeight="1">
      <c r="A113" s="12"/>
      <c r="B113" s="197"/>
      <c r="C113" s="198"/>
      <c r="D113" s="199" t="s">
        <v>71</v>
      </c>
      <c r="E113" s="200" t="s">
        <v>141</v>
      </c>
      <c r="F113" s="200" t="s">
        <v>142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P114+P262+P272+P277+P313+P361+P384</f>
        <v>0</v>
      </c>
      <c r="Q113" s="205"/>
      <c r="R113" s="206">
        <f>R114+R262+R272+R277+R313+R361+R384</f>
        <v>225.53787149999999</v>
      </c>
      <c r="S113" s="205"/>
      <c r="T113" s="207">
        <f>T114+T262+T272+T277+T313+T361+T384</f>
        <v>206.67124000000001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79</v>
      </c>
      <c r="AT113" s="209" t="s">
        <v>71</v>
      </c>
      <c r="AU113" s="209" t="s">
        <v>72</v>
      </c>
      <c r="AY113" s="208" t="s">
        <v>143</v>
      </c>
      <c r="BK113" s="210">
        <f>BK114+BK262+BK272+BK277+BK313+BK361+BK384</f>
        <v>0</v>
      </c>
    </row>
    <row r="114" s="12" customFormat="1" ht="22.8" customHeight="1">
      <c r="A114" s="12"/>
      <c r="B114" s="197"/>
      <c r="C114" s="198"/>
      <c r="D114" s="199" t="s">
        <v>71</v>
      </c>
      <c r="E114" s="211" t="s">
        <v>79</v>
      </c>
      <c r="F114" s="211" t="s">
        <v>1393</v>
      </c>
      <c r="G114" s="198"/>
      <c r="H114" s="198"/>
      <c r="I114" s="201"/>
      <c r="J114" s="212">
        <f>BK114</f>
        <v>0</v>
      </c>
      <c r="K114" s="198"/>
      <c r="L114" s="203"/>
      <c r="M114" s="204"/>
      <c r="N114" s="205"/>
      <c r="O114" s="205"/>
      <c r="P114" s="206">
        <f>P115+P155+P159+P169+P193+P217</f>
        <v>0</v>
      </c>
      <c r="Q114" s="205"/>
      <c r="R114" s="206">
        <f>R115+R155+R159+R169+R193+R217</f>
        <v>96.320740000000001</v>
      </c>
      <c r="S114" s="205"/>
      <c r="T114" s="207">
        <f>T115+T155+T159+T169+T193+T217</f>
        <v>94.254999999999995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79</v>
      </c>
      <c r="AT114" s="209" t="s">
        <v>71</v>
      </c>
      <c r="AU114" s="209" t="s">
        <v>79</v>
      </c>
      <c r="AY114" s="208" t="s">
        <v>143</v>
      </c>
      <c r="BK114" s="210">
        <f>BK115+BK155+BK159+BK169+BK193+BK217</f>
        <v>0</v>
      </c>
    </row>
    <row r="115" s="12" customFormat="1" ht="20.88" customHeight="1">
      <c r="A115" s="12"/>
      <c r="B115" s="197"/>
      <c r="C115" s="198"/>
      <c r="D115" s="199" t="s">
        <v>71</v>
      </c>
      <c r="E115" s="211" t="s">
        <v>232</v>
      </c>
      <c r="F115" s="211" t="s">
        <v>1394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SUM(P116:P154)</f>
        <v>0</v>
      </c>
      <c r="Q115" s="205"/>
      <c r="R115" s="206">
        <f>SUM(R116:R154)</f>
        <v>0.089099999999999999</v>
      </c>
      <c r="S115" s="205"/>
      <c r="T115" s="207">
        <f>SUM(T116:T154)</f>
        <v>94.254999999999995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79</v>
      </c>
      <c r="AT115" s="209" t="s">
        <v>71</v>
      </c>
      <c r="AU115" s="209" t="s">
        <v>81</v>
      </c>
      <c r="AY115" s="208" t="s">
        <v>143</v>
      </c>
      <c r="BK115" s="210">
        <f>SUM(BK116:BK154)</f>
        <v>0</v>
      </c>
    </row>
    <row r="116" s="2" customFormat="1" ht="14.4" customHeight="1">
      <c r="A116" s="39"/>
      <c r="B116" s="40"/>
      <c r="C116" s="213" t="s">
        <v>79</v>
      </c>
      <c r="D116" s="213" t="s">
        <v>147</v>
      </c>
      <c r="E116" s="214" t="s">
        <v>1395</v>
      </c>
      <c r="F116" s="215" t="s">
        <v>1396</v>
      </c>
      <c r="G116" s="216" t="s">
        <v>166</v>
      </c>
      <c r="H116" s="217">
        <v>668</v>
      </c>
      <c r="I116" s="218"/>
      <c r="J116" s="219">
        <f>ROUND(I116*H116,2)</f>
        <v>0</v>
      </c>
      <c r="K116" s="215" t="s">
        <v>1397</v>
      </c>
      <c r="L116" s="45"/>
      <c r="M116" s="220" t="s">
        <v>19</v>
      </c>
      <c r="N116" s="221" t="s">
        <v>43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152</v>
      </c>
      <c r="AT116" s="224" t="s">
        <v>147</v>
      </c>
      <c r="AU116" s="224" t="s">
        <v>153</v>
      </c>
      <c r="AY116" s="18" t="s">
        <v>143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79</v>
      </c>
      <c r="BK116" s="225">
        <f>ROUND(I116*H116,2)</f>
        <v>0</v>
      </c>
      <c r="BL116" s="18" t="s">
        <v>152</v>
      </c>
      <c r="BM116" s="224" t="s">
        <v>1398</v>
      </c>
    </row>
    <row r="117" s="2" customFormat="1">
      <c r="A117" s="39"/>
      <c r="B117" s="40"/>
      <c r="C117" s="41"/>
      <c r="D117" s="226" t="s">
        <v>155</v>
      </c>
      <c r="E117" s="41"/>
      <c r="F117" s="227" t="s">
        <v>1399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155</v>
      </c>
      <c r="AU117" s="18" t="s">
        <v>153</v>
      </c>
    </row>
    <row r="118" s="2" customFormat="1">
      <c r="A118" s="39"/>
      <c r="B118" s="40"/>
      <c r="C118" s="41"/>
      <c r="D118" s="226" t="s">
        <v>157</v>
      </c>
      <c r="E118" s="41"/>
      <c r="F118" s="231" t="s">
        <v>1400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157</v>
      </c>
      <c r="AU118" s="18" t="s">
        <v>153</v>
      </c>
    </row>
    <row r="119" s="2" customFormat="1" ht="14.4" customHeight="1">
      <c r="A119" s="39"/>
      <c r="B119" s="40"/>
      <c r="C119" s="213" t="s">
        <v>81</v>
      </c>
      <c r="D119" s="213" t="s">
        <v>147</v>
      </c>
      <c r="E119" s="214" t="s">
        <v>1401</v>
      </c>
      <c r="F119" s="215" t="s">
        <v>1402</v>
      </c>
      <c r="G119" s="216" t="s">
        <v>166</v>
      </c>
      <c r="H119" s="217">
        <v>147</v>
      </c>
      <c r="I119" s="218"/>
      <c r="J119" s="219">
        <f>ROUND(I119*H119,2)</f>
        <v>0</v>
      </c>
      <c r="K119" s="215" t="s">
        <v>1397</v>
      </c>
      <c r="L119" s="45"/>
      <c r="M119" s="220" t="s">
        <v>19</v>
      </c>
      <c r="N119" s="221" t="s">
        <v>43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0.26000000000000001</v>
      </c>
      <c r="T119" s="223">
        <f>S119*H119</f>
        <v>38.219999999999999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152</v>
      </c>
      <c r="AT119" s="224" t="s">
        <v>147</v>
      </c>
      <c r="AU119" s="224" t="s">
        <v>153</v>
      </c>
      <c r="AY119" s="18" t="s">
        <v>143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79</v>
      </c>
      <c r="BK119" s="225">
        <f>ROUND(I119*H119,2)</f>
        <v>0</v>
      </c>
      <c r="BL119" s="18" t="s">
        <v>152</v>
      </c>
      <c r="BM119" s="224" t="s">
        <v>1403</v>
      </c>
    </row>
    <row r="120" s="2" customFormat="1">
      <c r="A120" s="39"/>
      <c r="B120" s="40"/>
      <c r="C120" s="41"/>
      <c r="D120" s="226" t="s">
        <v>155</v>
      </c>
      <c r="E120" s="41"/>
      <c r="F120" s="227" t="s">
        <v>1404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155</v>
      </c>
      <c r="AU120" s="18" t="s">
        <v>153</v>
      </c>
    </row>
    <row r="121" s="2" customFormat="1">
      <c r="A121" s="39"/>
      <c r="B121" s="40"/>
      <c r="C121" s="41"/>
      <c r="D121" s="226" t="s">
        <v>157</v>
      </c>
      <c r="E121" s="41"/>
      <c r="F121" s="231" t="s">
        <v>1405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157</v>
      </c>
      <c r="AU121" s="18" t="s">
        <v>153</v>
      </c>
    </row>
    <row r="122" s="14" customFormat="1">
      <c r="A122" s="14"/>
      <c r="B122" s="242"/>
      <c r="C122" s="243"/>
      <c r="D122" s="226" t="s">
        <v>159</v>
      </c>
      <c r="E122" s="244" t="s">
        <v>19</v>
      </c>
      <c r="F122" s="245" t="s">
        <v>1406</v>
      </c>
      <c r="G122" s="243"/>
      <c r="H122" s="246">
        <v>147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159</v>
      </c>
      <c r="AU122" s="252" t="s">
        <v>153</v>
      </c>
      <c r="AV122" s="14" t="s">
        <v>81</v>
      </c>
      <c r="AW122" s="14" t="s">
        <v>33</v>
      </c>
      <c r="AX122" s="14" t="s">
        <v>79</v>
      </c>
      <c r="AY122" s="252" t="s">
        <v>143</v>
      </c>
    </row>
    <row r="123" s="2" customFormat="1" ht="14.4" customHeight="1">
      <c r="A123" s="39"/>
      <c r="B123" s="40"/>
      <c r="C123" s="213" t="s">
        <v>153</v>
      </c>
      <c r="D123" s="213" t="s">
        <v>147</v>
      </c>
      <c r="E123" s="214" t="s">
        <v>1407</v>
      </c>
      <c r="F123" s="215" t="s">
        <v>1408</v>
      </c>
      <c r="G123" s="216" t="s">
        <v>166</v>
      </c>
      <c r="H123" s="217">
        <v>62</v>
      </c>
      <c r="I123" s="218"/>
      <c r="J123" s="219">
        <f>ROUND(I123*H123,2)</f>
        <v>0</v>
      </c>
      <c r="K123" s="215" t="s">
        <v>1397</v>
      </c>
      <c r="L123" s="45"/>
      <c r="M123" s="220" t="s">
        <v>19</v>
      </c>
      <c r="N123" s="221" t="s">
        <v>43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0.28999999999999998</v>
      </c>
      <c r="T123" s="223">
        <f>S123*H123</f>
        <v>17.98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152</v>
      </c>
      <c r="AT123" s="224" t="s">
        <v>147</v>
      </c>
      <c r="AU123" s="224" t="s">
        <v>153</v>
      </c>
      <c r="AY123" s="18" t="s">
        <v>143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79</v>
      </c>
      <c r="BK123" s="225">
        <f>ROUND(I123*H123,2)</f>
        <v>0</v>
      </c>
      <c r="BL123" s="18" t="s">
        <v>152</v>
      </c>
      <c r="BM123" s="224" t="s">
        <v>1409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1410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153</v>
      </c>
    </row>
    <row r="125" s="2" customFormat="1">
      <c r="A125" s="39"/>
      <c r="B125" s="40"/>
      <c r="C125" s="41"/>
      <c r="D125" s="226" t="s">
        <v>157</v>
      </c>
      <c r="E125" s="41"/>
      <c r="F125" s="231" t="s">
        <v>1411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157</v>
      </c>
      <c r="AU125" s="18" t="s">
        <v>153</v>
      </c>
    </row>
    <row r="126" s="14" customFormat="1">
      <c r="A126" s="14"/>
      <c r="B126" s="242"/>
      <c r="C126" s="243"/>
      <c r="D126" s="226" t="s">
        <v>159</v>
      </c>
      <c r="E126" s="244" t="s">
        <v>19</v>
      </c>
      <c r="F126" s="245" t="s">
        <v>1412</v>
      </c>
      <c r="G126" s="243"/>
      <c r="H126" s="246">
        <v>62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159</v>
      </c>
      <c r="AU126" s="252" t="s">
        <v>153</v>
      </c>
      <c r="AV126" s="14" t="s">
        <v>81</v>
      </c>
      <c r="AW126" s="14" t="s">
        <v>33</v>
      </c>
      <c r="AX126" s="14" t="s">
        <v>79</v>
      </c>
      <c r="AY126" s="252" t="s">
        <v>143</v>
      </c>
    </row>
    <row r="127" s="2" customFormat="1" ht="14.4" customHeight="1">
      <c r="A127" s="39"/>
      <c r="B127" s="40"/>
      <c r="C127" s="213" t="s">
        <v>152</v>
      </c>
      <c r="D127" s="213" t="s">
        <v>147</v>
      </c>
      <c r="E127" s="214" t="s">
        <v>1413</v>
      </c>
      <c r="F127" s="215" t="s">
        <v>1414</v>
      </c>
      <c r="G127" s="216" t="s">
        <v>166</v>
      </c>
      <c r="H127" s="217">
        <v>30</v>
      </c>
      <c r="I127" s="218"/>
      <c r="J127" s="219">
        <f>ROUND(I127*H127,2)</f>
        <v>0</v>
      </c>
      <c r="K127" s="215" t="s">
        <v>1397</v>
      </c>
      <c r="L127" s="45"/>
      <c r="M127" s="220" t="s">
        <v>19</v>
      </c>
      <c r="N127" s="221" t="s">
        <v>43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0.44</v>
      </c>
      <c r="T127" s="223">
        <f>S127*H127</f>
        <v>13.199999999999999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152</v>
      </c>
      <c r="AT127" s="224" t="s">
        <v>147</v>
      </c>
      <c r="AU127" s="224" t="s">
        <v>153</v>
      </c>
      <c r="AY127" s="18" t="s">
        <v>143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79</v>
      </c>
      <c r="BK127" s="225">
        <f>ROUND(I127*H127,2)</f>
        <v>0</v>
      </c>
      <c r="BL127" s="18" t="s">
        <v>152</v>
      </c>
      <c r="BM127" s="224" t="s">
        <v>1415</v>
      </c>
    </row>
    <row r="128" s="2" customFormat="1">
      <c r="A128" s="39"/>
      <c r="B128" s="40"/>
      <c r="C128" s="41"/>
      <c r="D128" s="226" t="s">
        <v>155</v>
      </c>
      <c r="E128" s="41"/>
      <c r="F128" s="227" t="s">
        <v>1416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155</v>
      </c>
      <c r="AU128" s="18" t="s">
        <v>153</v>
      </c>
    </row>
    <row r="129" s="2" customFormat="1">
      <c r="A129" s="39"/>
      <c r="B129" s="40"/>
      <c r="C129" s="41"/>
      <c r="D129" s="226" t="s">
        <v>157</v>
      </c>
      <c r="E129" s="41"/>
      <c r="F129" s="231" t="s">
        <v>1411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153</v>
      </c>
    </row>
    <row r="130" s="14" customFormat="1">
      <c r="A130" s="14"/>
      <c r="B130" s="242"/>
      <c r="C130" s="243"/>
      <c r="D130" s="226" t="s">
        <v>159</v>
      </c>
      <c r="E130" s="244" t="s">
        <v>19</v>
      </c>
      <c r="F130" s="245" t="s">
        <v>1417</v>
      </c>
      <c r="G130" s="243"/>
      <c r="H130" s="246">
        <v>30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159</v>
      </c>
      <c r="AU130" s="252" t="s">
        <v>153</v>
      </c>
      <c r="AV130" s="14" t="s">
        <v>81</v>
      </c>
      <c r="AW130" s="14" t="s">
        <v>33</v>
      </c>
      <c r="AX130" s="14" t="s">
        <v>79</v>
      </c>
      <c r="AY130" s="252" t="s">
        <v>143</v>
      </c>
    </row>
    <row r="131" s="2" customFormat="1" ht="14.4" customHeight="1">
      <c r="A131" s="39"/>
      <c r="B131" s="40"/>
      <c r="C131" s="213" t="s">
        <v>189</v>
      </c>
      <c r="D131" s="213" t="s">
        <v>147</v>
      </c>
      <c r="E131" s="214" t="s">
        <v>1418</v>
      </c>
      <c r="F131" s="215" t="s">
        <v>1419</v>
      </c>
      <c r="G131" s="216" t="s">
        <v>166</v>
      </c>
      <c r="H131" s="217">
        <v>30</v>
      </c>
      <c r="I131" s="218"/>
      <c r="J131" s="219">
        <f>ROUND(I131*H131,2)</f>
        <v>0</v>
      </c>
      <c r="K131" s="215" t="s">
        <v>1397</v>
      </c>
      <c r="L131" s="45"/>
      <c r="M131" s="220" t="s">
        <v>19</v>
      </c>
      <c r="N131" s="221" t="s">
        <v>43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0.316</v>
      </c>
      <c r="T131" s="223">
        <f>S131*H131</f>
        <v>9.4800000000000004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152</v>
      </c>
      <c r="AT131" s="224" t="s">
        <v>147</v>
      </c>
      <c r="AU131" s="224" t="s">
        <v>153</v>
      </c>
      <c r="AY131" s="18" t="s">
        <v>143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79</v>
      </c>
      <c r="BK131" s="225">
        <f>ROUND(I131*H131,2)</f>
        <v>0</v>
      </c>
      <c r="BL131" s="18" t="s">
        <v>152</v>
      </c>
      <c r="BM131" s="224" t="s">
        <v>1420</v>
      </c>
    </row>
    <row r="132" s="2" customFormat="1">
      <c r="A132" s="39"/>
      <c r="B132" s="40"/>
      <c r="C132" s="41"/>
      <c r="D132" s="226" t="s">
        <v>155</v>
      </c>
      <c r="E132" s="41"/>
      <c r="F132" s="227" t="s">
        <v>1421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155</v>
      </c>
      <c r="AU132" s="18" t="s">
        <v>153</v>
      </c>
    </row>
    <row r="133" s="2" customFormat="1">
      <c r="A133" s="39"/>
      <c r="B133" s="40"/>
      <c r="C133" s="41"/>
      <c r="D133" s="226" t="s">
        <v>157</v>
      </c>
      <c r="E133" s="41"/>
      <c r="F133" s="231" t="s">
        <v>1411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153</v>
      </c>
    </row>
    <row r="134" s="2" customFormat="1" ht="14.4" customHeight="1">
      <c r="A134" s="39"/>
      <c r="B134" s="40"/>
      <c r="C134" s="213" t="s">
        <v>197</v>
      </c>
      <c r="D134" s="213" t="s">
        <v>147</v>
      </c>
      <c r="E134" s="214" t="s">
        <v>1422</v>
      </c>
      <c r="F134" s="215" t="s">
        <v>1423</v>
      </c>
      <c r="G134" s="216" t="s">
        <v>200</v>
      </c>
      <c r="H134" s="217">
        <v>75</v>
      </c>
      <c r="I134" s="218"/>
      <c r="J134" s="219">
        <f>ROUND(I134*H134,2)</f>
        <v>0</v>
      </c>
      <c r="K134" s="215" t="s">
        <v>1397</v>
      </c>
      <c r="L134" s="45"/>
      <c r="M134" s="220" t="s">
        <v>19</v>
      </c>
      <c r="N134" s="221" t="s">
        <v>43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0.20499999999999999</v>
      </c>
      <c r="T134" s="223">
        <f>S134*H134</f>
        <v>15.374999999999998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152</v>
      </c>
      <c r="AT134" s="224" t="s">
        <v>147</v>
      </c>
      <c r="AU134" s="224" t="s">
        <v>153</v>
      </c>
      <c r="AY134" s="18" t="s">
        <v>143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79</v>
      </c>
      <c r="BK134" s="225">
        <f>ROUND(I134*H134,2)</f>
        <v>0</v>
      </c>
      <c r="BL134" s="18" t="s">
        <v>152</v>
      </c>
      <c r="BM134" s="224" t="s">
        <v>1424</v>
      </c>
    </row>
    <row r="135" s="2" customFormat="1">
      <c r="A135" s="39"/>
      <c r="B135" s="40"/>
      <c r="C135" s="41"/>
      <c r="D135" s="226" t="s">
        <v>155</v>
      </c>
      <c r="E135" s="41"/>
      <c r="F135" s="227" t="s">
        <v>1425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155</v>
      </c>
      <c r="AU135" s="18" t="s">
        <v>153</v>
      </c>
    </row>
    <row r="136" s="2" customFormat="1">
      <c r="A136" s="39"/>
      <c r="B136" s="40"/>
      <c r="C136" s="41"/>
      <c r="D136" s="226" t="s">
        <v>157</v>
      </c>
      <c r="E136" s="41"/>
      <c r="F136" s="231" t="s">
        <v>1426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153</v>
      </c>
    </row>
    <row r="137" s="2" customFormat="1" ht="14.4" customHeight="1">
      <c r="A137" s="39"/>
      <c r="B137" s="40"/>
      <c r="C137" s="213" t="s">
        <v>207</v>
      </c>
      <c r="D137" s="213" t="s">
        <v>147</v>
      </c>
      <c r="E137" s="214" t="s">
        <v>1427</v>
      </c>
      <c r="F137" s="215" t="s">
        <v>1428</v>
      </c>
      <c r="G137" s="216" t="s">
        <v>200</v>
      </c>
      <c r="H137" s="217">
        <v>297</v>
      </c>
      <c r="I137" s="218"/>
      <c r="J137" s="219">
        <f>ROUND(I137*H137,2)</f>
        <v>0</v>
      </c>
      <c r="K137" s="215" t="s">
        <v>1397</v>
      </c>
      <c r="L137" s="45"/>
      <c r="M137" s="220" t="s">
        <v>19</v>
      </c>
      <c r="N137" s="221" t="s">
        <v>43</v>
      </c>
      <c r="O137" s="85"/>
      <c r="P137" s="222">
        <f>O137*H137</f>
        <v>0</v>
      </c>
      <c r="Q137" s="222">
        <v>0.00029999999999999997</v>
      </c>
      <c r="R137" s="222">
        <f>Q137*H137</f>
        <v>0.089099999999999999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152</v>
      </c>
      <c r="AT137" s="224" t="s">
        <v>147</v>
      </c>
      <c r="AU137" s="224" t="s">
        <v>153</v>
      </c>
      <c r="AY137" s="18" t="s">
        <v>143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79</v>
      </c>
      <c r="BK137" s="225">
        <f>ROUND(I137*H137,2)</f>
        <v>0</v>
      </c>
      <c r="BL137" s="18" t="s">
        <v>152</v>
      </c>
      <c r="BM137" s="224" t="s">
        <v>1429</v>
      </c>
    </row>
    <row r="138" s="2" customFormat="1">
      <c r="A138" s="39"/>
      <c r="B138" s="40"/>
      <c r="C138" s="41"/>
      <c r="D138" s="226" t="s">
        <v>155</v>
      </c>
      <c r="E138" s="41"/>
      <c r="F138" s="227" t="s">
        <v>1430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155</v>
      </c>
      <c r="AU138" s="18" t="s">
        <v>153</v>
      </c>
    </row>
    <row r="139" s="2" customFormat="1">
      <c r="A139" s="39"/>
      <c r="B139" s="40"/>
      <c r="C139" s="41"/>
      <c r="D139" s="226" t="s">
        <v>157</v>
      </c>
      <c r="E139" s="41"/>
      <c r="F139" s="231" t="s">
        <v>1431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157</v>
      </c>
      <c r="AU139" s="18" t="s">
        <v>153</v>
      </c>
    </row>
    <row r="140" s="2" customFormat="1" ht="14.4" customHeight="1">
      <c r="A140" s="39"/>
      <c r="B140" s="40"/>
      <c r="C140" s="213" t="s">
        <v>213</v>
      </c>
      <c r="D140" s="213" t="s">
        <v>147</v>
      </c>
      <c r="E140" s="214" t="s">
        <v>1432</v>
      </c>
      <c r="F140" s="215" t="s">
        <v>1433</v>
      </c>
      <c r="G140" s="216" t="s">
        <v>200</v>
      </c>
      <c r="H140" s="217">
        <v>297</v>
      </c>
      <c r="I140" s="218"/>
      <c r="J140" s="219">
        <f>ROUND(I140*H140,2)</f>
        <v>0</v>
      </c>
      <c r="K140" s="215" t="s">
        <v>1397</v>
      </c>
      <c r="L140" s="45"/>
      <c r="M140" s="220" t="s">
        <v>19</v>
      </c>
      <c r="N140" s="221" t="s">
        <v>43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152</v>
      </c>
      <c r="AT140" s="224" t="s">
        <v>147</v>
      </c>
      <c r="AU140" s="224" t="s">
        <v>153</v>
      </c>
      <c r="AY140" s="18" t="s">
        <v>143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79</v>
      </c>
      <c r="BK140" s="225">
        <f>ROUND(I140*H140,2)</f>
        <v>0</v>
      </c>
      <c r="BL140" s="18" t="s">
        <v>152</v>
      </c>
      <c r="BM140" s="224" t="s">
        <v>1434</v>
      </c>
    </row>
    <row r="141" s="2" customFormat="1">
      <c r="A141" s="39"/>
      <c r="B141" s="40"/>
      <c r="C141" s="41"/>
      <c r="D141" s="226" t="s">
        <v>155</v>
      </c>
      <c r="E141" s="41"/>
      <c r="F141" s="227" t="s">
        <v>1435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153</v>
      </c>
    </row>
    <row r="142" s="2" customFormat="1">
      <c r="A142" s="39"/>
      <c r="B142" s="40"/>
      <c r="C142" s="41"/>
      <c r="D142" s="226" t="s">
        <v>157</v>
      </c>
      <c r="E142" s="41"/>
      <c r="F142" s="231" t="s">
        <v>1431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153</v>
      </c>
    </row>
    <row r="143" s="2" customFormat="1" ht="24.15" customHeight="1">
      <c r="A143" s="39"/>
      <c r="B143" s="40"/>
      <c r="C143" s="213" t="s">
        <v>185</v>
      </c>
      <c r="D143" s="213" t="s">
        <v>147</v>
      </c>
      <c r="E143" s="214" t="s">
        <v>1436</v>
      </c>
      <c r="F143" s="215" t="s">
        <v>1437</v>
      </c>
      <c r="G143" s="216" t="s">
        <v>166</v>
      </c>
      <c r="H143" s="217">
        <v>20</v>
      </c>
      <c r="I143" s="218"/>
      <c r="J143" s="219">
        <f>ROUND(I143*H143,2)</f>
        <v>0</v>
      </c>
      <c r="K143" s="215" t="s">
        <v>151</v>
      </c>
      <c r="L143" s="45"/>
      <c r="M143" s="220" t="s">
        <v>19</v>
      </c>
      <c r="N143" s="221" t="s">
        <v>43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152</v>
      </c>
      <c r="AT143" s="224" t="s">
        <v>147</v>
      </c>
      <c r="AU143" s="224" t="s">
        <v>153</v>
      </c>
      <c r="AY143" s="18" t="s">
        <v>143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79</v>
      </c>
      <c r="BK143" s="225">
        <f>ROUND(I143*H143,2)</f>
        <v>0</v>
      </c>
      <c r="BL143" s="18" t="s">
        <v>152</v>
      </c>
      <c r="BM143" s="224" t="s">
        <v>1438</v>
      </c>
    </row>
    <row r="144" s="2" customFormat="1">
      <c r="A144" s="39"/>
      <c r="B144" s="40"/>
      <c r="C144" s="41"/>
      <c r="D144" s="226" t="s">
        <v>155</v>
      </c>
      <c r="E144" s="41"/>
      <c r="F144" s="227" t="s">
        <v>1439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155</v>
      </c>
      <c r="AU144" s="18" t="s">
        <v>153</v>
      </c>
    </row>
    <row r="145" s="2" customFormat="1">
      <c r="A145" s="39"/>
      <c r="B145" s="40"/>
      <c r="C145" s="41"/>
      <c r="D145" s="226" t="s">
        <v>157</v>
      </c>
      <c r="E145" s="41"/>
      <c r="F145" s="231" t="s">
        <v>1440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153</v>
      </c>
    </row>
    <row r="146" s="14" customFormat="1">
      <c r="A146" s="14"/>
      <c r="B146" s="242"/>
      <c r="C146" s="243"/>
      <c r="D146" s="226" t="s">
        <v>159</v>
      </c>
      <c r="E146" s="244" t="s">
        <v>19</v>
      </c>
      <c r="F146" s="245" t="s">
        <v>1441</v>
      </c>
      <c r="G146" s="243"/>
      <c r="H146" s="246">
        <v>20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159</v>
      </c>
      <c r="AU146" s="252" t="s">
        <v>153</v>
      </c>
      <c r="AV146" s="14" t="s">
        <v>81</v>
      </c>
      <c r="AW146" s="14" t="s">
        <v>33</v>
      </c>
      <c r="AX146" s="14" t="s">
        <v>79</v>
      </c>
      <c r="AY146" s="252" t="s">
        <v>143</v>
      </c>
    </row>
    <row r="147" s="2" customFormat="1" ht="14.4" customHeight="1">
      <c r="A147" s="39"/>
      <c r="B147" s="40"/>
      <c r="C147" s="213" t="s">
        <v>224</v>
      </c>
      <c r="D147" s="213" t="s">
        <v>147</v>
      </c>
      <c r="E147" s="214" t="s">
        <v>1442</v>
      </c>
      <c r="F147" s="215" t="s">
        <v>1443</v>
      </c>
      <c r="G147" s="216" t="s">
        <v>280</v>
      </c>
      <c r="H147" s="217">
        <v>2</v>
      </c>
      <c r="I147" s="218"/>
      <c r="J147" s="219">
        <f>ROUND(I147*H147,2)</f>
        <v>0</v>
      </c>
      <c r="K147" s="215" t="s">
        <v>151</v>
      </c>
      <c r="L147" s="45"/>
      <c r="M147" s="220" t="s">
        <v>19</v>
      </c>
      <c r="N147" s="221" t="s">
        <v>43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152</v>
      </c>
      <c r="AT147" s="224" t="s">
        <v>147</v>
      </c>
      <c r="AU147" s="224" t="s">
        <v>153</v>
      </c>
      <c r="AY147" s="18" t="s">
        <v>143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79</v>
      </c>
      <c r="BK147" s="225">
        <f>ROUND(I147*H147,2)</f>
        <v>0</v>
      </c>
      <c r="BL147" s="18" t="s">
        <v>152</v>
      </c>
      <c r="BM147" s="224" t="s">
        <v>1444</v>
      </c>
    </row>
    <row r="148" s="2" customFormat="1">
      <c r="A148" s="39"/>
      <c r="B148" s="40"/>
      <c r="C148" s="41"/>
      <c r="D148" s="226" t="s">
        <v>155</v>
      </c>
      <c r="E148" s="41"/>
      <c r="F148" s="227" t="s">
        <v>1445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155</v>
      </c>
      <c r="AU148" s="18" t="s">
        <v>153</v>
      </c>
    </row>
    <row r="149" s="2" customFormat="1">
      <c r="A149" s="39"/>
      <c r="B149" s="40"/>
      <c r="C149" s="41"/>
      <c r="D149" s="226" t="s">
        <v>157</v>
      </c>
      <c r="E149" s="41"/>
      <c r="F149" s="231" t="s">
        <v>1446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157</v>
      </c>
      <c r="AU149" s="18" t="s">
        <v>153</v>
      </c>
    </row>
    <row r="150" s="14" customFormat="1">
      <c r="A150" s="14"/>
      <c r="B150" s="242"/>
      <c r="C150" s="243"/>
      <c r="D150" s="226" t="s">
        <v>159</v>
      </c>
      <c r="E150" s="244" t="s">
        <v>19</v>
      </c>
      <c r="F150" s="245" t="s">
        <v>1447</v>
      </c>
      <c r="G150" s="243"/>
      <c r="H150" s="246">
        <v>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159</v>
      </c>
      <c r="AU150" s="252" t="s">
        <v>153</v>
      </c>
      <c r="AV150" s="14" t="s">
        <v>81</v>
      </c>
      <c r="AW150" s="14" t="s">
        <v>33</v>
      </c>
      <c r="AX150" s="14" t="s">
        <v>79</v>
      </c>
      <c r="AY150" s="252" t="s">
        <v>143</v>
      </c>
    </row>
    <row r="151" s="2" customFormat="1" ht="14.4" customHeight="1">
      <c r="A151" s="39"/>
      <c r="B151" s="40"/>
      <c r="C151" s="213" t="s">
        <v>232</v>
      </c>
      <c r="D151" s="213" t="s">
        <v>147</v>
      </c>
      <c r="E151" s="214" t="s">
        <v>1448</v>
      </c>
      <c r="F151" s="215" t="s">
        <v>1449</v>
      </c>
      <c r="G151" s="216" t="s">
        <v>280</v>
      </c>
      <c r="H151" s="217">
        <v>2</v>
      </c>
      <c r="I151" s="218"/>
      <c r="J151" s="219">
        <f>ROUND(I151*H151,2)</f>
        <v>0</v>
      </c>
      <c r="K151" s="215" t="s">
        <v>151</v>
      </c>
      <c r="L151" s="45"/>
      <c r="M151" s="220" t="s">
        <v>19</v>
      </c>
      <c r="N151" s="221" t="s">
        <v>43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152</v>
      </c>
      <c r="AT151" s="224" t="s">
        <v>147</v>
      </c>
      <c r="AU151" s="224" t="s">
        <v>153</v>
      </c>
      <c r="AY151" s="18" t="s">
        <v>143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79</v>
      </c>
      <c r="BK151" s="225">
        <f>ROUND(I151*H151,2)</f>
        <v>0</v>
      </c>
      <c r="BL151" s="18" t="s">
        <v>152</v>
      </c>
      <c r="BM151" s="224" t="s">
        <v>1450</v>
      </c>
    </row>
    <row r="152" s="2" customFormat="1">
      <c r="A152" s="39"/>
      <c r="B152" s="40"/>
      <c r="C152" s="41"/>
      <c r="D152" s="226" t="s">
        <v>155</v>
      </c>
      <c r="E152" s="41"/>
      <c r="F152" s="227" t="s">
        <v>1451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153</v>
      </c>
    </row>
    <row r="153" s="2" customFormat="1">
      <c r="A153" s="39"/>
      <c r="B153" s="40"/>
      <c r="C153" s="41"/>
      <c r="D153" s="226" t="s">
        <v>157</v>
      </c>
      <c r="E153" s="41"/>
      <c r="F153" s="231" t="s">
        <v>1452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153</v>
      </c>
    </row>
    <row r="154" s="14" customFormat="1">
      <c r="A154" s="14"/>
      <c r="B154" s="242"/>
      <c r="C154" s="243"/>
      <c r="D154" s="226" t="s">
        <v>159</v>
      </c>
      <c r="E154" s="244" t="s">
        <v>19</v>
      </c>
      <c r="F154" s="245" t="s">
        <v>1447</v>
      </c>
      <c r="G154" s="243"/>
      <c r="H154" s="246">
        <v>2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159</v>
      </c>
      <c r="AU154" s="252" t="s">
        <v>153</v>
      </c>
      <c r="AV154" s="14" t="s">
        <v>81</v>
      </c>
      <c r="AW154" s="14" t="s">
        <v>33</v>
      </c>
      <c r="AX154" s="14" t="s">
        <v>79</v>
      </c>
      <c r="AY154" s="252" t="s">
        <v>143</v>
      </c>
    </row>
    <row r="155" s="12" customFormat="1" ht="20.88" customHeight="1">
      <c r="A155" s="12"/>
      <c r="B155" s="197"/>
      <c r="C155" s="198"/>
      <c r="D155" s="199" t="s">
        <v>71</v>
      </c>
      <c r="E155" s="211" t="s">
        <v>242</v>
      </c>
      <c r="F155" s="211" t="s">
        <v>1453</v>
      </c>
      <c r="G155" s="198"/>
      <c r="H155" s="198"/>
      <c r="I155" s="201"/>
      <c r="J155" s="212">
        <f>BK155</f>
        <v>0</v>
      </c>
      <c r="K155" s="198"/>
      <c r="L155" s="203"/>
      <c r="M155" s="204"/>
      <c r="N155" s="205"/>
      <c r="O155" s="205"/>
      <c r="P155" s="206">
        <f>SUM(P156:P158)</f>
        <v>0</v>
      </c>
      <c r="Q155" s="205"/>
      <c r="R155" s="206">
        <f>SUM(R156:R158)</f>
        <v>0</v>
      </c>
      <c r="S155" s="205"/>
      <c r="T155" s="207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8" t="s">
        <v>79</v>
      </c>
      <c r="AT155" s="209" t="s">
        <v>71</v>
      </c>
      <c r="AU155" s="209" t="s">
        <v>81</v>
      </c>
      <c r="AY155" s="208" t="s">
        <v>143</v>
      </c>
      <c r="BK155" s="210">
        <f>SUM(BK156:BK158)</f>
        <v>0</v>
      </c>
    </row>
    <row r="156" s="2" customFormat="1" ht="14.4" customHeight="1">
      <c r="A156" s="39"/>
      <c r="B156" s="40"/>
      <c r="C156" s="213" t="s">
        <v>242</v>
      </c>
      <c r="D156" s="213" t="s">
        <v>147</v>
      </c>
      <c r="E156" s="214" t="s">
        <v>1454</v>
      </c>
      <c r="F156" s="215" t="s">
        <v>1455</v>
      </c>
      <c r="G156" s="216" t="s">
        <v>166</v>
      </c>
      <c r="H156" s="217">
        <v>380</v>
      </c>
      <c r="I156" s="218"/>
      <c r="J156" s="219">
        <f>ROUND(I156*H156,2)</f>
        <v>0</v>
      </c>
      <c r="K156" s="215" t="s">
        <v>1397</v>
      </c>
      <c r="L156" s="45"/>
      <c r="M156" s="220" t="s">
        <v>19</v>
      </c>
      <c r="N156" s="221" t="s">
        <v>43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152</v>
      </c>
      <c r="AT156" s="224" t="s">
        <v>147</v>
      </c>
      <c r="AU156" s="224" t="s">
        <v>153</v>
      </c>
      <c r="AY156" s="18" t="s">
        <v>143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79</v>
      </c>
      <c r="BK156" s="225">
        <f>ROUND(I156*H156,2)</f>
        <v>0</v>
      </c>
      <c r="BL156" s="18" t="s">
        <v>152</v>
      </c>
      <c r="BM156" s="224" t="s">
        <v>1456</v>
      </c>
    </row>
    <row r="157" s="2" customFormat="1">
      <c r="A157" s="39"/>
      <c r="B157" s="40"/>
      <c r="C157" s="41"/>
      <c r="D157" s="226" t="s">
        <v>155</v>
      </c>
      <c r="E157" s="41"/>
      <c r="F157" s="227" t="s">
        <v>1457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155</v>
      </c>
      <c r="AU157" s="18" t="s">
        <v>153</v>
      </c>
    </row>
    <row r="158" s="2" customFormat="1">
      <c r="A158" s="39"/>
      <c r="B158" s="40"/>
      <c r="C158" s="41"/>
      <c r="D158" s="226" t="s">
        <v>157</v>
      </c>
      <c r="E158" s="41"/>
      <c r="F158" s="231" t="s">
        <v>1458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157</v>
      </c>
      <c r="AU158" s="18" t="s">
        <v>153</v>
      </c>
    </row>
    <row r="159" s="12" customFormat="1" ht="20.88" customHeight="1">
      <c r="A159" s="12"/>
      <c r="B159" s="197"/>
      <c r="C159" s="198"/>
      <c r="D159" s="199" t="s">
        <v>71</v>
      </c>
      <c r="E159" s="211" t="s">
        <v>247</v>
      </c>
      <c r="F159" s="211" t="s">
        <v>1459</v>
      </c>
      <c r="G159" s="198"/>
      <c r="H159" s="198"/>
      <c r="I159" s="201"/>
      <c r="J159" s="212">
        <f>BK159</f>
        <v>0</v>
      </c>
      <c r="K159" s="198"/>
      <c r="L159" s="203"/>
      <c r="M159" s="204"/>
      <c r="N159" s="205"/>
      <c r="O159" s="205"/>
      <c r="P159" s="206">
        <f>SUM(P160:P168)</f>
        <v>0</v>
      </c>
      <c r="Q159" s="205"/>
      <c r="R159" s="206">
        <f>SUM(R160:R168)</f>
        <v>0</v>
      </c>
      <c r="S159" s="205"/>
      <c r="T159" s="207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8" t="s">
        <v>79</v>
      </c>
      <c r="AT159" s="209" t="s">
        <v>71</v>
      </c>
      <c r="AU159" s="209" t="s">
        <v>81</v>
      </c>
      <c r="AY159" s="208" t="s">
        <v>143</v>
      </c>
      <c r="BK159" s="210">
        <f>SUM(BK160:BK168)</f>
        <v>0</v>
      </c>
    </row>
    <row r="160" s="2" customFormat="1" ht="14.4" customHeight="1">
      <c r="A160" s="39"/>
      <c r="B160" s="40"/>
      <c r="C160" s="213" t="s">
        <v>247</v>
      </c>
      <c r="D160" s="213" t="s">
        <v>147</v>
      </c>
      <c r="E160" s="214" t="s">
        <v>1460</v>
      </c>
      <c r="F160" s="215" t="s">
        <v>1461</v>
      </c>
      <c r="G160" s="216" t="s">
        <v>150</v>
      </c>
      <c r="H160" s="217">
        <v>192</v>
      </c>
      <c r="I160" s="218"/>
      <c r="J160" s="219">
        <f>ROUND(I160*H160,2)</f>
        <v>0</v>
      </c>
      <c r="K160" s="215" t="s">
        <v>1397</v>
      </c>
      <c r="L160" s="45"/>
      <c r="M160" s="220" t="s">
        <v>19</v>
      </c>
      <c r="N160" s="221" t="s">
        <v>43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152</v>
      </c>
      <c r="AT160" s="224" t="s">
        <v>147</v>
      </c>
      <c r="AU160" s="224" t="s">
        <v>153</v>
      </c>
      <c r="AY160" s="18" t="s">
        <v>143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79</v>
      </c>
      <c r="BK160" s="225">
        <f>ROUND(I160*H160,2)</f>
        <v>0</v>
      </c>
      <c r="BL160" s="18" t="s">
        <v>152</v>
      </c>
      <c r="BM160" s="224" t="s">
        <v>1462</v>
      </c>
    </row>
    <row r="161" s="2" customFormat="1">
      <c r="A161" s="39"/>
      <c r="B161" s="40"/>
      <c r="C161" s="41"/>
      <c r="D161" s="226" t="s">
        <v>155</v>
      </c>
      <c r="E161" s="41"/>
      <c r="F161" s="227" t="s">
        <v>1463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155</v>
      </c>
      <c r="AU161" s="18" t="s">
        <v>153</v>
      </c>
    </row>
    <row r="162" s="2" customFormat="1">
      <c r="A162" s="39"/>
      <c r="B162" s="40"/>
      <c r="C162" s="41"/>
      <c r="D162" s="226" t="s">
        <v>157</v>
      </c>
      <c r="E162" s="41"/>
      <c r="F162" s="231" t="s">
        <v>1464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153</v>
      </c>
    </row>
    <row r="163" s="2" customFormat="1" ht="14.4" customHeight="1">
      <c r="A163" s="39"/>
      <c r="B163" s="40"/>
      <c r="C163" s="213" t="s">
        <v>251</v>
      </c>
      <c r="D163" s="213" t="s">
        <v>147</v>
      </c>
      <c r="E163" s="214" t="s">
        <v>1465</v>
      </c>
      <c r="F163" s="215" t="s">
        <v>1466</v>
      </c>
      <c r="G163" s="216" t="s">
        <v>150</v>
      </c>
      <c r="H163" s="217">
        <v>194</v>
      </c>
      <c r="I163" s="218"/>
      <c r="J163" s="219">
        <f>ROUND(I163*H163,2)</f>
        <v>0</v>
      </c>
      <c r="K163" s="215" t="s">
        <v>1397</v>
      </c>
      <c r="L163" s="45"/>
      <c r="M163" s="220" t="s">
        <v>19</v>
      </c>
      <c r="N163" s="221" t="s">
        <v>43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152</v>
      </c>
      <c r="AT163" s="224" t="s">
        <v>147</v>
      </c>
      <c r="AU163" s="224" t="s">
        <v>153</v>
      </c>
      <c r="AY163" s="18" t="s">
        <v>143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79</v>
      </c>
      <c r="BK163" s="225">
        <f>ROUND(I163*H163,2)</f>
        <v>0</v>
      </c>
      <c r="BL163" s="18" t="s">
        <v>152</v>
      </c>
      <c r="BM163" s="224" t="s">
        <v>1467</v>
      </c>
    </row>
    <row r="164" s="2" customFormat="1">
      <c r="A164" s="39"/>
      <c r="B164" s="40"/>
      <c r="C164" s="41"/>
      <c r="D164" s="226" t="s">
        <v>155</v>
      </c>
      <c r="E164" s="41"/>
      <c r="F164" s="227" t="s">
        <v>1468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155</v>
      </c>
      <c r="AU164" s="18" t="s">
        <v>153</v>
      </c>
    </row>
    <row r="165" s="2" customFormat="1">
      <c r="A165" s="39"/>
      <c r="B165" s="40"/>
      <c r="C165" s="41"/>
      <c r="D165" s="226" t="s">
        <v>157</v>
      </c>
      <c r="E165" s="41"/>
      <c r="F165" s="231" t="s">
        <v>1464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157</v>
      </c>
      <c r="AU165" s="18" t="s">
        <v>153</v>
      </c>
    </row>
    <row r="166" s="14" customFormat="1">
      <c r="A166" s="14"/>
      <c r="B166" s="242"/>
      <c r="C166" s="243"/>
      <c r="D166" s="226" t="s">
        <v>159</v>
      </c>
      <c r="E166" s="244" t="s">
        <v>19</v>
      </c>
      <c r="F166" s="245" t="s">
        <v>1469</v>
      </c>
      <c r="G166" s="243"/>
      <c r="H166" s="246">
        <v>192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159</v>
      </c>
      <c r="AU166" s="252" t="s">
        <v>153</v>
      </c>
      <c r="AV166" s="14" t="s">
        <v>81</v>
      </c>
      <c r="AW166" s="14" t="s">
        <v>33</v>
      </c>
      <c r="AX166" s="14" t="s">
        <v>72</v>
      </c>
      <c r="AY166" s="252" t="s">
        <v>143</v>
      </c>
    </row>
    <row r="167" s="14" customFormat="1">
      <c r="A167" s="14"/>
      <c r="B167" s="242"/>
      <c r="C167" s="243"/>
      <c r="D167" s="226" t="s">
        <v>159</v>
      </c>
      <c r="E167" s="244" t="s">
        <v>19</v>
      </c>
      <c r="F167" s="245" t="s">
        <v>1470</v>
      </c>
      <c r="G167" s="243"/>
      <c r="H167" s="246">
        <v>2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159</v>
      </c>
      <c r="AU167" s="252" t="s">
        <v>153</v>
      </c>
      <c r="AV167" s="14" t="s">
        <v>81</v>
      </c>
      <c r="AW167" s="14" t="s">
        <v>33</v>
      </c>
      <c r="AX167" s="14" t="s">
        <v>72</v>
      </c>
      <c r="AY167" s="252" t="s">
        <v>143</v>
      </c>
    </row>
    <row r="168" s="15" customFormat="1">
      <c r="A168" s="15"/>
      <c r="B168" s="253"/>
      <c r="C168" s="254"/>
      <c r="D168" s="226" t="s">
        <v>159</v>
      </c>
      <c r="E168" s="255" t="s">
        <v>19</v>
      </c>
      <c r="F168" s="256" t="s">
        <v>163</v>
      </c>
      <c r="G168" s="254"/>
      <c r="H168" s="257">
        <v>194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3" t="s">
        <v>159</v>
      </c>
      <c r="AU168" s="263" t="s">
        <v>153</v>
      </c>
      <c r="AV168" s="15" t="s">
        <v>152</v>
      </c>
      <c r="AW168" s="15" t="s">
        <v>33</v>
      </c>
      <c r="AX168" s="15" t="s">
        <v>79</v>
      </c>
      <c r="AY168" s="263" t="s">
        <v>143</v>
      </c>
    </row>
    <row r="169" s="12" customFormat="1" ht="20.88" customHeight="1">
      <c r="A169" s="12"/>
      <c r="B169" s="197"/>
      <c r="C169" s="198"/>
      <c r="D169" s="199" t="s">
        <v>71</v>
      </c>
      <c r="E169" s="211" t="s">
        <v>258</v>
      </c>
      <c r="F169" s="211" t="s">
        <v>1471</v>
      </c>
      <c r="G169" s="198"/>
      <c r="H169" s="198"/>
      <c r="I169" s="201"/>
      <c r="J169" s="212">
        <f>BK169</f>
        <v>0</v>
      </c>
      <c r="K169" s="198"/>
      <c r="L169" s="203"/>
      <c r="M169" s="204"/>
      <c r="N169" s="205"/>
      <c r="O169" s="205"/>
      <c r="P169" s="206">
        <f>SUM(P170:P192)</f>
        <v>0</v>
      </c>
      <c r="Q169" s="205"/>
      <c r="R169" s="206">
        <f>SUM(R170:R192)</f>
        <v>0</v>
      </c>
      <c r="S169" s="205"/>
      <c r="T169" s="207">
        <f>SUM(T170:T192)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79</v>
      </c>
      <c r="AT169" s="209" t="s">
        <v>71</v>
      </c>
      <c r="AU169" s="209" t="s">
        <v>81</v>
      </c>
      <c r="AY169" s="208" t="s">
        <v>143</v>
      </c>
      <c r="BK169" s="210">
        <f>SUM(BK170:BK192)</f>
        <v>0</v>
      </c>
    </row>
    <row r="170" s="2" customFormat="1" ht="14.4" customHeight="1">
      <c r="A170" s="39"/>
      <c r="B170" s="40"/>
      <c r="C170" s="213" t="s">
        <v>8</v>
      </c>
      <c r="D170" s="213" t="s">
        <v>147</v>
      </c>
      <c r="E170" s="214" t="s">
        <v>1472</v>
      </c>
      <c r="F170" s="215" t="s">
        <v>1473</v>
      </c>
      <c r="G170" s="216" t="s">
        <v>150</v>
      </c>
      <c r="H170" s="217">
        <v>76</v>
      </c>
      <c r="I170" s="218"/>
      <c r="J170" s="219">
        <f>ROUND(I170*H170,2)</f>
        <v>0</v>
      </c>
      <c r="K170" s="215" t="s">
        <v>1397</v>
      </c>
      <c r="L170" s="45"/>
      <c r="M170" s="220" t="s">
        <v>19</v>
      </c>
      <c r="N170" s="221" t="s">
        <v>43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152</v>
      </c>
      <c r="AT170" s="224" t="s">
        <v>147</v>
      </c>
      <c r="AU170" s="224" t="s">
        <v>153</v>
      </c>
      <c r="AY170" s="18" t="s">
        <v>143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79</v>
      </c>
      <c r="BK170" s="225">
        <f>ROUND(I170*H170,2)</f>
        <v>0</v>
      </c>
      <c r="BL170" s="18" t="s">
        <v>152</v>
      </c>
      <c r="BM170" s="224" t="s">
        <v>1474</v>
      </c>
    </row>
    <row r="171" s="2" customFormat="1">
      <c r="A171" s="39"/>
      <c r="B171" s="40"/>
      <c r="C171" s="41"/>
      <c r="D171" s="226" t="s">
        <v>155</v>
      </c>
      <c r="E171" s="41"/>
      <c r="F171" s="227" t="s">
        <v>1475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155</v>
      </c>
      <c r="AU171" s="18" t="s">
        <v>153</v>
      </c>
    </row>
    <row r="172" s="2" customFormat="1">
      <c r="A172" s="39"/>
      <c r="B172" s="40"/>
      <c r="C172" s="41"/>
      <c r="D172" s="226" t="s">
        <v>157</v>
      </c>
      <c r="E172" s="41"/>
      <c r="F172" s="231" t="s">
        <v>1476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157</v>
      </c>
      <c r="AU172" s="18" t="s">
        <v>153</v>
      </c>
    </row>
    <row r="173" s="14" customFormat="1">
      <c r="A173" s="14"/>
      <c r="B173" s="242"/>
      <c r="C173" s="243"/>
      <c r="D173" s="226" t="s">
        <v>159</v>
      </c>
      <c r="E173" s="244" t="s">
        <v>19</v>
      </c>
      <c r="F173" s="245" t="s">
        <v>1477</v>
      </c>
      <c r="G173" s="243"/>
      <c r="H173" s="246">
        <v>76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159</v>
      </c>
      <c r="AU173" s="252" t="s">
        <v>153</v>
      </c>
      <c r="AV173" s="14" t="s">
        <v>81</v>
      </c>
      <c r="AW173" s="14" t="s">
        <v>33</v>
      </c>
      <c r="AX173" s="14" t="s">
        <v>79</v>
      </c>
      <c r="AY173" s="252" t="s">
        <v>143</v>
      </c>
    </row>
    <row r="174" s="2" customFormat="1" ht="14.4" customHeight="1">
      <c r="A174" s="39"/>
      <c r="B174" s="40"/>
      <c r="C174" s="213" t="s">
        <v>258</v>
      </c>
      <c r="D174" s="213" t="s">
        <v>147</v>
      </c>
      <c r="E174" s="214" t="s">
        <v>1478</v>
      </c>
      <c r="F174" s="215" t="s">
        <v>1479</v>
      </c>
      <c r="G174" s="216" t="s">
        <v>150</v>
      </c>
      <c r="H174" s="217">
        <v>69</v>
      </c>
      <c r="I174" s="218"/>
      <c r="J174" s="219">
        <f>ROUND(I174*H174,2)</f>
        <v>0</v>
      </c>
      <c r="K174" s="215" t="s">
        <v>1397</v>
      </c>
      <c r="L174" s="45"/>
      <c r="M174" s="220" t="s">
        <v>19</v>
      </c>
      <c r="N174" s="221" t="s">
        <v>43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152</v>
      </c>
      <c r="AT174" s="224" t="s">
        <v>147</v>
      </c>
      <c r="AU174" s="224" t="s">
        <v>153</v>
      </c>
      <c r="AY174" s="18" t="s">
        <v>143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79</v>
      </c>
      <c r="BK174" s="225">
        <f>ROUND(I174*H174,2)</f>
        <v>0</v>
      </c>
      <c r="BL174" s="18" t="s">
        <v>152</v>
      </c>
      <c r="BM174" s="224" t="s">
        <v>1480</v>
      </c>
    </row>
    <row r="175" s="2" customFormat="1">
      <c r="A175" s="39"/>
      <c r="B175" s="40"/>
      <c r="C175" s="41"/>
      <c r="D175" s="226" t="s">
        <v>155</v>
      </c>
      <c r="E175" s="41"/>
      <c r="F175" s="227" t="s">
        <v>1481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155</v>
      </c>
      <c r="AU175" s="18" t="s">
        <v>153</v>
      </c>
    </row>
    <row r="176" s="2" customFormat="1">
      <c r="A176" s="39"/>
      <c r="B176" s="40"/>
      <c r="C176" s="41"/>
      <c r="D176" s="226" t="s">
        <v>157</v>
      </c>
      <c r="E176" s="41"/>
      <c r="F176" s="231" t="s">
        <v>1476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157</v>
      </c>
      <c r="AU176" s="18" t="s">
        <v>153</v>
      </c>
    </row>
    <row r="177" s="14" customFormat="1">
      <c r="A177" s="14"/>
      <c r="B177" s="242"/>
      <c r="C177" s="243"/>
      <c r="D177" s="226" t="s">
        <v>159</v>
      </c>
      <c r="E177" s="244" t="s">
        <v>19</v>
      </c>
      <c r="F177" s="245" t="s">
        <v>1482</v>
      </c>
      <c r="G177" s="243"/>
      <c r="H177" s="246">
        <v>386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159</v>
      </c>
      <c r="AU177" s="252" t="s">
        <v>153</v>
      </c>
      <c r="AV177" s="14" t="s">
        <v>81</v>
      </c>
      <c r="AW177" s="14" t="s">
        <v>33</v>
      </c>
      <c r="AX177" s="14" t="s">
        <v>72</v>
      </c>
      <c r="AY177" s="252" t="s">
        <v>143</v>
      </c>
    </row>
    <row r="178" s="14" customFormat="1">
      <c r="A178" s="14"/>
      <c r="B178" s="242"/>
      <c r="C178" s="243"/>
      <c r="D178" s="226" t="s">
        <v>159</v>
      </c>
      <c r="E178" s="244" t="s">
        <v>19</v>
      </c>
      <c r="F178" s="245" t="s">
        <v>1483</v>
      </c>
      <c r="G178" s="243"/>
      <c r="H178" s="246">
        <v>-317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159</v>
      </c>
      <c r="AU178" s="252" t="s">
        <v>153</v>
      </c>
      <c r="AV178" s="14" t="s">
        <v>81</v>
      </c>
      <c r="AW178" s="14" t="s">
        <v>33</v>
      </c>
      <c r="AX178" s="14" t="s">
        <v>72</v>
      </c>
      <c r="AY178" s="252" t="s">
        <v>143</v>
      </c>
    </row>
    <row r="179" s="15" customFormat="1">
      <c r="A179" s="15"/>
      <c r="B179" s="253"/>
      <c r="C179" s="254"/>
      <c r="D179" s="226" t="s">
        <v>159</v>
      </c>
      <c r="E179" s="255" t="s">
        <v>19</v>
      </c>
      <c r="F179" s="256" t="s">
        <v>163</v>
      </c>
      <c r="G179" s="254"/>
      <c r="H179" s="257">
        <v>69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159</v>
      </c>
      <c r="AU179" s="263" t="s">
        <v>153</v>
      </c>
      <c r="AV179" s="15" t="s">
        <v>152</v>
      </c>
      <c r="AW179" s="15" t="s">
        <v>33</v>
      </c>
      <c r="AX179" s="15" t="s">
        <v>79</v>
      </c>
      <c r="AY179" s="263" t="s">
        <v>143</v>
      </c>
    </row>
    <row r="180" s="2" customFormat="1" ht="14.4" customHeight="1">
      <c r="A180" s="39"/>
      <c r="B180" s="40"/>
      <c r="C180" s="213" t="s">
        <v>262</v>
      </c>
      <c r="D180" s="213" t="s">
        <v>147</v>
      </c>
      <c r="E180" s="214" t="s">
        <v>1484</v>
      </c>
      <c r="F180" s="215" t="s">
        <v>1485</v>
      </c>
      <c r="G180" s="216" t="s">
        <v>150</v>
      </c>
      <c r="H180" s="217">
        <v>462</v>
      </c>
      <c r="I180" s="218"/>
      <c r="J180" s="219">
        <f>ROUND(I180*H180,2)</f>
        <v>0</v>
      </c>
      <c r="K180" s="215" t="s">
        <v>1397</v>
      </c>
      <c r="L180" s="45"/>
      <c r="M180" s="220" t="s">
        <v>19</v>
      </c>
      <c r="N180" s="221" t="s">
        <v>43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152</v>
      </c>
      <c r="AT180" s="224" t="s">
        <v>147</v>
      </c>
      <c r="AU180" s="224" t="s">
        <v>153</v>
      </c>
      <c r="AY180" s="18" t="s">
        <v>143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79</v>
      </c>
      <c r="BK180" s="225">
        <f>ROUND(I180*H180,2)</f>
        <v>0</v>
      </c>
      <c r="BL180" s="18" t="s">
        <v>152</v>
      </c>
      <c r="BM180" s="224" t="s">
        <v>1486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1487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153</v>
      </c>
    </row>
    <row r="182" s="2" customFormat="1">
      <c r="A182" s="39"/>
      <c r="B182" s="40"/>
      <c r="C182" s="41"/>
      <c r="D182" s="226" t="s">
        <v>157</v>
      </c>
      <c r="E182" s="41"/>
      <c r="F182" s="231" t="s">
        <v>1488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157</v>
      </c>
      <c r="AU182" s="18" t="s">
        <v>153</v>
      </c>
    </row>
    <row r="183" s="14" customFormat="1">
      <c r="A183" s="14"/>
      <c r="B183" s="242"/>
      <c r="C183" s="243"/>
      <c r="D183" s="226" t="s">
        <v>159</v>
      </c>
      <c r="E183" s="244" t="s">
        <v>19</v>
      </c>
      <c r="F183" s="245" t="s">
        <v>1477</v>
      </c>
      <c r="G183" s="243"/>
      <c r="H183" s="246">
        <v>76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159</v>
      </c>
      <c r="AU183" s="252" t="s">
        <v>153</v>
      </c>
      <c r="AV183" s="14" t="s">
        <v>81</v>
      </c>
      <c r="AW183" s="14" t="s">
        <v>33</v>
      </c>
      <c r="AX183" s="14" t="s">
        <v>72</v>
      </c>
      <c r="AY183" s="252" t="s">
        <v>143</v>
      </c>
    </row>
    <row r="184" s="14" customFormat="1">
      <c r="A184" s="14"/>
      <c r="B184" s="242"/>
      <c r="C184" s="243"/>
      <c r="D184" s="226" t="s">
        <v>159</v>
      </c>
      <c r="E184" s="244" t="s">
        <v>19</v>
      </c>
      <c r="F184" s="245" t="s">
        <v>1482</v>
      </c>
      <c r="G184" s="243"/>
      <c r="H184" s="246">
        <v>386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159</v>
      </c>
      <c r="AU184" s="252" t="s">
        <v>153</v>
      </c>
      <c r="AV184" s="14" t="s">
        <v>81</v>
      </c>
      <c r="AW184" s="14" t="s">
        <v>33</v>
      </c>
      <c r="AX184" s="14" t="s">
        <v>72</v>
      </c>
      <c r="AY184" s="252" t="s">
        <v>143</v>
      </c>
    </row>
    <row r="185" s="15" customFormat="1">
      <c r="A185" s="15"/>
      <c r="B185" s="253"/>
      <c r="C185" s="254"/>
      <c r="D185" s="226" t="s">
        <v>159</v>
      </c>
      <c r="E185" s="255" t="s">
        <v>19</v>
      </c>
      <c r="F185" s="256" t="s">
        <v>163</v>
      </c>
      <c r="G185" s="254"/>
      <c r="H185" s="257">
        <v>462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159</v>
      </c>
      <c r="AU185" s="263" t="s">
        <v>153</v>
      </c>
      <c r="AV185" s="15" t="s">
        <v>152</v>
      </c>
      <c r="AW185" s="15" t="s">
        <v>33</v>
      </c>
      <c r="AX185" s="15" t="s">
        <v>79</v>
      </c>
      <c r="AY185" s="263" t="s">
        <v>143</v>
      </c>
    </row>
    <row r="186" s="2" customFormat="1" ht="14.4" customHeight="1">
      <c r="A186" s="39"/>
      <c r="B186" s="40"/>
      <c r="C186" s="213" t="s">
        <v>266</v>
      </c>
      <c r="D186" s="213" t="s">
        <v>147</v>
      </c>
      <c r="E186" s="214" t="s">
        <v>1489</v>
      </c>
      <c r="F186" s="215" t="s">
        <v>1490</v>
      </c>
      <c r="G186" s="216" t="s">
        <v>280</v>
      </c>
      <c r="H186" s="217">
        <v>2</v>
      </c>
      <c r="I186" s="218"/>
      <c r="J186" s="219">
        <f>ROUND(I186*H186,2)</f>
        <v>0</v>
      </c>
      <c r="K186" s="215" t="s">
        <v>151</v>
      </c>
      <c r="L186" s="45"/>
      <c r="M186" s="220" t="s">
        <v>19</v>
      </c>
      <c r="N186" s="221" t="s">
        <v>43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152</v>
      </c>
      <c r="AT186" s="224" t="s">
        <v>147</v>
      </c>
      <c r="AU186" s="224" t="s">
        <v>153</v>
      </c>
      <c r="AY186" s="18" t="s">
        <v>143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79</v>
      </c>
      <c r="BK186" s="225">
        <f>ROUND(I186*H186,2)</f>
        <v>0</v>
      </c>
      <c r="BL186" s="18" t="s">
        <v>152</v>
      </c>
      <c r="BM186" s="224" t="s">
        <v>1491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1492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153</v>
      </c>
    </row>
    <row r="188" s="2" customFormat="1">
      <c r="A188" s="39"/>
      <c r="B188" s="40"/>
      <c r="C188" s="41"/>
      <c r="D188" s="226" t="s">
        <v>157</v>
      </c>
      <c r="E188" s="41"/>
      <c r="F188" s="231" t="s">
        <v>1493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157</v>
      </c>
      <c r="AU188" s="18" t="s">
        <v>153</v>
      </c>
    </row>
    <row r="189" s="2" customFormat="1" ht="14.4" customHeight="1">
      <c r="A189" s="39"/>
      <c r="B189" s="40"/>
      <c r="C189" s="213" t="s">
        <v>270</v>
      </c>
      <c r="D189" s="213" t="s">
        <v>147</v>
      </c>
      <c r="E189" s="214" t="s">
        <v>1494</v>
      </c>
      <c r="F189" s="215" t="s">
        <v>1495</v>
      </c>
      <c r="G189" s="216" t="s">
        <v>280</v>
      </c>
      <c r="H189" s="217">
        <v>20</v>
      </c>
      <c r="I189" s="218"/>
      <c r="J189" s="219">
        <f>ROUND(I189*H189,2)</f>
        <v>0</v>
      </c>
      <c r="K189" s="215" t="s">
        <v>151</v>
      </c>
      <c r="L189" s="45"/>
      <c r="M189" s="220" t="s">
        <v>19</v>
      </c>
      <c r="N189" s="221" t="s">
        <v>43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152</v>
      </c>
      <c r="AT189" s="224" t="s">
        <v>147</v>
      </c>
      <c r="AU189" s="224" t="s">
        <v>153</v>
      </c>
      <c r="AY189" s="18" t="s">
        <v>143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79</v>
      </c>
      <c r="BK189" s="225">
        <f>ROUND(I189*H189,2)</f>
        <v>0</v>
      </c>
      <c r="BL189" s="18" t="s">
        <v>152</v>
      </c>
      <c r="BM189" s="224" t="s">
        <v>1496</v>
      </c>
    </row>
    <row r="190" s="2" customFormat="1">
      <c r="A190" s="39"/>
      <c r="B190" s="40"/>
      <c r="C190" s="41"/>
      <c r="D190" s="226" t="s">
        <v>155</v>
      </c>
      <c r="E190" s="41"/>
      <c r="F190" s="227" t="s">
        <v>1497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155</v>
      </c>
      <c r="AU190" s="18" t="s">
        <v>153</v>
      </c>
    </row>
    <row r="191" s="2" customFormat="1">
      <c r="A191" s="39"/>
      <c r="B191" s="40"/>
      <c r="C191" s="41"/>
      <c r="D191" s="226" t="s">
        <v>157</v>
      </c>
      <c r="E191" s="41"/>
      <c r="F191" s="231" t="s">
        <v>1493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157</v>
      </c>
      <c r="AU191" s="18" t="s">
        <v>153</v>
      </c>
    </row>
    <row r="192" s="14" customFormat="1">
      <c r="A192" s="14"/>
      <c r="B192" s="242"/>
      <c r="C192" s="243"/>
      <c r="D192" s="226" t="s">
        <v>159</v>
      </c>
      <c r="E192" s="243"/>
      <c r="F192" s="245" t="s">
        <v>1498</v>
      </c>
      <c r="G192" s="243"/>
      <c r="H192" s="246">
        <v>20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159</v>
      </c>
      <c r="AU192" s="252" t="s">
        <v>153</v>
      </c>
      <c r="AV192" s="14" t="s">
        <v>81</v>
      </c>
      <c r="AW192" s="14" t="s">
        <v>4</v>
      </c>
      <c r="AX192" s="14" t="s">
        <v>79</v>
      </c>
      <c r="AY192" s="252" t="s">
        <v>143</v>
      </c>
    </row>
    <row r="193" s="12" customFormat="1" ht="20.88" customHeight="1">
      <c r="A193" s="12"/>
      <c r="B193" s="197"/>
      <c r="C193" s="198"/>
      <c r="D193" s="199" t="s">
        <v>71</v>
      </c>
      <c r="E193" s="211" t="s">
        <v>262</v>
      </c>
      <c r="F193" s="211" t="s">
        <v>1499</v>
      </c>
      <c r="G193" s="198"/>
      <c r="H193" s="198"/>
      <c r="I193" s="201"/>
      <c r="J193" s="212">
        <f>BK193</f>
        <v>0</v>
      </c>
      <c r="K193" s="198"/>
      <c r="L193" s="203"/>
      <c r="M193" s="204"/>
      <c r="N193" s="205"/>
      <c r="O193" s="205"/>
      <c r="P193" s="206">
        <f>SUM(P194:P216)</f>
        <v>0</v>
      </c>
      <c r="Q193" s="205"/>
      <c r="R193" s="206">
        <f>SUM(R194:R216)</f>
        <v>92</v>
      </c>
      <c r="S193" s="205"/>
      <c r="T193" s="207">
        <f>SUM(T194:T216)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79</v>
      </c>
      <c r="AT193" s="209" t="s">
        <v>71</v>
      </c>
      <c r="AU193" s="209" t="s">
        <v>81</v>
      </c>
      <c r="AY193" s="208" t="s">
        <v>143</v>
      </c>
      <c r="BK193" s="210">
        <f>SUM(BK194:BK216)</f>
        <v>0</v>
      </c>
    </row>
    <row r="194" s="2" customFormat="1" ht="14.4" customHeight="1">
      <c r="A194" s="39"/>
      <c r="B194" s="40"/>
      <c r="C194" s="213" t="s">
        <v>274</v>
      </c>
      <c r="D194" s="213" t="s">
        <v>147</v>
      </c>
      <c r="E194" s="214" t="s">
        <v>1500</v>
      </c>
      <c r="F194" s="215" t="s">
        <v>1501</v>
      </c>
      <c r="G194" s="216" t="s">
        <v>178</v>
      </c>
      <c r="H194" s="217">
        <v>124.2</v>
      </c>
      <c r="I194" s="218"/>
      <c r="J194" s="219">
        <f>ROUND(I194*H194,2)</f>
        <v>0</v>
      </c>
      <c r="K194" s="215" t="s">
        <v>1397</v>
      </c>
      <c r="L194" s="45"/>
      <c r="M194" s="220" t="s">
        <v>19</v>
      </c>
      <c r="N194" s="221" t="s">
        <v>43</v>
      </c>
      <c r="O194" s="85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152</v>
      </c>
      <c r="AT194" s="224" t="s">
        <v>147</v>
      </c>
      <c r="AU194" s="224" t="s">
        <v>153</v>
      </c>
      <c r="AY194" s="18" t="s">
        <v>143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79</v>
      </c>
      <c r="BK194" s="225">
        <f>ROUND(I194*H194,2)</f>
        <v>0</v>
      </c>
      <c r="BL194" s="18" t="s">
        <v>152</v>
      </c>
      <c r="BM194" s="224" t="s">
        <v>1502</v>
      </c>
    </row>
    <row r="195" s="2" customFormat="1">
      <c r="A195" s="39"/>
      <c r="B195" s="40"/>
      <c r="C195" s="41"/>
      <c r="D195" s="226" t="s">
        <v>155</v>
      </c>
      <c r="E195" s="41"/>
      <c r="F195" s="227" t="s">
        <v>1503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155</v>
      </c>
      <c r="AU195" s="18" t="s">
        <v>153</v>
      </c>
    </row>
    <row r="196" s="2" customFormat="1">
      <c r="A196" s="39"/>
      <c r="B196" s="40"/>
      <c r="C196" s="41"/>
      <c r="D196" s="226" t="s">
        <v>157</v>
      </c>
      <c r="E196" s="41"/>
      <c r="F196" s="231" t="s">
        <v>1504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157</v>
      </c>
      <c r="AU196" s="18" t="s">
        <v>153</v>
      </c>
    </row>
    <row r="197" s="14" customFormat="1">
      <c r="A197" s="14"/>
      <c r="B197" s="242"/>
      <c r="C197" s="243"/>
      <c r="D197" s="226" t="s">
        <v>159</v>
      </c>
      <c r="E197" s="244" t="s">
        <v>19</v>
      </c>
      <c r="F197" s="245" t="s">
        <v>1482</v>
      </c>
      <c r="G197" s="243"/>
      <c r="H197" s="246">
        <v>386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159</v>
      </c>
      <c r="AU197" s="252" t="s">
        <v>153</v>
      </c>
      <c r="AV197" s="14" t="s">
        <v>81</v>
      </c>
      <c r="AW197" s="14" t="s">
        <v>33</v>
      </c>
      <c r="AX197" s="14" t="s">
        <v>72</v>
      </c>
      <c r="AY197" s="252" t="s">
        <v>143</v>
      </c>
    </row>
    <row r="198" s="14" customFormat="1">
      <c r="A198" s="14"/>
      <c r="B198" s="242"/>
      <c r="C198" s="243"/>
      <c r="D198" s="226" t="s">
        <v>159</v>
      </c>
      <c r="E198" s="244" t="s">
        <v>19</v>
      </c>
      <c r="F198" s="245" t="s">
        <v>1483</v>
      </c>
      <c r="G198" s="243"/>
      <c r="H198" s="246">
        <v>-317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159</v>
      </c>
      <c r="AU198" s="252" t="s">
        <v>153</v>
      </c>
      <c r="AV198" s="14" t="s">
        <v>81</v>
      </c>
      <c r="AW198" s="14" t="s">
        <v>33</v>
      </c>
      <c r="AX198" s="14" t="s">
        <v>72</v>
      </c>
      <c r="AY198" s="252" t="s">
        <v>143</v>
      </c>
    </row>
    <row r="199" s="15" customFormat="1">
      <c r="A199" s="15"/>
      <c r="B199" s="253"/>
      <c r="C199" s="254"/>
      <c r="D199" s="226" t="s">
        <v>159</v>
      </c>
      <c r="E199" s="255" t="s">
        <v>19</v>
      </c>
      <c r="F199" s="256" t="s">
        <v>163</v>
      </c>
      <c r="G199" s="254"/>
      <c r="H199" s="257">
        <v>69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3" t="s">
        <v>159</v>
      </c>
      <c r="AU199" s="263" t="s">
        <v>153</v>
      </c>
      <c r="AV199" s="15" t="s">
        <v>152</v>
      </c>
      <c r="AW199" s="15" t="s">
        <v>33</v>
      </c>
      <c r="AX199" s="15" t="s">
        <v>79</v>
      </c>
      <c r="AY199" s="263" t="s">
        <v>143</v>
      </c>
    </row>
    <row r="200" s="14" customFormat="1">
      <c r="A200" s="14"/>
      <c r="B200" s="242"/>
      <c r="C200" s="243"/>
      <c r="D200" s="226" t="s">
        <v>159</v>
      </c>
      <c r="E200" s="243"/>
      <c r="F200" s="245" t="s">
        <v>1505</v>
      </c>
      <c r="G200" s="243"/>
      <c r="H200" s="246">
        <v>124.2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159</v>
      </c>
      <c r="AU200" s="252" t="s">
        <v>153</v>
      </c>
      <c r="AV200" s="14" t="s">
        <v>81</v>
      </c>
      <c r="AW200" s="14" t="s">
        <v>4</v>
      </c>
      <c r="AX200" s="14" t="s">
        <v>79</v>
      </c>
      <c r="AY200" s="252" t="s">
        <v>143</v>
      </c>
    </row>
    <row r="201" s="2" customFormat="1" ht="14.4" customHeight="1">
      <c r="A201" s="39"/>
      <c r="B201" s="40"/>
      <c r="C201" s="213" t="s">
        <v>7</v>
      </c>
      <c r="D201" s="213" t="s">
        <v>147</v>
      </c>
      <c r="E201" s="214" t="s">
        <v>1506</v>
      </c>
      <c r="F201" s="215" t="s">
        <v>1507</v>
      </c>
      <c r="G201" s="216" t="s">
        <v>150</v>
      </c>
      <c r="H201" s="217">
        <v>317</v>
      </c>
      <c r="I201" s="218"/>
      <c r="J201" s="219">
        <f>ROUND(I201*H201,2)</f>
        <v>0</v>
      </c>
      <c r="K201" s="215" t="s">
        <v>1397</v>
      </c>
      <c r="L201" s="45"/>
      <c r="M201" s="220" t="s">
        <v>19</v>
      </c>
      <c r="N201" s="221" t="s">
        <v>43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152</v>
      </c>
      <c r="AT201" s="224" t="s">
        <v>147</v>
      </c>
      <c r="AU201" s="224" t="s">
        <v>153</v>
      </c>
      <c r="AY201" s="18" t="s">
        <v>143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79</v>
      </c>
      <c r="BK201" s="225">
        <f>ROUND(I201*H201,2)</f>
        <v>0</v>
      </c>
      <c r="BL201" s="18" t="s">
        <v>152</v>
      </c>
      <c r="BM201" s="224" t="s">
        <v>1508</v>
      </c>
    </row>
    <row r="202" s="2" customFormat="1">
      <c r="A202" s="39"/>
      <c r="B202" s="40"/>
      <c r="C202" s="41"/>
      <c r="D202" s="226" t="s">
        <v>155</v>
      </c>
      <c r="E202" s="41"/>
      <c r="F202" s="227" t="s">
        <v>1509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155</v>
      </c>
      <c r="AU202" s="18" t="s">
        <v>153</v>
      </c>
    </row>
    <row r="203" s="2" customFormat="1">
      <c r="A203" s="39"/>
      <c r="B203" s="40"/>
      <c r="C203" s="41"/>
      <c r="D203" s="226" t="s">
        <v>157</v>
      </c>
      <c r="E203" s="41"/>
      <c r="F203" s="231" t="s">
        <v>1510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157</v>
      </c>
      <c r="AU203" s="18" t="s">
        <v>153</v>
      </c>
    </row>
    <row r="204" s="14" customFormat="1">
      <c r="A204" s="14"/>
      <c r="B204" s="242"/>
      <c r="C204" s="243"/>
      <c r="D204" s="226" t="s">
        <v>159</v>
      </c>
      <c r="E204" s="244" t="s">
        <v>19</v>
      </c>
      <c r="F204" s="245" t="s">
        <v>1511</v>
      </c>
      <c r="G204" s="243"/>
      <c r="H204" s="246">
        <v>315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2" t="s">
        <v>159</v>
      </c>
      <c r="AU204" s="252" t="s">
        <v>153</v>
      </c>
      <c r="AV204" s="14" t="s">
        <v>81</v>
      </c>
      <c r="AW204" s="14" t="s">
        <v>33</v>
      </c>
      <c r="AX204" s="14" t="s">
        <v>72</v>
      </c>
      <c r="AY204" s="252" t="s">
        <v>143</v>
      </c>
    </row>
    <row r="205" s="14" customFormat="1">
      <c r="A205" s="14"/>
      <c r="B205" s="242"/>
      <c r="C205" s="243"/>
      <c r="D205" s="226" t="s">
        <v>159</v>
      </c>
      <c r="E205" s="244" t="s">
        <v>19</v>
      </c>
      <c r="F205" s="245" t="s">
        <v>1512</v>
      </c>
      <c r="G205" s="243"/>
      <c r="H205" s="246">
        <v>2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159</v>
      </c>
      <c r="AU205" s="252" t="s">
        <v>153</v>
      </c>
      <c r="AV205" s="14" t="s">
        <v>81</v>
      </c>
      <c r="AW205" s="14" t="s">
        <v>33</v>
      </c>
      <c r="AX205" s="14" t="s">
        <v>72</v>
      </c>
      <c r="AY205" s="252" t="s">
        <v>143</v>
      </c>
    </row>
    <row r="206" s="15" customFormat="1">
      <c r="A206" s="15"/>
      <c r="B206" s="253"/>
      <c r="C206" s="254"/>
      <c r="D206" s="226" t="s">
        <v>159</v>
      </c>
      <c r="E206" s="255" t="s">
        <v>19</v>
      </c>
      <c r="F206" s="256" t="s">
        <v>163</v>
      </c>
      <c r="G206" s="254"/>
      <c r="H206" s="257">
        <v>317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3" t="s">
        <v>159</v>
      </c>
      <c r="AU206" s="263" t="s">
        <v>153</v>
      </c>
      <c r="AV206" s="15" t="s">
        <v>152</v>
      </c>
      <c r="AW206" s="15" t="s">
        <v>33</v>
      </c>
      <c r="AX206" s="15" t="s">
        <v>79</v>
      </c>
      <c r="AY206" s="263" t="s">
        <v>143</v>
      </c>
    </row>
    <row r="207" s="2" customFormat="1" ht="14.4" customHeight="1">
      <c r="A207" s="39"/>
      <c r="B207" s="40"/>
      <c r="C207" s="213" t="s">
        <v>282</v>
      </c>
      <c r="D207" s="213" t="s">
        <v>147</v>
      </c>
      <c r="E207" s="214" t="s">
        <v>1513</v>
      </c>
      <c r="F207" s="215" t="s">
        <v>1514</v>
      </c>
      <c r="G207" s="216" t="s">
        <v>150</v>
      </c>
      <c r="H207" s="217">
        <v>46</v>
      </c>
      <c r="I207" s="218"/>
      <c r="J207" s="219">
        <f>ROUND(I207*H207,2)</f>
        <v>0</v>
      </c>
      <c r="K207" s="215" t="s">
        <v>1397</v>
      </c>
      <c r="L207" s="45"/>
      <c r="M207" s="220" t="s">
        <v>19</v>
      </c>
      <c r="N207" s="221" t="s">
        <v>43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152</v>
      </c>
      <c r="AT207" s="224" t="s">
        <v>147</v>
      </c>
      <c r="AU207" s="224" t="s">
        <v>153</v>
      </c>
      <c r="AY207" s="18" t="s">
        <v>143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79</v>
      </c>
      <c r="BK207" s="225">
        <f>ROUND(I207*H207,2)</f>
        <v>0</v>
      </c>
      <c r="BL207" s="18" t="s">
        <v>152</v>
      </c>
      <c r="BM207" s="224" t="s">
        <v>1515</v>
      </c>
    </row>
    <row r="208" s="2" customFormat="1">
      <c r="A208" s="39"/>
      <c r="B208" s="40"/>
      <c r="C208" s="41"/>
      <c r="D208" s="226" t="s">
        <v>155</v>
      </c>
      <c r="E208" s="41"/>
      <c r="F208" s="227" t="s">
        <v>1516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155</v>
      </c>
      <c r="AU208" s="18" t="s">
        <v>153</v>
      </c>
    </row>
    <row r="209" s="2" customFormat="1">
      <c r="A209" s="39"/>
      <c r="B209" s="40"/>
      <c r="C209" s="41"/>
      <c r="D209" s="226" t="s">
        <v>157</v>
      </c>
      <c r="E209" s="41"/>
      <c r="F209" s="231" t="s">
        <v>1517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157</v>
      </c>
      <c r="AU209" s="18" t="s">
        <v>153</v>
      </c>
    </row>
    <row r="210" s="2" customFormat="1" ht="14.4" customHeight="1">
      <c r="A210" s="39"/>
      <c r="B210" s="40"/>
      <c r="C210" s="264" t="s">
        <v>286</v>
      </c>
      <c r="D210" s="264" t="s">
        <v>243</v>
      </c>
      <c r="E210" s="265" t="s">
        <v>1518</v>
      </c>
      <c r="F210" s="266" t="s">
        <v>1519</v>
      </c>
      <c r="G210" s="267" t="s">
        <v>178</v>
      </c>
      <c r="H210" s="268">
        <v>92</v>
      </c>
      <c r="I210" s="269"/>
      <c r="J210" s="270">
        <f>ROUND(I210*H210,2)</f>
        <v>0</v>
      </c>
      <c r="K210" s="266" t="s">
        <v>1397</v>
      </c>
      <c r="L210" s="271"/>
      <c r="M210" s="272" t="s">
        <v>19</v>
      </c>
      <c r="N210" s="273" t="s">
        <v>43</v>
      </c>
      <c r="O210" s="85"/>
      <c r="P210" s="222">
        <f>O210*H210</f>
        <v>0</v>
      </c>
      <c r="Q210" s="222">
        <v>1</v>
      </c>
      <c r="R210" s="222">
        <f>Q210*H210</f>
        <v>92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213</v>
      </c>
      <c r="AT210" s="224" t="s">
        <v>243</v>
      </c>
      <c r="AU210" s="224" t="s">
        <v>153</v>
      </c>
      <c r="AY210" s="18" t="s">
        <v>143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79</v>
      </c>
      <c r="BK210" s="225">
        <f>ROUND(I210*H210,2)</f>
        <v>0</v>
      </c>
      <c r="BL210" s="18" t="s">
        <v>152</v>
      </c>
      <c r="BM210" s="224" t="s">
        <v>1520</v>
      </c>
    </row>
    <row r="211" s="2" customFormat="1">
      <c r="A211" s="39"/>
      <c r="B211" s="40"/>
      <c r="C211" s="41"/>
      <c r="D211" s="226" t="s">
        <v>155</v>
      </c>
      <c r="E211" s="41"/>
      <c r="F211" s="227" t="s">
        <v>1519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155</v>
      </c>
      <c r="AU211" s="18" t="s">
        <v>153</v>
      </c>
    </row>
    <row r="212" s="14" customFormat="1">
      <c r="A212" s="14"/>
      <c r="B212" s="242"/>
      <c r="C212" s="243"/>
      <c r="D212" s="226" t="s">
        <v>159</v>
      </c>
      <c r="E212" s="243"/>
      <c r="F212" s="245" t="s">
        <v>1521</v>
      </c>
      <c r="G212" s="243"/>
      <c r="H212" s="246">
        <v>92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159</v>
      </c>
      <c r="AU212" s="252" t="s">
        <v>153</v>
      </c>
      <c r="AV212" s="14" t="s">
        <v>81</v>
      </c>
      <c r="AW212" s="14" t="s">
        <v>4</v>
      </c>
      <c r="AX212" s="14" t="s">
        <v>79</v>
      </c>
      <c r="AY212" s="252" t="s">
        <v>143</v>
      </c>
    </row>
    <row r="213" s="2" customFormat="1" ht="14.4" customHeight="1">
      <c r="A213" s="39"/>
      <c r="B213" s="40"/>
      <c r="C213" s="213" t="s">
        <v>290</v>
      </c>
      <c r="D213" s="213" t="s">
        <v>147</v>
      </c>
      <c r="E213" s="214" t="s">
        <v>1522</v>
      </c>
      <c r="F213" s="215" t="s">
        <v>1523</v>
      </c>
      <c r="G213" s="216" t="s">
        <v>280</v>
      </c>
      <c r="H213" s="217">
        <v>2</v>
      </c>
      <c r="I213" s="218"/>
      <c r="J213" s="219">
        <f>ROUND(I213*H213,2)</f>
        <v>0</v>
      </c>
      <c r="K213" s="215" t="s">
        <v>151</v>
      </c>
      <c r="L213" s="45"/>
      <c r="M213" s="220" t="s">
        <v>19</v>
      </c>
      <c r="N213" s="221" t="s">
        <v>43</v>
      </c>
      <c r="O213" s="85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152</v>
      </c>
      <c r="AT213" s="224" t="s">
        <v>147</v>
      </c>
      <c r="AU213" s="224" t="s">
        <v>153</v>
      </c>
      <c r="AY213" s="18" t="s">
        <v>143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79</v>
      </c>
      <c r="BK213" s="225">
        <f>ROUND(I213*H213,2)</f>
        <v>0</v>
      </c>
      <c r="BL213" s="18" t="s">
        <v>152</v>
      </c>
      <c r="BM213" s="224" t="s">
        <v>1524</v>
      </c>
    </row>
    <row r="214" s="2" customFormat="1">
      <c r="A214" s="39"/>
      <c r="B214" s="40"/>
      <c r="C214" s="41"/>
      <c r="D214" s="226" t="s">
        <v>155</v>
      </c>
      <c r="E214" s="41"/>
      <c r="F214" s="227" t="s">
        <v>1525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155</v>
      </c>
      <c r="AU214" s="18" t="s">
        <v>153</v>
      </c>
    </row>
    <row r="215" s="2" customFormat="1">
      <c r="A215" s="39"/>
      <c r="B215" s="40"/>
      <c r="C215" s="41"/>
      <c r="D215" s="226" t="s">
        <v>157</v>
      </c>
      <c r="E215" s="41"/>
      <c r="F215" s="231" t="s">
        <v>1526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157</v>
      </c>
      <c r="AU215" s="18" t="s">
        <v>153</v>
      </c>
    </row>
    <row r="216" s="14" customFormat="1">
      <c r="A216" s="14"/>
      <c r="B216" s="242"/>
      <c r="C216" s="243"/>
      <c r="D216" s="226" t="s">
        <v>159</v>
      </c>
      <c r="E216" s="244" t="s">
        <v>19</v>
      </c>
      <c r="F216" s="245" t="s">
        <v>1447</v>
      </c>
      <c r="G216" s="243"/>
      <c r="H216" s="246">
        <v>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159</v>
      </c>
      <c r="AU216" s="252" t="s">
        <v>153</v>
      </c>
      <c r="AV216" s="14" t="s">
        <v>81</v>
      </c>
      <c r="AW216" s="14" t="s">
        <v>33</v>
      </c>
      <c r="AX216" s="14" t="s">
        <v>79</v>
      </c>
      <c r="AY216" s="252" t="s">
        <v>143</v>
      </c>
    </row>
    <row r="217" s="12" customFormat="1" ht="20.88" customHeight="1">
      <c r="A217" s="12"/>
      <c r="B217" s="197"/>
      <c r="C217" s="198"/>
      <c r="D217" s="199" t="s">
        <v>71</v>
      </c>
      <c r="E217" s="211" t="s">
        <v>266</v>
      </c>
      <c r="F217" s="211" t="s">
        <v>1527</v>
      </c>
      <c r="G217" s="198"/>
      <c r="H217" s="198"/>
      <c r="I217" s="201"/>
      <c r="J217" s="212">
        <f>BK217</f>
        <v>0</v>
      </c>
      <c r="K217" s="198"/>
      <c r="L217" s="203"/>
      <c r="M217" s="204"/>
      <c r="N217" s="205"/>
      <c r="O217" s="205"/>
      <c r="P217" s="206">
        <f>SUM(P218:P261)</f>
        <v>0</v>
      </c>
      <c r="Q217" s="205"/>
      <c r="R217" s="206">
        <f>SUM(R218:R261)</f>
        <v>4.2316399999999996</v>
      </c>
      <c r="S217" s="205"/>
      <c r="T217" s="207">
        <f>SUM(T218:T261)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8" t="s">
        <v>79</v>
      </c>
      <c r="AT217" s="209" t="s">
        <v>71</v>
      </c>
      <c r="AU217" s="209" t="s">
        <v>81</v>
      </c>
      <c r="AY217" s="208" t="s">
        <v>143</v>
      </c>
      <c r="BK217" s="210">
        <f>SUM(BK218:BK261)</f>
        <v>0</v>
      </c>
    </row>
    <row r="218" s="2" customFormat="1" ht="14.4" customHeight="1">
      <c r="A218" s="39"/>
      <c r="B218" s="40"/>
      <c r="C218" s="213" t="s">
        <v>296</v>
      </c>
      <c r="D218" s="213" t="s">
        <v>147</v>
      </c>
      <c r="E218" s="214" t="s">
        <v>1528</v>
      </c>
      <c r="F218" s="215" t="s">
        <v>1529</v>
      </c>
      <c r="G218" s="216" t="s">
        <v>166</v>
      </c>
      <c r="H218" s="217">
        <v>30</v>
      </c>
      <c r="I218" s="218"/>
      <c r="J218" s="219">
        <f>ROUND(I218*H218,2)</f>
        <v>0</v>
      </c>
      <c r="K218" s="215" t="s">
        <v>1397</v>
      </c>
      <c r="L218" s="45"/>
      <c r="M218" s="220" t="s">
        <v>19</v>
      </c>
      <c r="N218" s="221" t="s">
        <v>43</v>
      </c>
      <c r="O218" s="85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152</v>
      </c>
      <c r="AT218" s="224" t="s">
        <v>147</v>
      </c>
      <c r="AU218" s="224" t="s">
        <v>153</v>
      </c>
      <c r="AY218" s="18" t="s">
        <v>143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79</v>
      </c>
      <c r="BK218" s="225">
        <f>ROUND(I218*H218,2)</f>
        <v>0</v>
      </c>
      <c r="BL218" s="18" t="s">
        <v>152</v>
      </c>
      <c r="BM218" s="224" t="s">
        <v>1530</v>
      </c>
    </row>
    <row r="219" s="2" customFormat="1">
      <c r="A219" s="39"/>
      <c r="B219" s="40"/>
      <c r="C219" s="41"/>
      <c r="D219" s="226" t="s">
        <v>155</v>
      </c>
      <c r="E219" s="41"/>
      <c r="F219" s="227" t="s">
        <v>1531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155</v>
      </c>
      <c r="AU219" s="18" t="s">
        <v>153</v>
      </c>
    </row>
    <row r="220" s="2" customFormat="1">
      <c r="A220" s="39"/>
      <c r="B220" s="40"/>
      <c r="C220" s="41"/>
      <c r="D220" s="226" t="s">
        <v>157</v>
      </c>
      <c r="E220" s="41"/>
      <c r="F220" s="231" t="s">
        <v>1532</v>
      </c>
      <c r="G220" s="41"/>
      <c r="H220" s="41"/>
      <c r="I220" s="228"/>
      <c r="J220" s="41"/>
      <c r="K220" s="41"/>
      <c r="L220" s="45"/>
      <c r="M220" s="229"/>
      <c r="N220" s="230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157</v>
      </c>
      <c r="AU220" s="18" t="s">
        <v>153</v>
      </c>
    </row>
    <row r="221" s="14" customFormat="1">
      <c r="A221" s="14"/>
      <c r="B221" s="242"/>
      <c r="C221" s="243"/>
      <c r="D221" s="226" t="s">
        <v>159</v>
      </c>
      <c r="E221" s="244" t="s">
        <v>19</v>
      </c>
      <c r="F221" s="245" t="s">
        <v>1533</v>
      </c>
      <c r="G221" s="243"/>
      <c r="H221" s="246">
        <v>30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159</v>
      </c>
      <c r="AU221" s="252" t="s">
        <v>153</v>
      </c>
      <c r="AV221" s="14" t="s">
        <v>81</v>
      </c>
      <c r="AW221" s="14" t="s">
        <v>33</v>
      </c>
      <c r="AX221" s="14" t="s">
        <v>79</v>
      </c>
      <c r="AY221" s="252" t="s">
        <v>143</v>
      </c>
    </row>
    <row r="222" s="2" customFormat="1" ht="14.4" customHeight="1">
      <c r="A222" s="39"/>
      <c r="B222" s="40"/>
      <c r="C222" s="213" t="s">
        <v>300</v>
      </c>
      <c r="D222" s="213" t="s">
        <v>147</v>
      </c>
      <c r="E222" s="214" t="s">
        <v>1534</v>
      </c>
      <c r="F222" s="215" t="s">
        <v>1535</v>
      </c>
      <c r="G222" s="216" t="s">
        <v>166</v>
      </c>
      <c r="H222" s="217">
        <v>380</v>
      </c>
      <c r="I222" s="218"/>
      <c r="J222" s="219">
        <f>ROUND(I222*H222,2)</f>
        <v>0</v>
      </c>
      <c r="K222" s="215" t="s">
        <v>1397</v>
      </c>
      <c r="L222" s="45"/>
      <c r="M222" s="220" t="s">
        <v>19</v>
      </c>
      <c r="N222" s="221" t="s">
        <v>43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152</v>
      </c>
      <c r="AT222" s="224" t="s">
        <v>147</v>
      </c>
      <c r="AU222" s="224" t="s">
        <v>153</v>
      </c>
      <c r="AY222" s="18" t="s">
        <v>143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79</v>
      </c>
      <c r="BK222" s="225">
        <f>ROUND(I222*H222,2)</f>
        <v>0</v>
      </c>
      <c r="BL222" s="18" t="s">
        <v>152</v>
      </c>
      <c r="BM222" s="224" t="s">
        <v>1536</v>
      </c>
    </row>
    <row r="223" s="2" customFormat="1">
      <c r="A223" s="39"/>
      <c r="B223" s="40"/>
      <c r="C223" s="41"/>
      <c r="D223" s="226" t="s">
        <v>155</v>
      </c>
      <c r="E223" s="41"/>
      <c r="F223" s="227" t="s">
        <v>1537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155</v>
      </c>
      <c r="AU223" s="18" t="s">
        <v>153</v>
      </c>
    </row>
    <row r="224" s="2" customFormat="1">
      <c r="A224" s="39"/>
      <c r="B224" s="40"/>
      <c r="C224" s="41"/>
      <c r="D224" s="226" t="s">
        <v>157</v>
      </c>
      <c r="E224" s="41"/>
      <c r="F224" s="231" t="s">
        <v>1538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157</v>
      </c>
      <c r="AU224" s="18" t="s">
        <v>153</v>
      </c>
    </row>
    <row r="225" s="14" customFormat="1">
      <c r="A225" s="14"/>
      <c r="B225" s="242"/>
      <c r="C225" s="243"/>
      <c r="D225" s="226" t="s">
        <v>159</v>
      </c>
      <c r="E225" s="244" t="s">
        <v>19</v>
      </c>
      <c r="F225" s="245" t="s">
        <v>1539</v>
      </c>
      <c r="G225" s="243"/>
      <c r="H225" s="246">
        <v>380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159</v>
      </c>
      <c r="AU225" s="252" t="s">
        <v>153</v>
      </c>
      <c r="AV225" s="14" t="s">
        <v>81</v>
      </c>
      <c r="AW225" s="14" t="s">
        <v>33</v>
      </c>
      <c r="AX225" s="14" t="s">
        <v>79</v>
      </c>
      <c r="AY225" s="252" t="s">
        <v>143</v>
      </c>
    </row>
    <row r="226" s="2" customFormat="1" ht="14.4" customHeight="1">
      <c r="A226" s="39"/>
      <c r="B226" s="40"/>
      <c r="C226" s="264" t="s">
        <v>145</v>
      </c>
      <c r="D226" s="264" t="s">
        <v>243</v>
      </c>
      <c r="E226" s="265" t="s">
        <v>1540</v>
      </c>
      <c r="F226" s="266" t="s">
        <v>1541</v>
      </c>
      <c r="G226" s="267" t="s">
        <v>150</v>
      </c>
      <c r="H226" s="268">
        <v>19</v>
      </c>
      <c r="I226" s="269"/>
      <c r="J226" s="270">
        <f>ROUND(I226*H226,2)</f>
        <v>0</v>
      </c>
      <c r="K226" s="266" t="s">
        <v>1397</v>
      </c>
      <c r="L226" s="271"/>
      <c r="M226" s="272" t="s">
        <v>19</v>
      </c>
      <c r="N226" s="273" t="s">
        <v>43</v>
      </c>
      <c r="O226" s="85"/>
      <c r="P226" s="222">
        <f>O226*H226</f>
        <v>0</v>
      </c>
      <c r="Q226" s="222">
        <v>0.20999999999999999</v>
      </c>
      <c r="R226" s="222">
        <f>Q226*H226</f>
        <v>3.9899999999999998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213</v>
      </c>
      <c r="AT226" s="224" t="s">
        <v>243</v>
      </c>
      <c r="AU226" s="224" t="s">
        <v>153</v>
      </c>
      <c r="AY226" s="18" t="s">
        <v>143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79</v>
      </c>
      <c r="BK226" s="225">
        <f>ROUND(I226*H226,2)</f>
        <v>0</v>
      </c>
      <c r="BL226" s="18" t="s">
        <v>152</v>
      </c>
      <c r="BM226" s="224" t="s">
        <v>1542</v>
      </c>
    </row>
    <row r="227" s="2" customFormat="1">
      <c r="A227" s="39"/>
      <c r="B227" s="40"/>
      <c r="C227" s="41"/>
      <c r="D227" s="226" t="s">
        <v>155</v>
      </c>
      <c r="E227" s="41"/>
      <c r="F227" s="227" t="s">
        <v>1541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155</v>
      </c>
      <c r="AU227" s="18" t="s">
        <v>153</v>
      </c>
    </row>
    <row r="228" s="14" customFormat="1">
      <c r="A228" s="14"/>
      <c r="B228" s="242"/>
      <c r="C228" s="243"/>
      <c r="D228" s="226" t="s">
        <v>159</v>
      </c>
      <c r="E228" s="244" t="s">
        <v>19</v>
      </c>
      <c r="F228" s="245" t="s">
        <v>1543</v>
      </c>
      <c r="G228" s="243"/>
      <c r="H228" s="246">
        <v>76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159</v>
      </c>
      <c r="AU228" s="252" t="s">
        <v>153</v>
      </c>
      <c r="AV228" s="14" t="s">
        <v>81</v>
      </c>
      <c r="AW228" s="14" t="s">
        <v>33</v>
      </c>
      <c r="AX228" s="14" t="s">
        <v>79</v>
      </c>
      <c r="AY228" s="252" t="s">
        <v>143</v>
      </c>
    </row>
    <row r="229" s="14" customFormat="1">
      <c r="A229" s="14"/>
      <c r="B229" s="242"/>
      <c r="C229" s="243"/>
      <c r="D229" s="226" t="s">
        <v>159</v>
      </c>
      <c r="E229" s="243"/>
      <c r="F229" s="245" t="s">
        <v>1544</v>
      </c>
      <c r="G229" s="243"/>
      <c r="H229" s="246">
        <v>19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2" t="s">
        <v>159</v>
      </c>
      <c r="AU229" s="252" t="s">
        <v>153</v>
      </c>
      <c r="AV229" s="14" t="s">
        <v>81</v>
      </c>
      <c r="AW229" s="14" t="s">
        <v>4</v>
      </c>
      <c r="AX229" s="14" t="s">
        <v>79</v>
      </c>
      <c r="AY229" s="252" t="s">
        <v>143</v>
      </c>
    </row>
    <row r="230" s="2" customFormat="1" ht="14.4" customHeight="1">
      <c r="A230" s="39"/>
      <c r="B230" s="40"/>
      <c r="C230" s="213" t="s">
        <v>307</v>
      </c>
      <c r="D230" s="213" t="s">
        <v>147</v>
      </c>
      <c r="E230" s="214" t="s">
        <v>1545</v>
      </c>
      <c r="F230" s="215" t="s">
        <v>1546</v>
      </c>
      <c r="G230" s="216" t="s">
        <v>166</v>
      </c>
      <c r="H230" s="217">
        <v>380</v>
      </c>
      <c r="I230" s="218"/>
      <c r="J230" s="219">
        <f>ROUND(I230*H230,2)</f>
        <v>0</v>
      </c>
      <c r="K230" s="215" t="s">
        <v>1397</v>
      </c>
      <c r="L230" s="45"/>
      <c r="M230" s="220" t="s">
        <v>19</v>
      </c>
      <c r="N230" s="221" t="s">
        <v>43</v>
      </c>
      <c r="O230" s="85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152</v>
      </c>
      <c r="AT230" s="224" t="s">
        <v>147</v>
      </c>
      <c r="AU230" s="224" t="s">
        <v>153</v>
      </c>
      <c r="AY230" s="18" t="s">
        <v>143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79</v>
      </c>
      <c r="BK230" s="225">
        <f>ROUND(I230*H230,2)</f>
        <v>0</v>
      </c>
      <c r="BL230" s="18" t="s">
        <v>152</v>
      </c>
      <c r="BM230" s="224" t="s">
        <v>1547</v>
      </c>
    </row>
    <row r="231" s="2" customFormat="1">
      <c r="A231" s="39"/>
      <c r="B231" s="40"/>
      <c r="C231" s="41"/>
      <c r="D231" s="226" t="s">
        <v>155</v>
      </c>
      <c r="E231" s="41"/>
      <c r="F231" s="227" t="s">
        <v>1548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153</v>
      </c>
    </row>
    <row r="232" s="2" customFormat="1">
      <c r="A232" s="39"/>
      <c r="B232" s="40"/>
      <c r="C232" s="41"/>
      <c r="D232" s="226" t="s">
        <v>157</v>
      </c>
      <c r="E232" s="41"/>
      <c r="F232" s="231" t="s">
        <v>1549</v>
      </c>
      <c r="G232" s="41"/>
      <c r="H232" s="41"/>
      <c r="I232" s="228"/>
      <c r="J232" s="41"/>
      <c r="K232" s="41"/>
      <c r="L232" s="45"/>
      <c r="M232" s="229"/>
      <c r="N232" s="230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157</v>
      </c>
      <c r="AU232" s="18" t="s">
        <v>153</v>
      </c>
    </row>
    <row r="233" s="14" customFormat="1">
      <c r="A233" s="14"/>
      <c r="B233" s="242"/>
      <c r="C233" s="243"/>
      <c r="D233" s="226" t="s">
        <v>159</v>
      </c>
      <c r="E233" s="244" t="s">
        <v>19</v>
      </c>
      <c r="F233" s="245" t="s">
        <v>1550</v>
      </c>
      <c r="G233" s="243"/>
      <c r="H233" s="246">
        <v>380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159</v>
      </c>
      <c r="AU233" s="252" t="s">
        <v>153</v>
      </c>
      <c r="AV233" s="14" t="s">
        <v>81</v>
      </c>
      <c r="AW233" s="14" t="s">
        <v>33</v>
      </c>
      <c r="AX233" s="14" t="s">
        <v>79</v>
      </c>
      <c r="AY233" s="252" t="s">
        <v>143</v>
      </c>
    </row>
    <row r="234" s="2" customFormat="1" ht="14.4" customHeight="1">
      <c r="A234" s="39"/>
      <c r="B234" s="40"/>
      <c r="C234" s="264" t="s">
        <v>311</v>
      </c>
      <c r="D234" s="264" t="s">
        <v>243</v>
      </c>
      <c r="E234" s="265" t="s">
        <v>1551</v>
      </c>
      <c r="F234" s="266" t="s">
        <v>1552</v>
      </c>
      <c r="G234" s="267" t="s">
        <v>741</v>
      </c>
      <c r="H234" s="268">
        <v>5.7000000000000002</v>
      </c>
      <c r="I234" s="269"/>
      <c r="J234" s="270">
        <f>ROUND(I234*H234,2)</f>
        <v>0</v>
      </c>
      <c r="K234" s="266" t="s">
        <v>1397</v>
      </c>
      <c r="L234" s="271"/>
      <c r="M234" s="272" t="s">
        <v>19</v>
      </c>
      <c r="N234" s="273" t="s">
        <v>43</v>
      </c>
      <c r="O234" s="85"/>
      <c r="P234" s="222">
        <f>O234*H234</f>
        <v>0</v>
      </c>
      <c r="Q234" s="222">
        <v>0.001</v>
      </c>
      <c r="R234" s="222">
        <f>Q234*H234</f>
        <v>0.0057000000000000002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213</v>
      </c>
      <c r="AT234" s="224" t="s">
        <v>243</v>
      </c>
      <c r="AU234" s="224" t="s">
        <v>153</v>
      </c>
      <c r="AY234" s="18" t="s">
        <v>143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79</v>
      </c>
      <c r="BK234" s="225">
        <f>ROUND(I234*H234,2)</f>
        <v>0</v>
      </c>
      <c r="BL234" s="18" t="s">
        <v>152</v>
      </c>
      <c r="BM234" s="224" t="s">
        <v>1553</v>
      </c>
    </row>
    <row r="235" s="2" customFormat="1">
      <c r="A235" s="39"/>
      <c r="B235" s="40"/>
      <c r="C235" s="41"/>
      <c r="D235" s="226" t="s">
        <v>155</v>
      </c>
      <c r="E235" s="41"/>
      <c r="F235" s="227" t="s">
        <v>1552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155</v>
      </c>
      <c r="AU235" s="18" t="s">
        <v>153</v>
      </c>
    </row>
    <row r="236" s="14" customFormat="1">
      <c r="A236" s="14"/>
      <c r="B236" s="242"/>
      <c r="C236" s="243"/>
      <c r="D236" s="226" t="s">
        <v>159</v>
      </c>
      <c r="E236" s="243"/>
      <c r="F236" s="245" t="s">
        <v>1554</v>
      </c>
      <c r="G236" s="243"/>
      <c r="H236" s="246">
        <v>5.7000000000000002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159</v>
      </c>
      <c r="AU236" s="252" t="s">
        <v>153</v>
      </c>
      <c r="AV236" s="14" t="s">
        <v>81</v>
      </c>
      <c r="AW236" s="14" t="s">
        <v>4</v>
      </c>
      <c r="AX236" s="14" t="s">
        <v>79</v>
      </c>
      <c r="AY236" s="252" t="s">
        <v>143</v>
      </c>
    </row>
    <row r="237" s="2" customFormat="1" ht="14.4" customHeight="1">
      <c r="A237" s="39"/>
      <c r="B237" s="40"/>
      <c r="C237" s="213" t="s">
        <v>315</v>
      </c>
      <c r="D237" s="213" t="s">
        <v>147</v>
      </c>
      <c r="E237" s="214" t="s">
        <v>1555</v>
      </c>
      <c r="F237" s="215" t="s">
        <v>1556</v>
      </c>
      <c r="G237" s="216" t="s">
        <v>166</v>
      </c>
      <c r="H237" s="217">
        <v>380</v>
      </c>
      <c r="I237" s="218"/>
      <c r="J237" s="219">
        <f>ROUND(I237*H237,2)</f>
        <v>0</v>
      </c>
      <c r="K237" s="215" t="s">
        <v>1397</v>
      </c>
      <c r="L237" s="45"/>
      <c r="M237" s="220" t="s">
        <v>19</v>
      </c>
      <c r="N237" s="221" t="s">
        <v>43</v>
      </c>
      <c r="O237" s="85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152</v>
      </c>
      <c r="AT237" s="224" t="s">
        <v>147</v>
      </c>
      <c r="AU237" s="224" t="s">
        <v>153</v>
      </c>
      <c r="AY237" s="18" t="s">
        <v>143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79</v>
      </c>
      <c r="BK237" s="225">
        <f>ROUND(I237*H237,2)</f>
        <v>0</v>
      </c>
      <c r="BL237" s="18" t="s">
        <v>152</v>
      </c>
      <c r="BM237" s="224" t="s">
        <v>1557</v>
      </c>
    </row>
    <row r="238" s="2" customFormat="1">
      <c r="A238" s="39"/>
      <c r="B238" s="40"/>
      <c r="C238" s="41"/>
      <c r="D238" s="226" t="s">
        <v>155</v>
      </c>
      <c r="E238" s="41"/>
      <c r="F238" s="227" t="s">
        <v>1558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155</v>
      </c>
      <c r="AU238" s="18" t="s">
        <v>153</v>
      </c>
    </row>
    <row r="239" s="2" customFormat="1">
      <c r="A239" s="39"/>
      <c r="B239" s="40"/>
      <c r="C239" s="41"/>
      <c r="D239" s="226" t="s">
        <v>157</v>
      </c>
      <c r="E239" s="41"/>
      <c r="F239" s="231" t="s">
        <v>1559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153</v>
      </c>
    </row>
    <row r="240" s="14" customFormat="1">
      <c r="A240" s="14"/>
      <c r="B240" s="242"/>
      <c r="C240" s="243"/>
      <c r="D240" s="226" t="s">
        <v>159</v>
      </c>
      <c r="E240" s="244" t="s">
        <v>19</v>
      </c>
      <c r="F240" s="245" t="s">
        <v>1550</v>
      </c>
      <c r="G240" s="243"/>
      <c r="H240" s="246">
        <v>380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2" t="s">
        <v>159</v>
      </c>
      <c r="AU240" s="252" t="s">
        <v>153</v>
      </c>
      <c r="AV240" s="14" t="s">
        <v>81</v>
      </c>
      <c r="AW240" s="14" t="s">
        <v>33</v>
      </c>
      <c r="AX240" s="14" t="s">
        <v>79</v>
      </c>
      <c r="AY240" s="252" t="s">
        <v>143</v>
      </c>
    </row>
    <row r="241" s="2" customFormat="1" ht="14.4" customHeight="1">
      <c r="A241" s="39"/>
      <c r="B241" s="40"/>
      <c r="C241" s="213" t="s">
        <v>319</v>
      </c>
      <c r="D241" s="213" t="s">
        <v>147</v>
      </c>
      <c r="E241" s="214" t="s">
        <v>1560</v>
      </c>
      <c r="F241" s="215" t="s">
        <v>1561</v>
      </c>
      <c r="G241" s="216" t="s">
        <v>150</v>
      </c>
      <c r="H241" s="217">
        <v>12</v>
      </c>
      <c r="I241" s="218"/>
      <c r="J241" s="219">
        <f>ROUND(I241*H241,2)</f>
        <v>0</v>
      </c>
      <c r="K241" s="215" t="s">
        <v>1397</v>
      </c>
      <c r="L241" s="45"/>
      <c r="M241" s="220" t="s">
        <v>19</v>
      </c>
      <c r="N241" s="221" t="s">
        <v>43</v>
      </c>
      <c r="O241" s="85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152</v>
      </c>
      <c r="AT241" s="224" t="s">
        <v>147</v>
      </c>
      <c r="AU241" s="224" t="s">
        <v>153</v>
      </c>
      <c r="AY241" s="18" t="s">
        <v>143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79</v>
      </c>
      <c r="BK241" s="225">
        <f>ROUND(I241*H241,2)</f>
        <v>0</v>
      </c>
      <c r="BL241" s="18" t="s">
        <v>152</v>
      </c>
      <c r="BM241" s="224" t="s">
        <v>1562</v>
      </c>
    </row>
    <row r="242" s="2" customFormat="1">
      <c r="A242" s="39"/>
      <c r="B242" s="40"/>
      <c r="C242" s="41"/>
      <c r="D242" s="226" t="s">
        <v>155</v>
      </c>
      <c r="E242" s="41"/>
      <c r="F242" s="227" t="s">
        <v>1563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155</v>
      </c>
      <c r="AU242" s="18" t="s">
        <v>153</v>
      </c>
    </row>
    <row r="243" s="2" customFormat="1">
      <c r="A243" s="39"/>
      <c r="B243" s="40"/>
      <c r="C243" s="41"/>
      <c r="D243" s="226" t="s">
        <v>157</v>
      </c>
      <c r="E243" s="41"/>
      <c r="F243" s="231" t="s">
        <v>1564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157</v>
      </c>
      <c r="AU243" s="18" t="s">
        <v>153</v>
      </c>
    </row>
    <row r="244" s="2" customFormat="1" ht="14.4" customHeight="1">
      <c r="A244" s="39"/>
      <c r="B244" s="40"/>
      <c r="C244" s="213" t="s">
        <v>323</v>
      </c>
      <c r="D244" s="213" t="s">
        <v>147</v>
      </c>
      <c r="E244" s="214" t="s">
        <v>1565</v>
      </c>
      <c r="F244" s="215" t="s">
        <v>1566</v>
      </c>
      <c r="G244" s="216" t="s">
        <v>150</v>
      </c>
      <c r="H244" s="217">
        <v>60</v>
      </c>
      <c r="I244" s="218"/>
      <c r="J244" s="219">
        <f>ROUND(I244*H244,2)</f>
        <v>0</v>
      </c>
      <c r="K244" s="215" t="s">
        <v>1397</v>
      </c>
      <c r="L244" s="45"/>
      <c r="M244" s="220" t="s">
        <v>19</v>
      </c>
      <c r="N244" s="221" t="s">
        <v>43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152</v>
      </c>
      <c r="AT244" s="224" t="s">
        <v>147</v>
      </c>
      <c r="AU244" s="224" t="s">
        <v>153</v>
      </c>
      <c r="AY244" s="18" t="s">
        <v>143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79</v>
      </c>
      <c r="BK244" s="225">
        <f>ROUND(I244*H244,2)</f>
        <v>0</v>
      </c>
      <c r="BL244" s="18" t="s">
        <v>152</v>
      </c>
      <c r="BM244" s="224" t="s">
        <v>1567</v>
      </c>
    </row>
    <row r="245" s="2" customFormat="1">
      <c r="A245" s="39"/>
      <c r="B245" s="40"/>
      <c r="C245" s="41"/>
      <c r="D245" s="226" t="s">
        <v>155</v>
      </c>
      <c r="E245" s="41"/>
      <c r="F245" s="227" t="s">
        <v>1568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155</v>
      </c>
      <c r="AU245" s="18" t="s">
        <v>153</v>
      </c>
    </row>
    <row r="246" s="2" customFormat="1">
      <c r="A246" s="39"/>
      <c r="B246" s="40"/>
      <c r="C246" s="41"/>
      <c r="D246" s="226" t="s">
        <v>157</v>
      </c>
      <c r="E246" s="41"/>
      <c r="F246" s="231" t="s">
        <v>1564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157</v>
      </c>
      <c r="AU246" s="18" t="s">
        <v>153</v>
      </c>
    </row>
    <row r="247" s="14" customFormat="1">
      <c r="A247" s="14"/>
      <c r="B247" s="242"/>
      <c r="C247" s="243"/>
      <c r="D247" s="226" t="s">
        <v>159</v>
      </c>
      <c r="E247" s="243"/>
      <c r="F247" s="245" t="s">
        <v>1569</v>
      </c>
      <c r="G247" s="243"/>
      <c r="H247" s="246">
        <v>60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159</v>
      </c>
      <c r="AU247" s="252" t="s">
        <v>153</v>
      </c>
      <c r="AV247" s="14" t="s">
        <v>81</v>
      </c>
      <c r="AW247" s="14" t="s">
        <v>4</v>
      </c>
      <c r="AX247" s="14" t="s">
        <v>79</v>
      </c>
      <c r="AY247" s="252" t="s">
        <v>143</v>
      </c>
    </row>
    <row r="248" s="2" customFormat="1" ht="14.4" customHeight="1">
      <c r="A248" s="39"/>
      <c r="B248" s="40"/>
      <c r="C248" s="213" t="s">
        <v>327</v>
      </c>
      <c r="D248" s="213" t="s">
        <v>147</v>
      </c>
      <c r="E248" s="214" t="s">
        <v>1570</v>
      </c>
      <c r="F248" s="215" t="s">
        <v>1571</v>
      </c>
      <c r="G248" s="216" t="s">
        <v>280</v>
      </c>
      <c r="H248" s="217">
        <v>3</v>
      </c>
      <c r="I248" s="218"/>
      <c r="J248" s="219">
        <f>ROUND(I248*H248,2)</f>
        <v>0</v>
      </c>
      <c r="K248" s="215" t="s">
        <v>151</v>
      </c>
      <c r="L248" s="45"/>
      <c r="M248" s="220" t="s">
        <v>19</v>
      </c>
      <c r="N248" s="221" t="s">
        <v>43</v>
      </c>
      <c r="O248" s="85"/>
      <c r="P248" s="222">
        <f>O248*H248</f>
        <v>0</v>
      </c>
      <c r="Q248" s="222">
        <v>0.046980000000000001</v>
      </c>
      <c r="R248" s="222">
        <f>Q248*H248</f>
        <v>0.14094000000000001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152</v>
      </c>
      <c r="AT248" s="224" t="s">
        <v>147</v>
      </c>
      <c r="AU248" s="224" t="s">
        <v>153</v>
      </c>
      <c r="AY248" s="18" t="s">
        <v>143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79</v>
      </c>
      <c r="BK248" s="225">
        <f>ROUND(I248*H248,2)</f>
        <v>0</v>
      </c>
      <c r="BL248" s="18" t="s">
        <v>152</v>
      </c>
      <c r="BM248" s="224" t="s">
        <v>1572</v>
      </c>
    </row>
    <row r="249" s="2" customFormat="1">
      <c r="A249" s="39"/>
      <c r="B249" s="40"/>
      <c r="C249" s="41"/>
      <c r="D249" s="226" t="s">
        <v>155</v>
      </c>
      <c r="E249" s="41"/>
      <c r="F249" s="227" t="s">
        <v>1573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155</v>
      </c>
      <c r="AU249" s="18" t="s">
        <v>153</v>
      </c>
    </row>
    <row r="250" s="14" customFormat="1">
      <c r="A250" s="14"/>
      <c r="B250" s="242"/>
      <c r="C250" s="243"/>
      <c r="D250" s="226" t="s">
        <v>159</v>
      </c>
      <c r="E250" s="244" t="s">
        <v>19</v>
      </c>
      <c r="F250" s="245" t="s">
        <v>1574</v>
      </c>
      <c r="G250" s="243"/>
      <c r="H250" s="246">
        <v>3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2" t="s">
        <v>159</v>
      </c>
      <c r="AU250" s="252" t="s">
        <v>153</v>
      </c>
      <c r="AV250" s="14" t="s">
        <v>81</v>
      </c>
      <c r="AW250" s="14" t="s">
        <v>33</v>
      </c>
      <c r="AX250" s="14" t="s">
        <v>79</v>
      </c>
      <c r="AY250" s="252" t="s">
        <v>143</v>
      </c>
    </row>
    <row r="251" s="2" customFormat="1" ht="14.4" customHeight="1">
      <c r="A251" s="39"/>
      <c r="B251" s="40"/>
      <c r="C251" s="213" t="s">
        <v>332</v>
      </c>
      <c r="D251" s="213" t="s">
        <v>147</v>
      </c>
      <c r="E251" s="214" t="s">
        <v>1575</v>
      </c>
      <c r="F251" s="215" t="s">
        <v>1576</v>
      </c>
      <c r="G251" s="216" t="s">
        <v>280</v>
      </c>
      <c r="H251" s="217">
        <v>1</v>
      </c>
      <c r="I251" s="218"/>
      <c r="J251" s="219">
        <f>ROUND(I251*H251,2)</f>
        <v>0</v>
      </c>
      <c r="K251" s="215" t="s">
        <v>151</v>
      </c>
      <c r="L251" s="45"/>
      <c r="M251" s="220" t="s">
        <v>19</v>
      </c>
      <c r="N251" s="221" t="s">
        <v>43</v>
      </c>
      <c r="O251" s="85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152</v>
      </c>
      <c r="AT251" s="224" t="s">
        <v>147</v>
      </c>
      <c r="AU251" s="224" t="s">
        <v>153</v>
      </c>
      <c r="AY251" s="18" t="s">
        <v>143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79</v>
      </c>
      <c r="BK251" s="225">
        <f>ROUND(I251*H251,2)</f>
        <v>0</v>
      </c>
      <c r="BL251" s="18" t="s">
        <v>152</v>
      </c>
      <c r="BM251" s="224" t="s">
        <v>1577</v>
      </c>
    </row>
    <row r="252" s="2" customFormat="1">
      <c r="A252" s="39"/>
      <c r="B252" s="40"/>
      <c r="C252" s="41"/>
      <c r="D252" s="226" t="s">
        <v>155</v>
      </c>
      <c r="E252" s="41"/>
      <c r="F252" s="227" t="s">
        <v>1578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155</v>
      </c>
      <c r="AU252" s="18" t="s">
        <v>153</v>
      </c>
    </row>
    <row r="253" s="2" customFormat="1">
      <c r="A253" s="39"/>
      <c r="B253" s="40"/>
      <c r="C253" s="41"/>
      <c r="D253" s="226" t="s">
        <v>157</v>
      </c>
      <c r="E253" s="41"/>
      <c r="F253" s="231" t="s">
        <v>1579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157</v>
      </c>
      <c r="AU253" s="18" t="s">
        <v>153</v>
      </c>
    </row>
    <row r="254" s="2" customFormat="1" ht="14.4" customHeight="1">
      <c r="A254" s="39"/>
      <c r="B254" s="40"/>
      <c r="C254" s="264" t="s">
        <v>339</v>
      </c>
      <c r="D254" s="264" t="s">
        <v>243</v>
      </c>
      <c r="E254" s="265" t="s">
        <v>1580</v>
      </c>
      <c r="F254" s="266" t="s">
        <v>1581</v>
      </c>
      <c r="G254" s="267" t="s">
        <v>280</v>
      </c>
      <c r="H254" s="268">
        <v>1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43</v>
      </c>
      <c r="O254" s="85"/>
      <c r="P254" s="222">
        <f>O254*H254</f>
        <v>0</v>
      </c>
      <c r="Q254" s="222">
        <v>0.014999999999999999</v>
      </c>
      <c r="R254" s="222">
        <f>Q254*H254</f>
        <v>0.014999999999999999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213</v>
      </c>
      <c r="AT254" s="224" t="s">
        <v>243</v>
      </c>
      <c r="AU254" s="224" t="s">
        <v>153</v>
      </c>
      <c r="AY254" s="18" t="s">
        <v>143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79</v>
      </c>
      <c r="BK254" s="225">
        <f>ROUND(I254*H254,2)</f>
        <v>0</v>
      </c>
      <c r="BL254" s="18" t="s">
        <v>152</v>
      </c>
      <c r="BM254" s="224" t="s">
        <v>1582</v>
      </c>
    </row>
    <row r="255" s="2" customFormat="1">
      <c r="A255" s="39"/>
      <c r="B255" s="40"/>
      <c r="C255" s="41"/>
      <c r="D255" s="226" t="s">
        <v>155</v>
      </c>
      <c r="E255" s="41"/>
      <c r="F255" s="227" t="s">
        <v>1581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153</v>
      </c>
    </row>
    <row r="256" s="2" customFormat="1" ht="14.4" customHeight="1">
      <c r="A256" s="39"/>
      <c r="B256" s="40"/>
      <c r="C256" s="213" t="s">
        <v>344</v>
      </c>
      <c r="D256" s="213" t="s">
        <v>147</v>
      </c>
      <c r="E256" s="214" t="s">
        <v>1583</v>
      </c>
      <c r="F256" s="215" t="s">
        <v>1584</v>
      </c>
      <c r="G256" s="216" t="s">
        <v>280</v>
      </c>
      <c r="H256" s="217">
        <v>2</v>
      </c>
      <c r="I256" s="218"/>
      <c r="J256" s="219">
        <f>ROUND(I256*H256,2)</f>
        <v>0</v>
      </c>
      <c r="K256" s="215" t="s">
        <v>151</v>
      </c>
      <c r="L256" s="45"/>
      <c r="M256" s="220" t="s">
        <v>19</v>
      </c>
      <c r="N256" s="221" t="s">
        <v>43</v>
      </c>
      <c r="O256" s="85"/>
      <c r="P256" s="222">
        <f>O256*H256</f>
        <v>0</v>
      </c>
      <c r="Q256" s="222">
        <v>0</v>
      </c>
      <c r="R256" s="222">
        <f>Q256*H256</f>
        <v>0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152</v>
      </c>
      <c r="AT256" s="224" t="s">
        <v>147</v>
      </c>
      <c r="AU256" s="224" t="s">
        <v>153</v>
      </c>
      <c r="AY256" s="18" t="s">
        <v>143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79</v>
      </c>
      <c r="BK256" s="225">
        <f>ROUND(I256*H256,2)</f>
        <v>0</v>
      </c>
      <c r="BL256" s="18" t="s">
        <v>152</v>
      </c>
      <c r="BM256" s="224" t="s">
        <v>1585</v>
      </c>
    </row>
    <row r="257" s="2" customFormat="1">
      <c r="A257" s="39"/>
      <c r="B257" s="40"/>
      <c r="C257" s="41"/>
      <c r="D257" s="226" t="s">
        <v>155</v>
      </c>
      <c r="E257" s="41"/>
      <c r="F257" s="227" t="s">
        <v>1586</v>
      </c>
      <c r="G257" s="41"/>
      <c r="H257" s="41"/>
      <c r="I257" s="228"/>
      <c r="J257" s="41"/>
      <c r="K257" s="41"/>
      <c r="L257" s="45"/>
      <c r="M257" s="229"/>
      <c r="N257" s="230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155</v>
      </c>
      <c r="AU257" s="18" t="s">
        <v>153</v>
      </c>
    </row>
    <row r="258" s="2" customFormat="1">
      <c r="A258" s="39"/>
      <c r="B258" s="40"/>
      <c r="C258" s="41"/>
      <c r="D258" s="226" t="s">
        <v>157</v>
      </c>
      <c r="E258" s="41"/>
      <c r="F258" s="231" t="s">
        <v>1587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157</v>
      </c>
      <c r="AU258" s="18" t="s">
        <v>153</v>
      </c>
    </row>
    <row r="259" s="14" customFormat="1">
      <c r="A259" s="14"/>
      <c r="B259" s="242"/>
      <c r="C259" s="243"/>
      <c r="D259" s="226" t="s">
        <v>159</v>
      </c>
      <c r="E259" s="244" t="s">
        <v>19</v>
      </c>
      <c r="F259" s="245" t="s">
        <v>1588</v>
      </c>
      <c r="G259" s="243"/>
      <c r="H259" s="246">
        <v>2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159</v>
      </c>
      <c r="AU259" s="252" t="s">
        <v>153</v>
      </c>
      <c r="AV259" s="14" t="s">
        <v>81</v>
      </c>
      <c r="AW259" s="14" t="s">
        <v>33</v>
      </c>
      <c r="AX259" s="14" t="s">
        <v>79</v>
      </c>
      <c r="AY259" s="252" t="s">
        <v>143</v>
      </c>
    </row>
    <row r="260" s="2" customFormat="1" ht="14.4" customHeight="1">
      <c r="A260" s="39"/>
      <c r="B260" s="40"/>
      <c r="C260" s="264" t="s">
        <v>349</v>
      </c>
      <c r="D260" s="264" t="s">
        <v>243</v>
      </c>
      <c r="E260" s="265" t="s">
        <v>1589</v>
      </c>
      <c r="F260" s="266" t="s">
        <v>1590</v>
      </c>
      <c r="G260" s="267" t="s">
        <v>280</v>
      </c>
      <c r="H260" s="268">
        <v>2</v>
      </c>
      <c r="I260" s="269"/>
      <c r="J260" s="270">
        <f>ROUND(I260*H260,2)</f>
        <v>0</v>
      </c>
      <c r="K260" s="266" t="s">
        <v>19</v>
      </c>
      <c r="L260" s="271"/>
      <c r="M260" s="272" t="s">
        <v>19</v>
      </c>
      <c r="N260" s="273" t="s">
        <v>43</v>
      </c>
      <c r="O260" s="85"/>
      <c r="P260" s="222">
        <f>O260*H260</f>
        <v>0</v>
      </c>
      <c r="Q260" s="222">
        <v>0.040000000000000001</v>
      </c>
      <c r="R260" s="222">
        <f>Q260*H260</f>
        <v>0.080000000000000002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213</v>
      </c>
      <c r="AT260" s="224" t="s">
        <v>243</v>
      </c>
      <c r="AU260" s="224" t="s">
        <v>153</v>
      </c>
      <c r="AY260" s="18" t="s">
        <v>143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79</v>
      </c>
      <c r="BK260" s="225">
        <f>ROUND(I260*H260,2)</f>
        <v>0</v>
      </c>
      <c r="BL260" s="18" t="s">
        <v>152</v>
      </c>
      <c r="BM260" s="224" t="s">
        <v>1591</v>
      </c>
    </row>
    <row r="261" s="2" customFormat="1">
      <c r="A261" s="39"/>
      <c r="B261" s="40"/>
      <c r="C261" s="41"/>
      <c r="D261" s="226" t="s">
        <v>155</v>
      </c>
      <c r="E261" s="41"/>
      <c r="F261" s="227" t="s">
        <v>1590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155</v>
      </c>
      <c r="AU261" s="18" t="s">
        <v>153</v>
      </c>
    </row>
    <row r="262" s="12" customFormat="1" ht="22.8" customHeight="1">
      <c r="A262" s="12"/>
      <c r="B262" s="197"/>
      <c r="C262" s="198"/>
      <c r="D262" s="199" t="s">
        <v>71</v>
      </c>
      <c r="E262" s="211" t="s">
        <v>81</v>
      </c>
      <c r="F262" s="211" t="s">
        <v>144</v>
      </c>
      <c r="G262" s="198"/>
      <c r="H262" s="198"/>
      <c r="I262" s="201"/>
      <c r="J262" s="212">
        <f>BK262</f>
        <v>0</v>
      </c>
      <c r="K262" s="198"/>
      <c r="L262" s="203"/>
      <c r="M262" s="204"/>
      <c r="N262" s="205"/>
      <c r="O262" s="205"/>
      <c r="P262" s="206">
        <f>P263</f>
        <v>0</v>
      </c>
      <c r="Q262" s="205"/>
      <c r="R262" s="206">
        <f>R263</f>
        <v>1.3839869999999999</v>
      </c>
      <c r="S262" s="205"/>
      <c r="T262" s="207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8" t="s">
        <v>79</v>
      </c>
      <c r="AT262" s="209" t="s">
        <v>71</v>
      </c>
      <c r="AU262" s="209" t="s">
        <v>79</v>
      </c>
      <c r="AY262" s="208" t="s">
        <v>143</v>
      </c>
      <c r="BK262" s="210">
        <f>BK263</f>
        <v>0</v>
      </c>
    </row>
    <row r="263" s="12" customFormat="1" ht="20.88" customHeight="1">
      <c r="A263" s="12"/>
      <c r="B263" s="197"/>
      <c r="C263" s="198"/>
      <c r="D263" s="199" t="s">
        <v>71</v>
      </c>
      <c r="E263" s="211" t="s">
        <v>145</v>
      </c>
      <c r="F263" s="211" t="s">
        <v>146</v>
      </c>
      <c r="G263" s="198"/>
      <c r="H263" s="198"/>
      <c r="I263" s="201"/>
      <c r="J263" s="212">
        <f>BK263</f>
        <v>0</v>
      </c>
      <c r="K263" s="198"/>
      <c r="L263" s="203"/>
      <c r="M263" s="204"/>
      <c r="N263" s="205"/>
      <c r="O263" s="205"/>
      <c r="P263" s="206">
        <f>SUM(P264:P271)</f>
        <v>0</v>
      </c>
      <c r="Q263" s="205"/>
      <c r="R263" s="206">
        <f>SUM(R264:R271)</f>
        <v>1.3839869999999999</v>
      </c>
      <c r="S263" s="205"/>
      <c r="T263" s="207">
        <f>SUM(T264:T271)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8" t="s">
        <v>79</v>
      </c>
      <c r="AT263" s="209" t="s">
        <v>71</v>
      </c>
      <c r="AU263" s="209" t="s">
        <v>81</v>
      </c>
      <c r="AY263" s="208" t="s">
        <v>143</v>
      </c>
      <c r="BK263" s="210">
        <f>SUM(BK264:BK271)</f>
        <v>0</v>
      </c>
    </row>
    <row r="264" s="2" customFormat="1" ht="14.4" customHeight="1">
      <c r="A264" s="39"/>
      <c r="B264" s="40"/>
      <c r="C264" s="213" t="s">
        <v>354</v>
      </c>
      <c r="D264" s="213" t="s">
        <v>147</v>
      </c>
      <c r="E264" s="214" t="s">
        <v>1592</v>
      </c>
      <c r="F264" s="215" t="s">
        <v>1593</v>
      </c>
      <c r="G264" s="216" t="s">
        <v>150</v>
      </c>
      <c r="H264" s="217">
        <v>0.29999999999999999</v>
      </c>
      <c r="I264" s="218"/>
      <c r="J264" s="219">
        <f>ROUND(I264*H264,2)</f>
        <v>0</v>
      </c>
      <c r="K264" s="215" t="s">
        <v>1397</v>
      </c>
      <c r="L264" s="45"/>
      <c r="M264" s="220" t="s">
        <v>19</v>
      </c>
      <c r="N264" s="221" t="s">
        <v>43</v>
      </c>
      <c r="O264" s="85"/>
      <c r="P264" s="222">
        <f>O264*H264</f>
        <v>0</v>
      </c>
      <c r="Q264" s="222">
        <v>2.1600000000000001</v>
      </c>
      <c r="R264" s="222">
        <f>Q264*H264</f>
        <v>0.64800000000000002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152</v>
      </c>
      <c r="AT264" s="224" t="s">
        <v>147</v>
      </c>
      <c r="AU264" s="224" t="s">
        <v>153</v>
      </c>
      <c r="AY264" s="18" t="s">
        <v>143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79</v>
      </c>
      <c r="BK264" s="225">
        <f>ROUND(I264*H264,2)</f>
        <v>0</v>
      </c>
      <c r="BL264" s="18" t="s">
        <v>152</v>
      </c>
      <c r="BM264" s="224" t="s">
        <v>1594</v>
      </c>
    </row>
    <row r="265" s="2" customFormat="1">
      <c r="A265" s="39"/>
      <c r="B265" s="40"/>
      <c r="C265" s="41"/>
      <c r="D265" s="226" t="s">
        <v>155</v>
      </c>
      <c r="E265" s="41"/>
      <c r="F265" s="227" t="s">
        <v>1595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155</v>
      </c>
      <c r="AU265" s="18" t="s">
        <v>153</v>
      </c>
    </row>
    <row r="266" s="2" customFormat="1">
      <c r="A266" s="39"/>
      <c r="B266" s="40"/>
      <c r="C266" s="41"/>
      <c r="D266" s="226" t="s">
        <v>157</v>
      </c>
      <c r="E266" s="41"/>
      <c r="F266" s="231" t="s">
        <v>1596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153</v>
      </c>
    </row>
    <row r="267" s="14" customFormat="1">
      <c r="A267" s="14"/>
      <c r="B267" s="242"/>
      <c r="C267" s="243"/>
      <c r="D267" s="226" t="s">
        <v>159</v>
      </c>
      <c r="E267" s="244" t="s">
        <v>19</v>
      </c>
      <c r="F267" s="245" t="s">
        <v>1597</v>
      </c>
      <c r="G267" s="243"/>
      <c r="H267" s="246">
        <v>0.29999999999999999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2" t="s">
        <v>159</v>
      </c>
      <c r="AU267" s="252" t="s">
        <v>153</v>
      </c>
      <c r="AV267" s="14" t="s">
        <v>81</v>
      </c>
      <c r="AW267" s="14" t="s">
        <v>33</v>
      </c>
      <c r="AX267" s="14" t="s">
        <v>79</v>
      </c>
      <c r="AY267" s="252" t="s">
        <v>143</v>
      </c>
    </row>
    <row r="268" s="2" customFormat="1" ht="14.4" customHeight="1">
      <c r="A268" s="39"/>
      <c r="B268" s="40"/>
      <c r="C268" s="213" t="s">
        <v>359</v>
      </c>
      <c r="D268" s="213" t="s">
        <v>147</v>
      </c>
      <c r="E268" s="214" t="s">
        <v>1598</v>
      </c>
      <c r="F268" s="215" t="s">
        <v>1599</v>
      </c>
      <c r="G268" s="216" t="s">
        <v>150</v>
      </c>
      <c r="H268" s="217">
        <v>0.29999999999999999</v>
      </c>
      <c r="I268" s="218"/>
      <c r="J268" s="219">
        <f>ROUND(I268*H268,2)</f>
        <v>0</v>
      </c>
      <c r="K268" s="215" t="s">
        <v>1397</v>
      </c>
      <c r="L268" s="45"/>
      <c r="M268" s="220" t="s">
        <v>19</v>
      </c>
      <c r="N268" s="221" t="s">
        <v>43</v>
      </c>
      <c r="O268" s="85"/>
      <c r="P268" s="222">
        <f>O268*H268</f>
        <v>0</v>
      </c>
      <c r="Q268" s="222">
        <v>2.45329</v>
      </c>
      <c r="R268" s="222">
        <f>Q268*H268</f>
        <v>0.73598699999999995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152</v>
      </c>
      <c r="AT268" s="224" t="s">
        <v>147</v>
      </c>
      <c r="AU268" s="224" t="s">
        <v>153</v>
      </c>
      <c r="AY268" s="18" t="s">
        <v>143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79</v>
      </c>
      <c r="BK268" s="225">
        <f>ROUND(I268*H268,2)</f>
        <v>0</v>
      </c>
      <c r="BL268" s="18" t="s">
        <v>152</v>
      </c>
      <c r="BM268" s="224" t="s">
        <v>1600</v>
      </c>
    </row>
    <row r="269" s="2" customFormat="1">
      <c r="A269" s="39"/>
      <c r="B269" s="40"/>
      <c r="C269" s="41"/>
      <c r="D269" s="226" t="s">
        <v>155</v>
      </c>
      <c r="E269" s="41"/>
      <c r="F269" s="227" t="s">
        <v>1601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155</v>
      </c>
      <c r="AU269" s="18" t="s">
        <v>153</v>
      </c>
    </row>
    <row r="270" s="2" customFormat="1">
      <c r="A270" s="39"/>
      <c r="B270" s="40"/>
      <c r="C270" s="41"/>
      <c r="D270" s="226" t="s">
        <v>157</v>
      </c>
      <c r="E270" s="41"/>
      <c r="F270" s="231" t="s">
        <v>1602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157</v>
      </c>
      <c r="AU270" s="18" t="s">
        <v>153</v>
      </c>
    </row>
    <row r="271" s="14" customFormat="1">
      <c r="A271" s="14"/>
      <c r="B271" s="242"/>
      <c r="C271" s="243"/>
      <c r="D271" s="226" t="s">
        <v>159</v>
      </c>
      <c r="E271" s="244" t="s">
        <v>19</v>
      </c>
      <c r="F271" s="245" t="s">
        <v>1597</v>
      </c>
      <c r="G271" s="243"/>
      <c r="H271" s="246">
        <v>0.29999999999999999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2" t="s">
        <v>159</v>
      </c>
      <c r="AU271" s="252" t="s">
        <v>153</v>
      </c>
      <c r="AV271" s="14" t="s">
        <v>81</v>
      </c>
      <c r="AW271" s="14" t="s">
        <v>33</v>
      </c>
      <c r="AX271" s="14" t="s">
        <v>79</v>
      </c>
      <c r="AY271" s="252" t="s">
        <v>143</v>
      </c>
    </row>
    <row r="272" s="12" customFormat="1" ht="22.8" customHeight="1">
      <c r="A272" s="12"/>
      <c r="B272" s="197"/>
      <c r="C272" s="198"/>
      <c r="D272" s="199" t="s">
        <v>71</v>
      </c>
      <c r="E272" s="211" t="s">
        <v>152</v>
      </c>
      <c r="F272" s="211" t="s">
        <v>1603</v>
      </c>
      <c r="G272" s="198"/>
      <c r="H272" s="198"/>
      <c r="I272" s="201"/>
      <c r="J272" s="212">
        <f>BK272</f>
        <v>0</v>
      </c>
      <c r="K272" s="198"/>
      <c r="L272" s="203"/>
      <c r="M272" s="204"/>
      <c r="N272" s="205"/>
      <c r="O272" s="205"/>
      <c r="P272" s="206">
        <f>P273</f>
        <v>0</v>
      </c>
      <c r="Q272" s="205"/>
      <c r="R272" s="206">
        <f>R273</f>
        <v>43.48771</v>
      </c>
      <c r="S272" s="205"/>
      <c r="T272" s="207">
        <f>T273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8" t="s">
        <v>79</v>
      </c>
      <c r="AT272" s="209" t="s">
        <v>71</v>
      </c>
      <c r="AU272" s="209" t="s">
        <v>79</v>
      </c>
      <c r="AY272" s="208" t="s">
        <v>143</v>
      </c>
      <c r="BK272" s="210">
        <f>BK273</f>
        <v>0</v>
      </c>
    </row>
    <row r="273" s="12" customFormat="1" ht="20.88" customHeight="1">
      <c r="A273" s="12"/>
      <c r="B273" s="197"/>
      <c r="C273" s="198"/>
      <c r="D273" s="199" t="s">
        <v>71</v>
      </c>
      <c r="E273" s="211" t="s">
        <v>394</v>
      </c>
      <c r="F273" s="211" t="s">
        <v>1604</v>
      </c>
      <c r="G273" s="198"/>
      <c r="H273" s="198"/>
      <c r="I273" s="201"/>
      <c r="J273" s="212">
        <f>BK273</f>
        <v>0</v>
      </c>
      <c r="K273" s="198"/>
      <c r="L273" s="203"/>
      <c r="M273" s="204"/>
      <c r="N273" s="205"/>
      <c r="O273" s="205"/>
      <c r="P273" s="206">
        <f>SUM(P274:P276)</f>
        <v>0</v>
      </c>
      <c r="Q273" s="205"/>
      <c r="R273" s="206">
        <f>SUM(R274:R276)</f>
        <v>43.48771</v>
      </c>
      <c r="S273" s="205"/>
      <c r="T273" s="207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8" t="s">
        <v>79</v>
      </c>
      <c r="AT273" s="209" t="s">
        <v>71</v>
      </c>
      <c r="AU273" s="209" t="s">
        <v>81</v>
      </c>
      <c r="AY273" s="208" t="s">
        <v>143</v>
      </c>
      <c r="BK273" s="210">
        <f>SUM(BK274:BK276)</f>
        <v>0</v>
      </c>
    </row>
    <row r="274" s="2" customFormat="1" ht="14.4" customHeight="1">
      <c r="A274" s="39"/>
      <c r="B274" s="40"/>
      <c r="C274" s="213" t="s">
        <v>364</v>
      </c>
      <c r="D274" s="213" t="s">
        <v>147</v>
      </c>
      <c r="E274" s="214" t="s">
        <v>1605</v>
      </c>
      <c r="F274" s="215" t="s">
        <v>1606</v>
      </c>
      <c r="G274" s="216" t="s">
        <v>150</v>
      </c>
      <c r="H274" s="217">
        <v>23</v>
      </c>
      <c r="I274" s="218"/>
      <c r="J274" s="219">
        <f>ROUND(I274*H274,2)</f>
        <v>0</v>
      </c>
      <c r="K274" s="215" t="s">
        <v>1397</v>
      </c>
      <c r="L274" s="45"/>
      <c r="M274" s="220" t="s">
        <v>19</v>
      </c>
      <c r="N274" s="221" t="s">
        <v>43</v>
      </c>
      <c r="O274" s="85"/>
      <c r="P274" s="222">
        <f>O274*H274</f>
        <v>0</v>
      </c>
      <c r="Q274" s="222">
        <v>1.8907700000000001</v>
      </c>
      <c r="R274" s="222">
        <f>Q274*H274</f>
        <v>43.48771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152</v>
      </c>
      <c r="AT274" s="224" t="s">
        <v>147</v>
      </c>
      <c r="AU274" s="224" t="s">
        <v>153</v>
      </c>
      <c r="AY274" s="18" t="s">
        <v>143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79</v>
      </c>
      <c r="BK274" s="225">
        <f>ROUND(I274*H274,2)</f>
        <v>0</v>
      </c>
      <c r="BL274" s="18" t="s">
        <v>152</v>
      </c>
      <c r="BM274" s="224" t="s">
        <v>1607</v>
      </c>
    </row>
    <row r="275" s="2" customFormat="1">
      <c r="A275" s="39"/>
      <c r="B275" s="40"/>
      <c r="C275" s="41"/>
      <c r="D275" s="226" t="s">
        <v>155</v>
      </c>
      <c r="E275" s="41"/>
      <c r="F275" s="227" t="s">
        <v>1608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155</v>
      </c>
      <c r="AU275" s="18" t="s">
        <v>153</v>
      </c>
    </row>
    <row r="276" s="2" customFormat="1">
      <c r="A276" s="39"/>
      <c r="B276" s="40"/>
      <c r="C276" s="41"/>
      <c r="D276" s="226" t="s">
        <v>157</v>
      </c>
      <c r="E276" s="41"/>
      <c r="F276" s="231" t="s">
        <v>1609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157</v>
      </c>
      <c r="AU276" s="18" t="s">
        <v>153</v>
      </c>
    </row>
    <row r="277" s="12" customFormat="1" ht="22.8" customHeight="1">
      <c r="A277" s="12"/>
      <c r="B277" s="197"/>
      <c r="C277" s="198"/>
      <c r="D277" s="199" t="s">
        <v>71</v>
      </c>
      <c r="E277" s="211" t="s">
        <v>189</v>
      </c>
      <c r="F277" s="211" t="s">
        <v>1610</v>
      </c>
      <c r="G277" s="198"/>
      <c r="H277" s="198"/>
      <c r="I277" s="201"/>
      <c r="J277" s="212">
        <f>BK277</f>
        <v>0</v>
      </c>
      <c r="K277" s="198"/>
      <c r="L277" s="203"/>
      <c r="M277" s="204"/>
      <c r="N277" s="205"/>
      <c r="O277" s="205"/>
      <c r="P277" s="206">
        <f>P278+P293+P305</f>
        <v>0</v>
      </c>
      <c r="Q277" s="205"/>
      <c r="R277" s="206">
        <f>R278+R293+R305</f>
        <v>66.132449999999992</v>
      </c>
      <c r="S277" s="205"/>
      <c r="T277" s="207">
        <f>T278+T293+T305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8" t="s">
        <v>79</v>
      </c>
      <c r="AT277" s="209" t="s">
        <v>71</v>
      </c>
      <c r="AU277" s="209" t="s">
        <v>79</v>
      </c>
      <c r="AY277" s="208" t="s">
        <v>143</v>
      </c>
      <c r="BK277" s="210">
        <f>BK278+BK293+BK305</f>
        <v>0</v>
      </c>
    </row>
    <row r="278" s="12" customFormat="1" ht="20.88" customHeight="1">
      <c r="A278" s="12"/>
      <c r="B278" s="197"/>
      <c r="C278" s="198"/>
      <c r="D278" s="199" t="s">
        <v>71</v>
      </c>
      <c r="E278" s="211" t="s">
        <v>448</v>
      </c>
      <c r="F278" s="211" t="s">
        <v>1611</v>
      </c>
      <c r="G278" s="198"/>
      <c r="H278" s="198"/>
      <c r="I278" s="201"/>
      <c r="J278" s="212">
        <f>BK278</f>
        <v>0</v>
      </c>
      <c r="K278" s="198"/>
      <c r="L278" s="203"/>
      <c r="M278" s="204"/>
      <c r="N278" s="205"/>
      <c r="O278" s="205"/>
      <c r="P278" s="206">
        <f>SUM(P279:P292)</f>
        <v>0</v>
      </c>
      <c r="Q278" s="205"/>
      <c r="R278" s="206">
        <f>SUM(R279:R292)</f>
        <v>47.288099999999993</v>
      </c>
      <c r="S278" s="205"/>
      <c r="T278" s="207">
        <f>SUM(T279:T292)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8" t="s">
        <v>79</v>
      </c>
      <c r="AT278" s="209" t="s">
        <v>71</v>
      </c>
      <c r="AU278" s="209" t="s">
        <v>81</v>
      </c>
      <c r="AY278" s="208" t="s">
        <v>143</v>
      </c>
      <c r="BK278" s="210">
        <f>SUM(BK279:BK292)</f>
        <v>0</v>
      </c>
    </row>
    <row r="279" s="2" customFormat="1" ht="14.4" customHeight="1">
      <c r="A279" s="39"/>
      <c r="B279" s="40"/>
      <c r="C279" s="213" t="s">
        <v>369</v>
      </c>
      <c r="D279" s="213" t="s">
        <v>147</v>
      </c>
      <c r="E279" s="214" t="s">
        <v>1612</v>
      </c>
      <c r="F279" s="215" t="s">
        <v>1613</v>
      </c>
      <c r="G279" s="216" t="s">
        <v>166</v>
      </c>
      <c r="H279" s="217">
        <v>62</v>
      </c>
      <c r="I279" s="218"/>
      <c r="J279" s="219">
        <f>ROUND(I279*H279,2)</f>
        <v>0</v>
      </c>
      <c r="K279" s="215" t="s">
        <v>1397</v>
      </c>
      <c r="L279" s="45"/>
      <c r="M279" s="220" t="s">
        <v>19</v>
      </c>
      <c r="N279" s="221" t="s">
        <v>43</v>
      </c>
      <c r="O279" s="85"/>
      <c r="P279" s="222">
        <f>O279*H279</f>
        <v>0</v>
      </c>
      <c r="Q279" s="222">
        <v>0.34499999999999997</v>
      </c>
      <c r="R279" s="222">
        <f>Q279*H279</f>
        <v>21.389999999999997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152</v>
      </c>
      <c r="AT279" s="224" t="s">
        <v>147</v>
      </c>
      <c r="AU279" s="224" t="s">
        <v>153</v>
      </c>
      <c r="AY279" s="18" t="s">
        <v>143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79</v>
      </c>
      <c r="BK279" s="225">
        <f>ROUND(I279*H279,2)</f>
        <v>0</v>
      </c>
      <c r="BL279" s="18" t="s">
        <v>152</v>
      </c>
      <c r="BM279" s="224" t="s">
        <v>1614</v>
      </c>
    </row>
    <row r="280" s="2" customFormat="1">
      <c r="A280" s="39"/>
      <c r="B280" s="40"/>
      <c r="C280" s="41"/>
      <c r="D280" s="226" t="s">
        <v>155</v>
      </c>
      <c r="E280" s="41"/>
      <c r="F280" s="227" t="s">
        <v>1615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155</v>
      </c>
      <c r="AU280" s="18" t="s">
        <v>153</v>
      </c>
    </row>
    <row r="281" s="14" customFormat="1">
      <c r="A281" s="14"/>
      <c r="B281" s="242"/>
      <c r="C281" s="243"/>
      <c r="D281" s="226" t="s">
        <v>159</v>
      </c>
      <c r="E281" s="244" t="s">
        <v>19</v>
      </c>
      <c r="F281" s="245" t="s">
        <v>1616</v>
      </c>
      <c r="G281" s="243"/>
      <c r="H281" s="246">
        <v>62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2" t="s">
        <v>159</v>
      </c>
      <c r="AU281" s="252" t="s">
        <v>153</v>
      </c>
      <c r="AV281" s="14" t="s">
        <v>81</v>
      </c>
      <c r="AW281" s="14" t="s">
        <v>33</v>
      </c>
      <c r="AX281" s="14" t="s">
        <v>79</v>
      </c>
      <c r="AY281" s="252" t="s">
        <v>143</v>
      </c>
    </row>
    <row r="282" s="2" customFormat="1" ht="14.4" customHeight="1">
      <c r="A282" s="39"/>
      <c r="B282" s="40"/>
      <c r="C282" s="213" t="s">
        <v>374</v>
      </c>
      <c r="D282" s="213" t="s">
        <v>147</v>
      </c>
      <c r="E282" s="214" t="s">
        <v>1617</v>
      </c>
      <c r="F282" s="215" t="s">
        <v>1618</v>
      </c>
      <c r="G282" s="216" t="s">
        <v>166</v>
      </c>
      <c r="H282" s="217">
        <v>30</v>
      </c>
      <c r="I282" s="218"/>
      <c r="J282" s="219">
        <f>ROUND(I282*H282,2)</f>
        <v>0</v>
      </c>
      <c r="K282" s="215" t="s">
        <v>1397</v>
      </c>
      <c r="L282" s="45"/>
      <c r="M282" s="220" t="s">
        <v>19</v>
      </c>
      <c r="N282" s="221" t="s">
        <v>43</v>
      </c>
      <c r="O282" s="85"/>
      <c r="P282" s="222">
        <f>O282*H282</f>
        <v>0</v>
      </c>
      <c r="Q282" s="222">
        <v>0.46000000000000002</v>
      </c>
      <c r="R282" s="222">
        <f>Q282*H282</f>
        <v>13.800000000000001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152</v>
      </c>
      <c r="AT282" s="224" t="s">
        <v>147</v>
      </c>
      <c r="AU282" s="224" t="s">
        <v>153</v>
      </c>
      <c r="AY282" s="18" t="s">
        <v>143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79</v>
      </c>
      <c r="BK282" s="225">
        <f>ROUND(I282*H282,2)</f>
        <v>0</v>
      </c>
      <c r="BL282" s="18" t="s">
        <v>152</v>
      </c>
      <c r="BM282" s="224" t="s">
        <v>1619</v>
      </c>
    </row>
    <row r="283" s="2" customFormat="1">
      <c r="A283" s="39"/>
      <c r="B283" s="40"/>
      <c r="C283" s="41"/>
      <c r="D283" s="226" t="s">
        <v>155</v>
      </c>
      <c r="E283" s="41"/>
      <c r="F283" s="227" t="s">
        <v>1620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155</v>
      </c>
      <c r="AU283" s="18" t="s">
        <v>153</v>
      </c>
    </row>
    <row r="284" s="14" customFormat="1">
      <c r="A284" s="14"/>
      <c r="B284" s="242"/>
      <c r="C284" s="243"/>
      <c r="D284" s="226" t="s">
        <v>159</v>
      </c>
      <c r="E284" s="244" t="s">
        <v>19</v>
      </c>
      <c r="F284" s="245" t="s">
        <v>1533</v>
      </c>
      <c r="G284" s="243"/>
      <c r="H284" s="246">
        <v>30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2" t="s">
        <v>159</v>
      </c>
      <c r="AU284" s="252" t="s">
        <v>153</v>
      </c>
      <c r="AV284" s="14" t="s">
        <v>81</v>
      </c>
      <c r="AW284" s="14" t="s">
        <v>33</v>
      </c>
      <c r="AX284" s="14" t="s">
        <v>79</v>
      </c>
      <c r="AY284" s="252" t="s">
        <v>143</v>
      </c>
    </row>
    <row r="285" s="2" customFormat="1" ht="14.4" customHeight="1">
      <c r="A285" s="39"/>
      <c r="B285" s="40"/>
      <c r="C285" s="213" t="s">
        <v>379</v>
      </c>
      <c r="D285" s="213" t="s">
        <v>147</v>
      </c>
      <c r="E285" s="214" t="s">
        <v>1621</v>
      </c>
      <c r="F285" s="215" t="s">
        <v>1622</v>
      </c>
      <c r="G285" s="216" t="s">
        <v>166</v>
      </c>
      <c r="H285" s="217">
        <v>30</v>
      </c>
      <c r="I285" s="218"/>
      <c r="J285" s="219">
        <f>ROUND(I285*H285,2)</f>
        <v>0</v>
      </c>
      <c r="K285" s="215" t="s">
        <v>1397</v>
      </c>
      <c r="L285" s="45"/>
      <c r="M285" s="220" t="s">
        <v>19</v>
      </c>
      <c r="N285" s="221" t="s">
        <v>43</v>
      </c>
      <c r="O285" s="85"/>
      <c r="P285" s="222">
        <f>O285*H285</f>
        <v>0</v>
      </c>
      <c r="Q285" s="222">
        <v>0.15826000000000001</v>
      </c>
      <c r="R285" s="222">
        <f>Q285*H285</f>
        <v>4.7478000000000007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152</v>
      </c>
      <c r="AT285" s="224" t="s">
        <v>147</v>
      </c>
      <c r="AU285" s="224" t="s">
        <v>153</v>
      </c>
      <c r="AY285" s="18" t="s">
        <v>143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79</v>
      </c>
      <c r="BK285" s="225">
        <f>ROUND(I285*H285,2)</f>
        <v>0</v>
      </c>
      <c r="BL285" s="18" t="s">
        <v>152</v>
      </c>
      <c r="BM285" s="224" t="s">
        <v>1623</v>
      </c>
    </row>
    <row r="286" s="2" customFormat="1">
      <c r="A286" s="39"/>
      <c r="B286" s="40"/>
      <c r="C286" s="41"/>
      <c r="D286" s="226" t="s">
        <v>155</v>
      </c>
      <c r="E286" s="41"/>
      <c r="F286" s="227" t="s">
        <v>1624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155</v>
      </c>
      <c r="AU286" s="18" t="s">
        <v>153</v>
      </c>
    </row>
    <row r="287" s="2" customFormat="1">
      <c r="A287" s="39"/>
      <c r="B287" s="40"/>
      <c r="C287" s="41"/>
      <c r="D287" s="226" t="s">
        <v>157</v>
      </c>
      <c r="E287" s="41"/>
      <c r="F287" s="231" t="s">
        <v>1625</v>
      </c>
      <c r="G287" s="41"/>
      <c r="H287" s="41"/>
      <c r="I287" s="228"/>
      <c r="J287" s="41"/>
      <c r="K287" s="41"/>
      <c r="L287" s="45"/>
      <c r="M287" s="229"/>
      <c r="N287" s="230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157</v>
      </c>
      <c r="AU287" s="18" t="s">
        <v>153</v>
      </c>
    </row>
    <row r="288" s="14" customFormat="1">
      <c r="A288" s="14"/>
      <c r="B288" s="242"/>
      <c r="C288" s="243"/>
      <c r="D288" s="226" t="s">
        <v>159</v>
      </c>
      <c r="E288" s="244" t="s">
        <v>19</v>
      </c>
      <c r="F288" s="245" t="s">
        <v>1533</v>
      </c>
      <c r="G288" s="243"/>
      <c r="H288" s="246">
        <v>30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2" t="s">
        <v>159</v>
      </c>
      <c r="AU288" s="252" t="s">
        <v>153</v>
      </c>
      <c r="AV288" s="14" t="s">
        <v>81</v>
      </c>
      <c r="AW288" s="14" t="s">
        <v>33</v>
      </c>
      <c r="AX288" s="14" t="s">
        <v>79</v>
      </c>
      <c r="AY288" s="252" t="s">
        <v>143</v>
      </c>
    </row>
    <row r="289" s="2" customFormat="1" ht="14.4" customHeight="1">
      <c r="A289" s="39"/>
      <c r="B289" s="40"/>
      <c r="C289" s="213" t="s">
        <v>386</v>
      </c>
      <c r="D289" s="213" t="s">
        <v>147</v>
      </c>
      <c r="E289" s="214" t="s">
        <v>1626</v>
      </c>
      <c r="F289" s="215" t="s">
        <v>1627</v>
      </c>
      <c r="G289" s="216" t="s">
        <v>166</v>
      </c>
      <c r="H289" s="217">
        <v>30</v>
      </c>
      <c r="I289" s="218"/>
      <c r="J289" s="219">
        <f>ROUND(I289*H289,2)</f>
        <v>0</v>
      </c>
      <c r="K289" s="215" t="s">
        <v>1397</v>
      </c>
      <c r="L289" s="45"/>
      <c r="M289" s="220" t="s">
        <v>19</v>
      </c>
      <c r="N289" s="221" t="s">
        <v>43</v>
      </c>
      <c r="O289" s="85"/>
      <c r="P289" s="222">
        <f>O289*H289</f>
        <v>0</v>
      </c>
      <c r="Q289" s="222">
        <v>0.24501000000000001</v>
      </c>
      <c r="R289" s="222">
        <f>Q289*H289</f>
        <v>7.3502999999999998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152</v>
      </c>
      <c r="AT289" s="224" t="s">
        <v>147</v>
      </c>
      <c r="AU289" s="224" t="s">
        <v>153</v>
      </c>
      <c r="AY289" s="18" t="s">
        <v>143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79</v>
      </c>
      <c r="BK289" s="225">
        <f>ROUND(I289*H289,2)</f>
        <v>0</v>
      </c>
      <c r="BL289" s="18" t="s">
        <v>152</v>
      </c>
      <c r="BM289" s="224" t="s">
        <v>1628</v>
      </c>
    </row>
    <row r="290" s="2" customFormat="1">
      <c r="A290" s="39"/>
      <c r="B290" s="40"/>
      <c r="C290" s="41"/>
      <c r="D290" s="226" t="s">
        <v>155</v>
      </c>
      <c r="E290" s="41"/>
      <c r="F290" s="227" t="s">
        <v>1629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155</v>
      </c>
      <c r="AU290" s="18" t="s">
        <v>153</v>
      </c>
    </row>
    <row r="291" s="2" customFormat="1">
      <c r="A291" s="39"/>
      <c r="B291" s="40"/>
      <c r="C291" s="41"/>
      <c r="D291" s="226" t="s">
        <v>157</v>
      </c>
      <c r="E291" s="41"/>
      <c r="F291" s="231" t="s">
        <v>1630</v>
      </c>
      <c r="G291" s="41"/>
      <c r="H291" s="41"/>
      <c r="I291" s="228"/>
      <c r="J291" s="41"/>
      <c r="K291" s="41"/>
      <c r="L291" s="45"/>
      <c r="M291" s="229"/>
      <c r="N291" s="230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157</v>
      </c>
      <c r="AU291" s="18" t="s">
        <v>153</v>
      </c>
    </row>
    <row r="292" s="14" customFormat="1">
      <c r="A292" s="14"/>
      <c r="B292" s="242"/>
      <c r="C292" s="243"/>
      <c r="D292" s="226" t="s">
        <v>159</v>
      </c>
      <c r="E292" s="244" t="s">
        <v>19</v>
      </c>
      <c r="F292" s="245" t="s">
        <v>1533</v>
      </c>
      <c r="G292" s="243"/>
      <c r="H292" s="246">
        <v>30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2" t="s">
        <v>159</v>
      </c>
      <c r="AU292" s="252" t="s">
        <v>153</v>
      </c>
      <c r="AV292" s="14" t="s">
        <v>81</v>
      </c>
      <c r="AW292" s="14" t="s">
        <v>33</v>
      </c>
      <c r="AX292" s="14" t="s">
        <v>79</v>
      </c>
      <c r="AY292" s="252" t="s">
        <v>143</v>
      </c>
    </row>
    <row r="293" s="12" customFormat="1" ht="20.88" customHeight="1">
      <c r="A293" s="12"/>
      <c r="B293" s="197"/>
      <c r="C293" s="198"/>
      <c r="D293" s="199" t="s">
        <v>71</v>
      </c>
      <c r="E293" s="211" t="s">
        <v>453</v>
      </c>
      <c r="F293" s="211" t="s">
        <v>1631</v>
      </c>
      <c r="G293" s="198"/>
      <c r="H293" s="198"/>
      <c r="I293" s="201"/>
      <c r="J293" s="212">
        <f>BK293</f>
        <v>0</v>
      </c>
      <c r="K293" s="198"/>
      <c r="L293" s="203"/>
      <c r="M293" s="204"/>
      <c r="N293" s="205"/>
      <c r="O293" s="205"/>
      <c r="P293" s="206">
        <f>SUM(P294:P304)</f>
        <v>0</v>
      </c>
      <c r="Q293" s="205"/>
      <c r="R293" s="206">
        <f>SUM(R294:R304)</f>
        <v>3.1374</v>
      </c>
      <c r="S293" s="205"/>
      <c r="T293" s="207">
        <f>SUM(T294:T304)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8" t="s">
        <v>79</v>
      </c>
      <c r="AT293" s="209" t="s">
        <v>71</v>
      </c>
      <c r="AU293" s="209" t="s">
        <v>81</v>
      </c>
      <c r="AY293" s="208" t="s">
        <v>143</v>
      </c>
      <c r="BK293" s="210">
        <f>SUM(BK294:BK304)</f>
        <v>0</v>
      </c>
    </row>
    <row r="294" s="2" customFormat="1" ht="14.4" customHeight="1">
      <c r="A294" s="39"/>
      <c r="B294" s="40"/>
      <c r="C294" s="213" t="s">
        <v>394</v>
      </c>
      <c r="D294" s="213" t="s">
        <v>147</v>
      </c>
      <c r="E294" s="214" t="s">
        <v>1632</v>
      </c>
      <c r="F294" s="215" t="s">
        <v>1633</v>
      </c>
      <c r="G294" s="216" t="s">
        <v>166</v>
      </c>
      <c r="H294" s="217">
        <v>30</v>
      </c>
      <c r="I294" s="218"/>
      <c r="J294" s="219">
        <f>ROUND(I294*H294,2)</f>
        <v>0</v>
      </c>
      <c r="K294" s="215" t="s">
        <v>1397</v>
      </c>
      <c r="L294" s="45"/>
      <c r="M294" s="220" t="s">
        <v>19</v>
      </c>
      <c r="N294" s="221" t="s">
        <v>43</v>
      </c>
      <c r="O294" s="85"/>
      <c r="P294" s="222">
        <f>O294*H294</f>
        <v>0</v>
      </c>
      <c r="Q294" s="222">
        <v>0.00034000000000000002</v>
      </c>
      <c r="R294" s="222">
        <f>Q294*H294</f>
        <v>0.010200000000000001</v>
      </c>
      <c r="S294" s="222">
        <v>0</v>
      </c>
      <c r="T294" s="223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4" t="s">
        <v>152</v>
      </c>
      <c r="AT294" s="224" t="s">
        <v>147</v>
      </c>
      <c r="AU294" s="224" t="s">
        <v>153</v>
      </c>
      <c r="AY294" s="18" t="s">
        <v>143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8" t="s">
        <v>79</v>
      </c>
      <c r="BK294" s="225">
        <f>ROUND(I294*H294,2)</f>
        <v>0</v>
      </c>
      <c r="BL294" s="18" t="s">
        <v>152</v>
      </c>
      <c r="BM294" s="224" t="s">
        <v>1634</v>
      </c>
    </row>
    <row r="295" s="2" customFormat="1">
      <c r="A295" s="39"/>
      <c r="B295" s="40"/>
      <c r="C295" s="41"/>
      <c r="D295" s="226" t="s">
        <v>155</v>
      </c>
      <c r="E295" s="41"/>
      <c r="F295" s="227" t="s">
        <v>1635</v>
      </c>
      <c r="G295" s="41"/>
      <c r="H295" s="41"/>
      <c r="I295" s="228"/>
      <c r="J295" s="41"/>
      <c r="K295" s="41"/>
      <c r="L295" s="45"/>
      <c r="M295" s="229"/>
      <c r="N295" s="230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155</v>
      </c>
      <c r="AU295" s="18" t="s">
        <v>153</v>
      </c>
    </row>
    <row r="296" s="2" customFormat="1">
      <c r="A296" s="39"/>
      <c r="B296" s="40"/>
      <c r="C296" s="41"/>
      <c r="D296" s="226" t="s">
        <v>157</v>
      </c>
      <c r="E296" s="41"/>
      <c r="F296" s="231" t="s">
        <v>1636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157</v>
      </c>
      <c r="AU296" s="18" t="s">
        <v>153</v>
      </c>
    </row>
    <row r="297" s="14" customFormat="1">
      <c r="A297" s="14"/>
      <c r="B297" s="242"/>
      <c r="C297" s="243"/>
      <c r="D297" s="226" t="s">
        <v>159</v>
      </c>
      <c r="E297" s="244" t="s">
        <v>19</v>
      </c>
      <c r="F297" s="245" t="s">
        <v>1533</v>
      </c>
      <c r="G297" s="243"/>
      <c r="H297" s="246">
        <v>30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2" t="s">
        <v>159</v>
      </c>
      <c r="AU297" s="252" t="s">
        <v>153</v>
      </c>
      <c r="AV297" s="14" t="s">
        <v>81</v>
      </c>
      <c r="AW297" s="14" t="s">
        <v>33</v>
      </c>
      <c r="AX297" s="14" t="s">
        <v>79</v>
      </c>
      <c r="AY297" s="252" t="s">
        <v>143</v>
      </c>
    </row>
    <row r="298" s="2" customFormat="1" ht="14.4" customHeight="1">
      <c r="A298" s="39"/>
      <c r="B298" s="40"/>
      <c r="C298" s="213" t="s">
        <v>400</v>
      </c>
      <c r="D298" s="213" t="s">
        <v>147</v>
      </c>
      <c r="E298" s="214" t="s">
        <v>1637</v>
      </c>
      <c r="F298" s="215" t="s">
        <v>1638</v>
      </c>
      <c r="G298" s="216" t="s">
        <v>166</v>
      </c>
      <c r="H298" s="217">
        <v>30</v>
      </c>
      <c r="I298" s="218"/>
      <c r="J298" s="219">
        <f>ROUND(I298*H298,2)</f>
        <v>0</v>
      </c>
      <c r="K298" s="215" t="s">
        <v>1397</v>
      </c>
      <c r="L298" s="45"/>
      <c r="M298" s="220" t="s">
        <v>19</v>
      </c>
      <c r="N298" s="221" t="s">
        <v>43</v>
      </c>
      <c r="O298" s="85"/>
      <c r="P298" s="222">
        <f>O298*H298</f>
        <v>0</v>
      </c>
      <c r="Q298" s="222">
        <v>0.00051000000000000004</v>
      </c>
      <c r="R298" s="222">
        <f>Q298*H298</f>
        <v>0.015300000000000001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152</v>
      </c>
      <c r="AT298" s="224" t="s">
        <v>147</v>
      </c>
      <c r="AU298" s="224" t="s">
        <v>153</v>
      </c>
      <c r="AY298" s="18" t="s">
        <v>143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79</v>
      </c>
      <c r="BK298" s="225">
        <f>ROUND(I298*H298,2)</f>
        <v>0</v>
      </c>
      <c r="BL298" s="18" t="s">
        <v>152</v>
      </c>
      <c r="BM298" s="224" t="s">
        <v>1639</v>
      </c>
    </row>
    <row r="299" s="2" customFormat="1">
      <c r="A299" s="39"/>
      <c r="B299" s="40"/>
      <c r="C299" s="41"/>
      <c r="D299" s="226" t="s">
        <v>155</v>
      </c>
      <c r="E299" s="41"/>
      <c r="F299" s="227" t="s">
        <v>1640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155</v>
      </c>
      <c r="AU299" s="18" t="s">
        <v>153</v>
      </c>
    </row>
    <row r="300" s="14" customFormat="1">
      <c r="A300" s="14"/>
      <c r="B300" s="242"/>
      <c r="C300" s="243"/>
      <c r="D300" s="226" t="s">
        <v>159</v>
      </c>
      <c r="E300" s="244" t="s">
        <v>19</v>
      </c>
      <c r="F300" s="245" t="s">
        <v>1533</v>
      </c>
      <c r="G300" s="243"/>
      <c r="H300" s="246">
        <v>30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2" t="s">
        <v>159</v>
      </c>
      <c r="AU300" s="252" t="s">
        <v>153</v>
      </c>
      <c r="AV300" s="14" t="s">
        <v>81</v>
      </c>
      <c r="AW300" s="14" t="s">
        <v>33</v>
      </c>
      <c r="AX300" s="14" t="s">
        <v>79</v>
      </c>
      <c r="AY300" s="252" t="s">
        <v>143</v>
      </c>
    </row>
    <row r="301" s="2" customFormat="1" ht="14.4" customHeight="1">
      <c r="A301" s="39"/>
      <c r="B301" s="40"/>
      <c r="C301" s="213" t="s">
        <v>405</v>
      </c>
      <c r="D301" s="213" t="s">
        <v>147</v>
      </c>
      <c r="E301" s="214" t="s">
        <v>1641</v>
      </c>
      <c r="F301" s="215" t="s">
        <v>1642</v>
      </c>
      <c r="G301" s="216" t="s">
        <v>166</v>
      </c>
      <c r="H301" s="217">
        <v>30</v>
      </c>
      <c r="I301" s="218"/>
      <c r="J301" s="219">
        <f>ROUND(I301*H301,2)</f>
        <v>0</v>
      </c>
      <c r="K301" s="215" t="s">
        <v>1397</v>
      </c>
      <c r="L301" s="45"/>
      <c r="M301" s="220" t="s">
        <v>19</v>
      </c>
      <c r="N301" s="221" t="s">
        <v>43</v>
      </c>
      <c r="O301" s="85"/>
      <c r="P301" s="222">
        <f>O301*H301</f>
        <v>0</v>
      </c>
      <c r="Q301" s="222">
        <v>0.10373</v>
      </c>
      <c r="R301" s="222">
        <f>Q301*H301</f>
        <v>3.1118999999999999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152</v>
      </c>
      <c r="AT301" s="224" t="s">
        <v>147</v>
      </c>
      <c r="AU301" s="224" t="s">
        <v>153</v>
      </c>
      <c r="AY301" s="18" t="s">
        <v>143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79</v>
      </c>
      <c r="BK301" s="225">
        <f>ROUND(I301*H301,2)</f>
        <v>0</v>
      </c>
      <c r="BL301" s="18" t="s">
        <v>152</v>
      </c>
      <c r="BM301" s="224" t="s">
        <v>1643</v>
      </c>
    </row>
    <row r="302" s="2" customFormat="1">
      <c r="A302" s="39"/>
      <c r="B302" s="40"/>
      <c r="C302" s="41"/>
      <c r="D302" s="226" t="s">
        <v>155</v>
      </c>
      <c r="E302" s="41"/>
      <c r="F302" s="227" t="s">
        <v>1644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155</v>
      </c>
      <c r="AU302" s="18" t="s">
        <v>153</v>
      </c>
    </row>
    <row r="303" s="2" customFormat="1">
      <c r="A303" s="39"/>
      <c r="B303" s="40"/>
      <c r="C303" s="41"/>
      <c r="D303" s="226" t="s">
        <v>157</v>
      </c>
      <c r="E303" s="41"/>
      <c r="F303" s="231" t="s">
        <v>1645</v>
      </c>
      <c r="G303" s="41"/>
      <c r="H303" s="41"/>
      <c r="I303" s="228"/>
      <c r="J303" s="41"/>
      <c r="K303" s="41"/>
      <c r="L303" s="45"/>
      <c r="M303" s="229"/>
      <c r="N303" s="230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157</v>
      </c>
      <c r="AU303" s="18" t="s">
        <v>153</v>
      </c>
    </row>
    <row r="304" s="14" customFormat="1">
      <c r="A304" s="14"/>
      <c r="B304" s="242"/>
      <c r="C304" s="243"/>
      <c r="D304" s="226" t="s">
        <v>159</v>
      </c>
      <c r="E304" s="244" t="s">
        <v>19</v>
      </c>
      <c r="F304" s="245" t="s">
        <v>1533</v>
      </c>
      <c r="G304" s="243"/>
      <c r="H304" s="246">
        <v>30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2" t="s">
        <v>159</v>
      </c>
      <c r="AU304" s="252" t="s">
        <v>153</v>
      </c>
      <c r="AV304" s="14" t="s">
        <v>81</v>
      </c>
      <c r="AW304" s="14" t="s">
        <v>33</v>
      </c>
      <c r="AX304" s="14" t="s">
        <v>79</v>
      </c>
      <c r="AY304" s="252" t="s">
        <v>143</v>
      </c>
    </row>
    <row r="305" s="12" customFormat="1" ht="20.88" customHeight="1">
      <c r="A305" s="12"/>
      <c r="B305" s="197"/>
      <c r="C305" s="198"/>
      <c r="D305" s="199" t="s">
        <v>71</v>
      </c>
      <c r="E305" s="211" t="s">
        <v>463</v>
      </c>
      <c r="F305" s="211" t="s">
        <v>1646</v>
      </c>
      <c r="G305" s="198"/>
      <c r="H305" s="198"/>
      <c r="I305" s="201"/>
      <c r="J305" s="212">
        <f>BK305</f>
        <v>0</v>
      </c>
      <c r="K305" s="198"/>
      <c r="L305" s="203"/>
      <c r="M305" s="204"/>
      <c r="N305" s="205"/>
      <c r="O305" s="205"/>
      <c r="P305" s="206">
        <f>SUM(P306:P312)</f>
        <v>0</v>
      </c>
      <c r="Q305" s="205"/>
      <c r="R305" s="206">
        <f>SUM(R306:R312)</f>
        <v>15.706950000000001</v>
      </c>
      <c r="S305" s="205"/>
      <c r="T305" s="207">
        <f>SUM(T306:T312)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8" t="s">
        <v>79</v>
      </c>
      <c r="AT305" s="209" t="s">
        <v>71</v>
      </c>
      <c r="AU305" s="209" t="s">
        <v>81</v>
      </c>
      <c r="AY305" s="208" t="s">
        <v>143</v>
      </c>
      <c r="BK305" s="210">
        <f>SUM(BK306:BK312)</f>
        <v>0</v>
      </c>
    </row>
    <row r="306" s="2" customFormat="1" ht="14.4" customHeight="1">
      <c r="A306" s="39"/>
      <c r="B306" s="40"/>
      <c r="C306" s="213" t="s">
        <v>409</v>
      </c>
      <c r="D306" s="213" t="s">
        <v>147</v>
      </c>
      <c r="E306" s="214" t="s">
        <v>1647</v>
      </c>
      <c r="F306" s="215" t="s">
        <v>1648</v>
      </c>
      <c r="G306" s="216" t="s">
        <v>166</v>
      </c>
      <c r="H306" s="217">
        <v>147</v>
      </c>
      <c r="I306" s="218"/>
      <c r="J306" s="219">
        <f>ROUND(I306*H306,2)</f>
        <v>0</v>
      </c>
      <c r="K306" s="215" t="s">
        <v>1397</v>
      </c>
      <c r="L306" s="45"/>
      <c r="M306" s="220" t="s">
        <v>19</v>
      </c>
      <c r="N306" s="221" t="s">
        <v>43</v>
      </c>
      <c r="O306" s="85"/>
      <c r="P306" s="222">
        <f>O306*H306</f>
        <v>0</v>
      </c>
      <c r="Q306" s="222">
        <v>0.084250000000000005</v>
      </c>
      <c r="R306" s="222">
        <f>Q306*H306</f>
        <v>12.38475</v>
      </c>
      <c r="S306" s="222">
        <v>0</v>
      </c>
      <c r="T306" s="223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4" t="s">
        <v>152</v>
      </c>
      <c r="AT306" s="224" t="s">
        <v>147</v>
      </c>
      <c r="AU306" s="224" t="s">
        <v>153</v>
      </c>
      <c r="AY306" s="18" t="s">
        <v>143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8" t="s">
        <v>79</v>
      </c>
      <c r="BK306" s="225">
        <f>ROUND(I306*H306,2)</f>
        <v>0</v>
      </c>
      <c r="BL306" s="18" t="s">
        <v>152</v>
      </c>
      <c r="BM306" s="224" t="s">
        <v>1649</v>
      </c>
    </row>
    <row r="307" s="2" customFormat="1">
      <c r="A307" s="39"/>
      <c r="B307" s="40"/>
      <c r="C307" s="41"/>
      <c r="D307" s="226" t="s">
        <v>155</v>
      </c>
      <c r="E307" s="41"/>
      <c r="F307" s="227" t="s">
        <v>1650</v>
      </c>
      <c r="G307" s="41"/>
      <c r="H307" s="41"/>
      <c r="I307" s="228"/>
      <c r="J307" s="41"/>
      <c r="K307" s="41"/>
      <c r="L307" s="45"/>
      <c r="M307" s="229"/>
      <c r="N307" s="230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155</v>
      </c>
      <c r="AU307" s="18" t="s">
        <v>153</v>
      </c>
    </row>
    <row r="308" s="2" customFormat="1">
      <c r="A308" s="39"/>
      <c r="B308" s="40"/>
      <c r="C308" s="41"/>
      <c r="D308" s="226" t="s">
        <v>157</v>
      </c>
      <c r="E308" s="41"/>
      <c r="F308" s="231" t="s">
        <v>1651</v>
      </c>
      <c r="G308" s="41"/>
      <c r="H308" s="41"/>
      <c r="I308" s="228"/>
      <c r="J308" s="41"/>
      <c r="K308" s="41"/>
      <c r="L308" s="45"/>
      <c r="M308" s="229"/>
      <c r="N308" s="230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153</v>
      </c>
    </row>
    <row r="309" s="14" customFormat="1">
      <c r="A309" s="14"/>
      <c r="B309" s="242"/>
      <c r="C309" s="243"/>
      <c r="D309" s="226" t="s">
        <v>159</v>
      </c>
      <c r="E309" s="244" t="s">
        <v>19</v>
      </c>
      <c r="F309" s="245" t="s">
        <v>1652</v>
      </c>
      <c r="G309" s="243"/>
      <c r="H309" s="246">
        <v>147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2" t="s">
        <v>159</v>
      </c>
      <c r="AU309" s="252" t="s">
        <v>153</v>
      </c>
      <c r="AV309" s="14" t="s">
        <v>81</v>
      </c>
      <c r="AW309" s="14" t="s">
        <v>33</v>
      </c>
      <c r="AX309" s="14" t="s">
        <v>79</v>
      </c>
      <c r="AY309" s="252" t="s">
        <v>143</v>
      </c>
    </row>
    <row r="310" s="2" customFormat="1" ht="14.4" customHeight="1">
      <c r="A310" s="39"/>
      <c r="B310" s="40"/>
      <c r="C310" s="264" t="s">
        <v>414</v>
      </c>
      <c r="D310" s="264" t="s">
        <v>243</v>
      </c>
      <c r="E310" s="265" t="s">
        <v>1653</v>
      </c>
      <c r="F310" s="266" t="s">
        <v>1654</v>
      </c>
      <c r="G310" s="267" t="s">
        <v>166</v>
      </c>
      <c r="H310" s="268">
        <v>29.399999999999999</v>
      </c>
      <c r="I310" s="269"/>
      <c r="J310" s="270">
        <f>ROUND(I310*H310,2)</f>
        <v>0</v>
      </c>
      <c r="K310" s="266" t="s">
        <v>1397</v>
      </c>
      <c r="L310" s="271"/>
      <c r="M310" s="272" t="s">
        <v>19</v>
      </c>
      <c r="N310" s="273" t="s">
        <v>43</v>
      </c>
      <c r="O310" s="85"/>
      <c r="P310" s="222">
        <f>O310*H310</f>
        <v>0</v>
      </c>
      <c r="Q310" s="222">
        <v>0.113</v>
      </c>
      <c r="R310" s="222">
        <f>Q310*H310</f>
        <v>3.3222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213</v>
      </c>
      <c r="AT310" s="224" t="s">
        <v>243</v>
      </c>
      <c r="AU310" s="224" t="s">
        <v>153</v>
      </c>
      <c r="AY310" s="18" t="s">
        <v>143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79</v>
      </c>
      <c r="BK310" s="225">
        <f>ROUND(I310*H310,2)</f>
        <v>0</v>
      </c>
      <c r="BL310" s="18" t="s">
        <v>152</v>
      </c>
      <c r="BM310" s="224" t="s">
        <v>1655</v>
      </c>
    </row>
    <row r="311" s="2" customFormat="1">
      <c r="A311" s="39"/>
      <c r="B311" s="40"/>
      <c r="C311" s="41"/>
      <c r="D311" s="226" t="s">
        <v>155</v>
      </c>
      <c r="E311" s="41"/>
      <c r="F311" s="227" t="s">
        <v>1654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155</v>
      </c>
      <c r="AU311" s="18" t="s">
        <v>153</v>
      </c>
    </row>
    <row r="312" s="14" customFormat="1">
      <c r="A312" s="14"/>
      <c r="B312" s="242"/>
      <c r="C312" s="243"/>
      <c r="D312" s="226" t="s">
        <v>159</v>
      </c>
      <c r="E312" s="243"/>
      <c r="F312" s="245" t="s">
        <v>1656</v>
      </c>
      <c r="G312" s="243"/>
      <c r="H312" s="246">
        <v>29.399999999999999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2" t="s">
        <v>159</v>
      </c>
      <c r="AU312" s="252" t="s">
        <v>153</v>
      </c>
      <c r="AV312" s="14" t="s">
        <v>81</v>
      </c>
      <c r="AW312" s="14" t="s">
        <v>4</v>
      </c>
      <c r="AX312" s="14" t="s">
        <v>79</v>
      </c>
      <c r="AY312" s="252" t="s">
        <v>143</v>
      </c>
    </row>
    <row r="313" s="12" customFormat="1" ht="22.8" customHeight="1">
      <c r="A313" s="12"/>
      <c r="B313" s="197"/>
      <c r="C313" s="198"/>
      <c r="D313" s="199" t="s">
        <v>71</v>
      </c>
      <c r="E313" s="211" t="s">
        <v>185</v>
      </c>
      <c r="F313" s="211" t="s">
        <v>186</v>
      </c>
      <c r="G313" s="198"/>
      <c r="H313" s="198"/>
      <c r="I313" s="201"/>
      <c r="J313" s="212">
        <f>BK313</f>
        <v>0</v>
      </c>
      <c r="K313" s="198"/>
      <c r="L313" s="203"/>
      <c r="M313" s="204"/>
      <c r="N313" s="205"/>
      <c r="O313" s="205"/>
      <c r="P313" s="206">
        <f>P314+P334+P340+P349</f>
        <v>0</v>
      </c>
      <c r="Q313" s="205"/>
      <c r="R313" s="206">
        <f>R314+R334+R340+R349</f>
        <v>18.212984499999997</v>
      </c>
      <c r="S313" s="205"/>
      <c r="T313" s="207">
        <f>T314+T334+T340+T349</f>
        <v>112.41624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8" t="s">
        <v>79</v>
      </c>
      <c r="AT313" s="209" t="s">
        <v>71</v>
      </c>
      <c r="AU313" s="209" t="s">
        <v>79</v>
      </c>
      <c r="AY313" s="208" t="s">
        <v>143</v>
      </c>
      <c r="BK313" s="210">
        <f>BK314+BK334+BK340+BK349</f>
        <v>0</v>
      </c>
    </row>
    <row r="314" s="12" customFormat="1" ht="20.88" customHeight="1">
      <c r="A314" s="12"/>
      <c r="B314" s="197"/>
      <c r="C314" s="198"/>
      <c r="D314" s="199" t="s">
        <v>71</v>
      </c>
      <c r="E314" s="211" t="s">
        <v>633</v>
      </c>
      <c r="F314" s="211" t="s">
        <v>1657</v>
      </c>
      <c r="G314" s="198"/>
      <c r="H314" s="198"/>
      <c r="I314" s="201"/>
      <c r="J314" s="212">
        <f>BK314</f>
        <v>0</v>
      </c>
      <c r="K314" s="198"/>
      <c r="L314" s="203"/>
      <c r="M314" s="204"/>
      <c r="N314" s="205"/>
      <c r="O314" s="205"/>
      <c r="P314" s="206">
        <f>SUM(P315:P333)</f>
        <v>0</v>
      </c>
      <c r="Q314" s="205"/>
      <c r="R314" s="206">
        <f>SUM(R315:R333)</f>
        <v>18.169447499999997</v>
      </c>
      <c r="S314" s="205"/>
      <c r="T314" s="207">
        <f>SUM(T315:T333)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8" t="s">
        <v>79</v>
      </c>
      <c r="AT314" s="209" t="s">
        <v>71</v>
      </c>
      <c r="AU314" s="209" t="s">
        <v>81</v>
      </c>
      <c r="AY314" s="208" t="s">
        <v>143</v>
      </c>
      <c r="BK314" s="210">
        <f>SUM(BK315:BK333)</f>
        <v>0</v>
      </c>
    </row>
    <row r="315" s="2" customFormat="1" ht="14.4" customHeight="1">
      <c r="A315" s="39"/>
      <c r="B315" s="40"/>
      <c r="C315" s="213" t="s">
        <v>418</v>
      </c>
      <c r="D315" s="213" t="s">
        <v>147</v>
      </c>
      <c r="E315" s="214" t="s">
        <v>1658</v>
      </c>
      <c r="F315" s="215" t="s">
        <v>1659</v>
      </c>
      <c r="G315" s="216" t="s">
        <v>200</v>
      </c>
      <c r="H315" s="217">
        <v>75</v>
      </c>
      <c r="I315" s="218"/>
      <c r="J315" s="219">
        <f>ROUND(I315*H315,2)</f>
        <v>0</v>
      </c>
      <c r="K315" s="215" t="s">
        <v>1397</v>
      </c>
      <c r="L315" s="45"/>
      <c r="M315" s="220" t="s">
        <v>19</v>
      </c>
      <c r="N315" s="221" t="s">
        <v>43</v>
      </c>
      <c r="O315" s="85"/>
      <c r="P315" s="222">
        <f>O315*H315</f>
        <v>0</v>
      </c>
      <c r="Q315" s="222">
        <v>0.1295</v>
      </c>
      <c r="R315" s="222">
        <f>Q315*H315</f>
        <v>9.7125000000000004</v>
      </c>
      <c r="S315" s="222">
        <v>0</v>
      </c>
      <c r="T315" s="223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4" t="s">
        <v>152</v>
      </c>
      <c r="AT315" s="224" t="s">
        <v>147</v>
      </c>
      <c r="AU315" s="224" t="s">
        <v>153</v>
      </c>
      <c r="AY315" s="18" t="s">
        <v>143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8" t="s">
        <v>79</v>
      </c>
      <c r="BK315" s="225">
        <f>ROUND(I315*H315,2)</f>
        <v>0</v>
      </c>
      <c r="BL315" s="18" t="s">
        <v>152</v>
      </c>
      <c r="BM315" s="224" t="s">
        <v>1660</v>
      </c>
    </row>
    <row r="316" s="2" customFormat="1">
      <c r="A316" s="39"/>
      <c r="B316" s="40"/>
      <c r="C316" s="41"/>
      <c r="D316" s="226" t="s">
        <v>155</v>
      </c>
      <c r="E316" s="41"/>
      <c r="F316" s="227" t="s">
        <v>1661</v>
      </c>
      <c r="G316" s="41"/>
      <c r="H316" s="41"/>
      <c r="I316" s="228"/>
      <c r="J316" s="41"/>
      <c r="K316" s="41"/>
      <c r="L316" s="45"/>
      <c r="M316" s="229"/>
      <c r="N316" s="230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155</v>
      </c>
      <c r="AU316" s="18" t="s">
        <v>153</v>
      </c>
    </row>
    <row r="317" s="2" customFormat="1">
      <c r="A317" s="39"/>
      <c r="B317" s="40"/>
      <c r="C317" s="41"/>
      <c r="D317" s="226" t="s">
        <v>157</v>
      </c>
      <c r="E317" s="41"/>
      <c r="F317" s="231" t="s">
        <v>1662</v>
      </c>
      <c r="G317" s="41"/>
      <c r="H317" s="41"/>
      <c r="I317" s="228"/>
      <c r="J317" s="41"/>
      <c r="K317" s="41"/>
      <c r="L317" s="45"/>
      <c r="M317" s="229"/>
      <c r="N317" s="230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157</v>
      </c>
      <c r="AU317" s="18" t="s">
        <v>153</v>
      </c>
    </row>
    <row r="318" s="13" customFormat="1">
      <c r="A318" s="13"/>
      <c r="B318" s="232"/>
      <c r="C318" s="233"/>
      <c r="D318" s="226" t="s">
        <v>159</v>
      </c>
      <c r="E318" s="234" t="s">
        <v>19</v>
      </c>
      <c r="F318" s="235" t="s">
        <v>1663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1" t="s">
        <v>159</v>
      </c>
      <c r="AU318" s="241" t="s">
        <v>153</v>
      </c>
      <c r="AV318" s="13" t="s">
        <v>79</v>
      </c>
      <c r="AW318" s="13" t="s">
        <v>33</v>
      </c>
      <c r="AX318" s="13" t="s">
        <v>72</v>
      </c>
      <c r="AY318" s="241" t="s">
        <v>143</v>
      </c>
    </row>
    <row r="319" s="13" customFormat="1">
      <c r="A319" s="13"/>
      <c r="B319" s="232"/>
      <c r="C319" s="233"/>
      <c r="D319" s="226" t="s">
        <v>159</v>
      </c>
      <c r="E319" s="234" t="s">
        <v>19</v>
      </c>
      <c r="F319" s="235" t="s">
        <v>1664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1" t="s">
        <v>159</v>
      </c>
      <c r="AU319" s="241" t="s">
        <v>153</v>
      </c>
      <c r="AV319" s="13" t="s">
        <v>79</v>
      </c>
      <c r="AW319" s="13" t="s">
        <v>33</v>
      </c>
      <c r="AX319" s="13" t="s">
        <v>72</v>
      </c>
      <c r="AY319" s="241" t="s">
        <v>143</v>
      </c>
    </row>
    <row r="320" s="14" customFormat="1">
      <c r="A320" s="14"/>
      <c r="B320" s="242"/>
      <c r="C320" s="243"/>
      <c r="D320" s="226" t="s">
        <v>159</v>
      </c>
      <c r="E320" s="244" t="s">
        <v>19</v>
      </c>
      <c r="F320" s="245" t="s">
        <v>543</v>
      </c>
      <c r="G320" s="243"/>
      <c r="H320" s="246">
        <v>75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2" t="s">
        <v>159</v>
      </c>
      <c r="AU320" s="252" t="s">
        <v>153</v>
      </c>
      <c r="AV320" s="14" t="s">
        <v>81</v>
      </c>
      <c r="AW320" s="14" t="s">
        <v>33</v>
      </c>
      <c r="AX320" s="14" t="s">
        <v>79</v>
      </c>
      <c r="AY320" s="252" t="s">
        <v>143</v>
      </c>
    </row>
    <row r="321" s="2" customFormat="1" ht="14.4" customHeight="1">
      <c r="A321" s="39"/>
      <c r="B321" s="40"/>
      <c r="C321" s="264" t="s">
        <v>422</v>
      </c>
      <c r="D321" s="264" t="s">
        <v>243</v>
      </c>
      <c r="E321" s="265" t="s">
        <v>1665</v>
      </c>
      <c r="F321" s="266" t="s">
        <v>1666</v>
      </c>
      <c r="G321" s="267" t="s">
        <v>200</v>
      </c>
      <c r="H321" s="268">
        <v>15</v>
      </c>
      <c r="I321" s="269"/>
      <c r="J321" s="270">
        <f>ROUND(I321*H321,2)</f>
        <v>0</v>
      </c>
      <c r="K321" s="266" t="s">
        <v>1397</v>
      </c>
      <c r="L321" s="271"/>
      <c r="M321" s="272" t="s">
        <v>19</v>
      </c>
      <c r="N321" s="273" t="s">
        <v>43</v>
      </c>
      <c r="O321" s="85"/>
      <c r="P321" s="222">
        <f>O321*H321</f>
        <v>0</v>
      </c>
      <c r="Q321" s="222">
        <v>0.056120000000000003</v>
      </c>
      <c r="R321" s="222">
        <f>Q321*H321</f>
        <v>0.8418000000000001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213</v>
      </c>
      <c r="AT321" s="224" t="s">
        <v>243</v>
      </c>
      <c r="AU321" s="224" t="s">
        <v>153</v>
      </c>
      <c r="AY321" s="18" t="s">
        <v>143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79</v>
      </c>
      <c r="BK321" s="225">
        <f>ROUND(I321*H321,2)</f>
        <v>0</v>
      </c>
      <c r="BL321" s="18" t="s">
        <v>152</v>
      </c>
      <c r="BM321" s="224" t="s">
        <v>1667</v>
      </c>
    </row>
    <row r="322" s="2" customFormat="1">
      <c r="A322" s="39"/>
      <c r="B322" s="40"/>
      <c r="C322" s="41"/>
      <c r="D322" s="226" t="s">
        <v>155</v>
      </c>
      <c r="E322" s="41"/>
      <c r="F322" s="227" t="s">
        <v>1666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155</v>
      </c>
      <c r="AU322" s="18" t="s">
        <v>153</v>
      </c>
    </row>
    <row r="323" s="14" customFormat="1">
      <c r="A323" s="14"/>
      <c r="B323" s="242"/>
      <c r="C323" s="243"/>
      <c r="D323" s="226" t="s">
        <v>159</v>
      </c>
      <c r="E323" s="243"/>
      <c r="F323" s="245" t="s">
        <v>1668</v>
      </c>
      <c r="G323" s="243"/>
      <c r="H323" s="246">
        <v>15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2" t="s">
        <v>159</v>
      </c>
      <c r="AU323" s="252" t="s">
        <v>153</v>
      </c>
      <c r="AV323" s="14" t="s">
        <v>81</v>
      </c>
      <c r="AW323" s="14" t="s">
        <v>4</v>
      </c>
      <c r="AX323" s="14" t="s">
        <v>79</v>
      </c>
      <c r="AY323" s="252" t="s">
        <v>143</v>
      </c>
    </row>
    <row r="324" s="2" customFormat="1" ht="14.4" customHeight="1">
      <c r="A324" s="39"/>
      <c r="B324" s="40"/>
      <c r="C324" s="213" t="s">
        <v>428</v>
      </c>
      <c r="D324" s="213" t="s">
        <v>147</v>
      </c>
      <c r="E324" s="214" t="s">
        <v>1669</v>
      </c>
      <c r="F324" s="215" t="s">
        <v>1670</v>
      </c>
      <c r="G324" s="216" t="s">
        <v>150</v>
      </c>
      <c r="H324" s="217">
        <v>3.375</v>
      </c>
      <c r="I324" s="218"/>
      <c r="J324" s="219">
        <f>ROUND(I324*H324,2)</f>
        <v>0</v>
      </c>
      <c r="K324" s="215" t="s">
        <v>1397</v>
      </c>
      <c r="L324" s="45"/>
      <c r="M324" s="220" t="s">
        <v>19</v>
      </c>
      <c r="N324" s="221" t="s">
        <v>43</v>
      </c>
      <c r="O324" s="85"/>
      <c r="P324" s="222">
        <f>O324*H324</f>
        <v>0</v>
      </c>
      <c r="Q324" s="222">
        <v>2.2563399999999998</v>
      </c>
      <c r="R324" s="222">
        <f>Q324*H324</f>
        <v>7.6151474999999991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152</v>
      </c>
      <c r="AT324" s="224" t="s">
        <v>147</v>
      </c>
      <c r="AU324" s="224" t="s">
        <v>153</v>
      </c>
      <c r="AY324" s="18" t="s">
        <v>143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79</v>
      </c>
      <c r="BK324" s="225">
        <f>ROUND(I324*H324,2)</f>
        <v>0</v>
      </c>
      <c r="BL324" s="18" t="s">
        <v>152</v>
      </c>
      <c r="BM324" s="224" t="s">
        <v>1671</v>
      </c>
    </row>
    <row r="325" s="2" customFormat="1">
      <c r="A325" s="39"/>
      <c r="B325" s="40"/>
      <c r="C325" s="41"/>
      <c r="D325" s="226" t="s">
        <v>155</v>
      </c>
      <c r="E325" s="41"/>
      <c r="F325" s="227" t="s">
        <v>1672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155</v>
      </c>
      <c r="AU325" s="18" t="s">
        <v>153</v>
      </c>
    </row>
    <row r="326" s="14" customFormat="1">
      <c r="A326" s="14"/>
      <c r="B326" s="242"/>
      <c r="C326" s="243"/>
      <c r="D326" s="226" t="s">
        <v>159</v>
      </c>
      <c r="E326" s="244" t="s">
        <v>19</v>
      </c>
      <c r="F326" s="245" t="s">
        <v>1673</v>
      </c>
      <c r="G326" s="243"/>
      <c r="H326" s="246">
        <v>3.375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2" t="s">
        <v>159</v>
      </c>
      <c r="AU326" s="252" t="s">
        <v>153</v>
      </c>
      <c r="AV326" s="14" t="s">
        <v>81</v>
      </c>
      <c r="AW326" s="14" t="s">
        <v>33</v>
      </c>
      <c r="AX326" s="14" t="s">
        <v>79</v>
      </c>
      <c r="AY326" s="252" t="s">
        <v>143</v>
      </c>
    </row>
    <row r="327" s="2" customFormat="1" ht="14.4" customHeight="1">
      <c r="A327" s="39"/>
      <c r="B327" s="40"/>
      <c r="C327" s="213" t="s">
        <v>433</v>
      </c>
      <c r="D327" s="213" t="s">
        <v>147</v>
      </c>
      <c r="E327" s="214" t="s">
        <v>1674</v>
      </c>
      <c r="F327" s="215" t="s">
        <v>1675</v>
      </c>
      <c r="G327" s="216" t="s">
        <v>200</v>
      </c>
      <c r="H327" s="217">
        <v>22</v>
      </c>
      <c r="I327" s="218"/>
      <c r="J327" s="219">
        <f>ROUND(I327*H327,2)</f>
        <v>0</v>
      </c>
      <c r="K327" s="215" t="s">
        <v>1397</v>
      </c>
      <c r="L327" s="45"/>
      <c r="M327" s="220" t="s">
        <v>19</v>
      </c>
      <c r="N327" s="221" t="s">
        <v>43</v>
      </c>
      <c r="O327" s="85"/>
      <c r="P327" s="222">
        <f>O327*H327</f>
        <v>0</v>
      </c>
      <c r="Q327" s="222">
        <v>0</v>
      </c>
      <c r="R327" s="222">
        <f>Q327*H327</f>
        <v>0</v>
      </c>
      <c r="S327" s="222">
        <v>0</v>
      </c>
      <c r="T327" s="223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4" t="s">
        <v>152</v>
      </c>
      <c r="AT327" s="224" t="s">
        <v>147</v>
      </c>
      <c r="AU327" s="224" t="s">
        <v>153</v>
      </c>
      <c r="AY327" s="18" t="s">
        <v>143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8" t="s">
        <v>79</v>
      </c>
      <c r="BK327" s="225">
        <f>ROUND(I327*H327,2)</f>
        <v>0</v>
      </c>
      <c r="BL327" s="18" t="s">
        <v>152</v>
      </c>
      <c r="BM327" s="224" t="s">
        <v>1676</v>
      </c>
    </row>
    <row r="328" s="2" customFormat="1">
      <c r="A328" s="39"/>
      <c r="B328" s="40"/>
      <c r="C328" s="41"/>
      <c r="D328" s="226" t="s">
        <v>155</v>
      </c>
      <c r="E328" s="41"/>
      <c r="F328" s="227" t="s">
        <v>1677</v>
      </c>
      <c r="G328" s="41"/>
      <c r="H328" s="41"/>
      <c r="I328" s="228"/>
      <c r="J328" s="41"/>
      <c r="K328" s="41"/>
      <c r="L328" s="45"/>
      <c r="M328" s="229"/>
      <c r="N328" s="230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155</v>
      </c>
      <c r="AU328" s="18" t="s">
        <v>153</v>
      </c>
    </row>
    <row r="329" s="2" customFormat="1">
      <c r="A329" s="39"/>
      <c r="B329" s="40"/>
      <c r="C329" s="41"/>
      <c r="D329" s="226" t="s">
        <v>157</v>
      </c>
      <c r="E329" s="41"/>
      <c r="F329" s="231" t="s">
        <v>1678</v>
      </c>
      <c r="G329" s="41"/>
      <c r="H329" s="41"/>
      <c r="I329" s="228"/>
      <c r="J329" s="41"/>
      <c r="K329" s="41"/>
      <c r="L329" s="45"/>
      <c r="M329" s="229"/>
      <c r="N329" s="230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157</v>
      </c>
      <c r="AU329" s="18" t="s">
        <v>153</v>
      </c>
    </row>
    <row r="330" s="14" customFormat="1">
      <c r="A330" s="14"/>
      <c r="B330" s="242"/>
      <c r="C330" s="243"/>
      <c r="D330" s="226" t="s">
        <v>159</v>
      </c>
      <c r="E330" s="244" t="s">
        <v>19</v>
      </c>
      <c r="F330" s="245" t="s">
        <v>1679</v>
      </c>
      <c r="G330" s="243"/>
      <c r="H330" s="246">
        <v>22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2" t="s">
        <v>159</v>
      </c>
      <c r="AU330" s="252" t="s">
        <v>153</v>
      </c>
      <c r="AV330" s="14" t="s">
        <v>81</v>
      </c>
      <c r="AW330" s="14" t="s">
        <v>33</v>
      </c>
      <c r="AX330" s="14" t="s">
        <v>79</v>
      </c>
      <c r="AY330" s="252" t="s">
        <v>143</v>
      </c>
    </row>
    <row r="331" s="2" customFormat="1" ht="14.4" customHeight="1">
      <c r="A331" s="39"/>
      <c r="B331" s="40"/>
      <c r="C331" s="213" t="s">
        <v>438</v>
      </c>
      <c r="D331" s="213" t="s">
        <v>147</v>
      </c>
      <c r="E331" s="214" t="s">
        <v>1680</v>
      </c>
      <c r="F331" s="215" t="s">
        <v>1681</v>
      </c>
      <c r="G331" s="216" t="s">
        <v>1682</v>
      </c>
      <c r="H331" s="217">
        <v>1</v>
      </c>
      <c r="I331" s="218"/>
      <c r="J331" s="219">
        <f>ROUND(I331*H331,2)</f>
        <v>0</v>
      </c>
      <c r="K331" s="215" t="s">
        <v>19</v>
      </c>
      <c r="L331" s="45"/>
      <c r="M331" s="220" t="s">
        <v>19</v>
      </c>
      <c r="N331" s="221" t="s">
        <v>43</v>
      </c>
      <c r="O331" s="85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152</v>
      </c>
      <c r="AT331" s="224" t="s">
        <v>147</v>
      </c>
      <c r="AU331" s="224" t="s">
        <v>153</v>
      </c>
      <c r="AY331" s="18" t="s">
        <v>143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79</v>
      </c>
      <c r="BK331" s="225">
        <f>ROUND(I331*H331,2)</f>
        <v>0</v>
      </c>
      <c r="BL331" s="18" t="s">
        <v>152</v>
      </c>
      <c r="BM331" s="224" t="s">
        <v>1683</v>
      </c>
    </row>
    <row r="332" s="2" customFormat="1">
      <c r="A332" s="39"/>
      <c r="B332" s="40"/>
      <c r="C332" s="41"/>
      <c r="D332" s="226" t="s">
        <v>155</v>
      </c>
      <c r="E332" s="41"/>
      <c r="F332" s="227" t="s">
        <v>1681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155</v>
      </c>
      <c r="AU332" s="18" t="s">
        <v>153</v>
      </c>
    </row>
    <row r="333" s="2" customFormat="1">
      <c r="A333" s="39"/>
      <c r="B333" s="40"/>
      <c r="C333" s="41"/>
      <c r="D333" s="226" t="s">
        <v>157</v>
      </c>
      <c r="E333" s="41"/>
      <c r="F333" s="231" t="s">
        <v>1684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157</v>
      </c>
      <c r="AU333" s="18" t="s">
        <v>153</v>
      </c>
    </row>
    <row r="334" s="12" customFormat="1" ht="20.88" customHeight="1">
      <c r="A334" s="12"/>
      <c r="B334" s="197"/>
      <c r="C334" s="198"/>
      <c r="D334" s="199" t="s">
        <v>71</v>
      </c>
      <c r="E334" s="211" t="s">
        <v>653</v>
      </c>
      <c r="F334" s="211" t="s">
        <v>1685</v>
      </c>
      <c r="G334" s="198"/>
      <c r="H334" s="198"/>
      <c r="I334" s="201"/>
      <c r="J334" s="212">
        <f>BK334</f>
        <v>0</v>
      </c>
      <c r="K334" s="198"/>
      <c r="L334" s="203"/>
      <c r="M334" s="204"/>
      <c r="N334" s="205"/>
      <c r="O334" s="205"/>
      <c r="P334" s="206">
        <f>SUM(P335:P339)</f>
        <v>0</v>
      </c>
      <c r="Q334" s="205"/>
      <c r="R334" s="206">
        <f>SUM(R335:R339)</f>
        <v>0.040719999999999999</v>
      </c>
      <c r="S334" s="205"/>
      <c r="T334" s="207">
        <f>SUM(T335:T339)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8" t="s">
        <v>79</v>
      </c>
      <c r="AT334" s="209" t="s">
        <v>71</v>
      </c>
      <c r="AU334" s="209" t="s">
        <v>81</v>
      </c>
      <c r="AY334" s="208" t="s">
        <v>143</v>
      </c>
      <c r="BK334" s="210">
        <f>SUM(BK335:BK339)</f>
        <v>0</v>
      </c>
    </row>
    <row r="335" s="2" customFormat="1" ht="14.4" customHeight="1">
      <c r="A335" s="39"/>
      <c r="B335" s="40"/>
      <c r="C335" s="213" t="s">
        <v>443</v>
      </c>
      <c r="D335" s="213" t="s">
        <v>147</v>
      </c>
      <c r="E335" s="214" t="s">
        <v>1686</v>
      </c>
      <c r="F335" s="215" t="s">
        <v>1687</v>
      </c>
      <c r="G335" s="216" t="s">
        <v>280</v>
      </c>
      <c r="H335" s="217">
        <v>2</v>
      </c>
      <c r="I335" s="218"/>
      <c r="J335" s="219">
        <f>ROUND(I335*H335,2)</f>
        <v>0</v>
      </c>
      <c r="K335" s="215" t="s">
        <v>151</v>
      </c>
      <c r="L335" s="45"/>
      <c r="M335" s="220" t="s">
        <v>19</v>
      </c>
      <c r="N335" s="221" t="s">
        <v>43</v>
      </c>
      <c r="O335" s="85"/>
      <c r="P335" s="222">
        <f>O335*H335</f>
        <v>0</v>
      </c>
      <c r="Q335" s="222">
        <v>0.0093600000000000003</v>
      </c>
      <c r="R335" s="222">
        <f>Q335*H335</f>
        <v>0.018720000000000001</v>
      </c>
      <c r="S335" s="222">
        <v>0</v>
      </c>
      <c r="T335" s="223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24" t="s">
        <v>152</v>
      </c>
      <c r="AT335" s="224" t="s">
        <v>147</v>
      </c>
      <c r="AU335" s="224" t="s">
        <v>153</v>
      </c>
      <c r="AY335" s="18" t="s">
        <v>143</v>
      </c>
      <c r="BE335" s="225">
        <f>IF(N335="základní",J335,0)</f>
        <v>0</v>
      </c>
      <c r="BF335" s="225">
        <f>IF(N335="snížená",J335,0)</f>
        <v>0</v>
      </c>
      <c r="BG335" s="225">
        <f>IF(N335="zákl. přenesená",J335,0)</f>
        <v>0</v>
      </c>
      <c r="BH335" s="225">
        <f>IF(N335="sníž. přenesená",J335,0)</f>
        <v>0</v>
      </c>
      <c r="BI335" s="225">
        <f>IF(N335="nulová",J335,0)</f>
        <v>0</v>
      </c>
      <c r="BJ335" s="18" t="s">
        <v>79</v>
      </c>
      <c r="BK335" s="225">
        <f>ROUND(I335*H335,2)</f>
        <v>0</v>
      </c>
      <c r="BL335" s="18" t="s">
        <v>152</v>
      </c>
      <c r="BM335" s="224" t="s">
        <v>1688</v>
      </c>
    </row>
    <row r="336" s="2" customFormat="1">
      <c r="A336" s="39"/>
      <c r="B336" s="40"/>
      <c r="C336" s="41"/>
      <c r="D336" s="226" t="s">
        <v>155</v>
      </c>
      <c r="E336" s="41"/>
      <c r="F336" s="227" t="s">
        <v>1689</v>
      </c>
      <c r="G336" s="41"/>
      <c r="H336" s="41"/>
      <c r="I336" s="228"/>
      <c r="J336" s="41"/>
      <c r="K336" s="41"/>
      <c r="L336" s="45"/>
      <c r="M336" s="229"/>
      <c r="N336" s="230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155</v>
      </c>
      <c r="AU336" s="18" t="s">
        <v>153</v>
      </c>
    </row>
    <row r="337" s="2" customFormat="1">
      <c r="A337" s="39"/>
      <c r="B337" s="40"/>
      <c r="C337" s="41"/>
      <c r="D337" s="226" t="s">
        <v>157</v>
      </c>
      <c r="E337" s="41"/>
      <c r="F337" s="231" t="s">
        <v>1690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157</v>
      </c>
      <c r="AU337" s="18" t="s">
        <v>153</v>
      </c>
    </row>
    <row r="338" s="2" customFormat="1" ht="14.4" customHeight="1">
      <c r="A338" s="39"/>
      <c r="B338" s="40"/>
      <c r="C338" s="264" t="s">
        <v>448</v>
      </c>
      <c r="D338" s="264" t="s">
        <v>243</v>
      </c>
      <c r="E338" s="265" t="s">
        <v>1691</v>
      </c>
      <c r="F338" s="266" t="s">
        <v>1692</v>
      </c>
      <c r="G338" s="267" t="s">
        <v>280</v>
      </c>
      <c r="H338" s="268">
        <v>2</v>
      </c>
      <c r="I338" s="269"/>
      <c r="J338" s="270">
        <f>ROUND(I338*H338,2)</f>
        <v>0</v>
      </c>
      <c r="K338" s="266" t="s">
        <v>151</v>
      </c>
      <c r="L338" s="271"/>
      <c r="M338" s="272" t="s">
        <v>19</v>
      </c>
      <c r="N338" s="273" t="s">
        <v>43</v>
      </c>
      <c r="O338" s="85"/>
      <c r="P338" s="222">
        <f>O338*H338</f>
        <v>0</v>
      </c>
      <c r="Q338" s="222">
        <v>0.010999999999999999</v>
      </c>
      <c r="R338" s="222">
        <f>Q338*H338</f>
        <v>0.021999999999999999</v>
      </c>
      <c r="S338" s="222">
        <v>0</v>
      </c>
      <c r="T338" s="223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4" t="s">
        <v>213</v>
      </c>
      <c r="AT338" s="224" t="s">
        <v>243</v>
      </c>
      <c r="AU338" s="224" t="s">
        <v>153</v>
      </c>
      <c r="AY338" s="18" t="s">
        <v>143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8" t="s">
        <v>79</v>
      </c>
      <c r="BK338" s="225">
        <f>ROUND(I338*H338,2)</f>
        <v>0</v>
      </c>
      <c r="BL338" s="18" t="s">
        <v>152</v>
      </c>
      <c r="BM338" s="224" t="s">
        <v>1693</v>
      </c>
    </row>
    <row r="339" s="2" customFormat="1">
      <c r="A339" s="39"/>
      <c r="B339" s="40"/>
      <c r="C339" s="41"/>
      <c r="D339" s="226" t="s">
        <v>155</v>
      </c>
      <c r="E339" s="41"/>
      <c r="F339" s="227" t="s">
        <v>1692</v>
      </c>
      <c r="G339" s="41"/>
      <c r="H339" s="41"/>
      <c r="I339" s="228"/>
      <c r="J339" s="41"/>
      <c r="K339" s="41"/>
      <c r="L339" s="45"/>
      <c r="M339" s="229"/>
      <c r="N339" s="230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155</v>
      </c>
      <c r="AU339" s="18" t="s">
        <v>153</v>
      </c>
    </row>
    <row r="340" s="12" customFormat="1" ht="20.88" customHeight="1">
      <c r="A340" s="12"/>
      <c r="B340" s="197"/>
      <c r="C340" s="198"/>
      <c r="D340" s="199" t="s">
        <v>71</v>
      </c>
      <c r="E340" s="211" t="s">
        <v>187</v>
      </c>
      <c r="F340" s="211" t="s">
        <v>188</v>
      </c>
      <c r="G340" s="198"/>
      <c r="H340" s="198"/>
      <c r="I340" s="201"/>
      <c r="J340" s="212">
        <f>BK340</f>
        <v>0</v>
      </c>
      <c r="K340" s="198"/>
      <c r="L340" s="203"/>
      <c r="M340" s="204"/>
      <c r="N340" s="205"/>
      <c r="O340" s="205"/>
      <c r="P340" s="206">
        <f>SUM(P341:P348)</f>
        <v>0</v>
      </c>
      <c r="Q340" s="205"/>
      <c r="R340" s="206">
        <f>SUM(R341:R348)</f>
        <v>0</v>
      </c>
      <c r="S340" s="205"/>
      <c r="T340" s="207">
        <f>SUM(T341:T348)</f>
        <v>112.23984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8" t="s">
        <v>79</v>
      </c>
      <c r="AT340" s="209" t="s">
        <v>71</v>
      </c>
      <c r="AU340" s="209" t="s">
        <v>81</v>
      </c>
      <c r="AY340" s="208" t="s">
        <v>143</v>
      </c>
      <c r="BK340" s="210">
        <f>SUM(BK341:BK348)</f>
        <v>0</v>
      </c>
    </row>
    <row r="341" s="2" customFormat="1" ht="14.4" customHeight="1">
      <c r="A341" s="39"/>
      <c r="B341" s="40"/>
      <c r="C341" s="213" t="s">
        <v>453</v>
      </c>
      <c r="D341" s="213" t="s">
        <v>147</v>
      </c>
      <c r="E341" s="214" t="s">
        <v>190</v>
      </c>
      <c r="F341" s="215" t="s">
        <v>191</v>
      </c>
      <c r="G341" s="216" t="s">
        <v>150</v>
      </c>
      <c r="H341" s="217">
        <v>0.29999999999999999</v>
      </c>
      <c r="I341" s="218"/>
      <c r="J341" s="219">
        <f>ROUND(I341*H341,2)</f>
        <v>0</v>
      </c>
      <c r="K341" s="215" t="s">
        <v>1397</v>
      </c>
      <c r="L341" s="45"/>
      <c r="M341" s="220" t="s">
        <v>19</v>
      </c>
      <c r="N341" s="221" t="s">
        <v>43</v>
      </c>
      <c r="O341" s="85"/>
      <c r="P341" s="222">
        <f>O341*H341</f>
        <v>0</v>
      </c>
      <c r="Q341" s="222">
        <v>0</v>
      </c>
      <c r="R341" s="222">
        <f>Q341*H341</f>
        <v>0</v>
      </c>
      <c r="S341" s="222">
        <v>2.3999999999999999</v>
      </c>
      <c r="T341" s="223">
        <f>S341*H341</f>
        <v>0.71999999999999997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152</v>
      </c>
      <c r="AT341" s="224" t="s">
        <v>147</v>
      </c>
      <c r="AU341" s="224" t="s">
        <v>153</v>
      </c>
      <c r="AY341" s="18" t="s">
        <v>143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79</v>
      </c>
      <c r="BK341" s="225">
        <f>ROUND(I341*H341,2)</f>
        <v>0</v>
      </c>
      <c r="BL341" s="18" t="s">
        <v>152</v>
      </c>
      <c r="BM341" s="224" t="s">
        <v>1694</v>
      </c>
    </row>
    <row r="342" s="2" customFormat="1">
      <c r="A342" s="39"/>
      <c r="B342" s="40"/>
      <c r="C342" s="41"/>
      <c r="D342" s="226" t="s">
        <v>155</v>
      </c>
      <c r="E342" s="41"/>
      <c r="F342" s="227" t="s">
        <v>193</v>
      </c>
      <c r="G342" s="41"/>
      <c r="H342" s="41"/>
      <c r="I342" s="228"/>
      <c r="J342" s="41"/>
      <c r="K342" s="41"/>
      <c r="L342" s="45"/>
      <c r="M342" s="229"/>
      <c r="N342" s="230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155</v>
      </c>
      <c r="AU342" s="18" t="s">
        <v>153</v>
      </c>
    </row>
    <row r="343" s="14" customFormat="1">
      <c r="A343" s="14"/>
      <c r="B343" s="242"/>
      <c r="C343" s="243"/>
      <c r="D343" s="226" t="s">
        <v>159</v>
      </c>
      <c r="E343" s="244" t="s">
        <v>19</v>
      </c>
      <c r="F343" s="245" t="s">
        <v>1695</v>
      </c>
      <c r="G343" s="243"/>
      <c r="H343" s="246">
        <v>0.29999999999999999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2" t="s">
        <v>159</v>
      </c>
      <c r="AU343" s="252" t="s">
        <v>153</v>
      </c>
      <c r="AV343" s="14" t="s">
        <v>81</v>
      </c>
      <c r="AW343" s="14" t="s">
        <v>33</v>
      </c>
      <c r="AX343" s="14" t="s">
        <v>79</v>
      </c>
      <c r="AY343" s="252" t="s">
        <v>143</v>
      </c>
    </row>
    <row r="344" s="2" customFormat="1" ht="14.4" customHeight="1">
      <c r="A344" s="39"/>
      <c r="B344" s="40"/>
      <c r="C344" s="213" t="s">
        <v>458</v>
      </c>
      <c r="D344" s="213" t="s">
        <v>147</v>
      </c>
      <c r="E344" s="214" t="s">
        <v>1696</v>
      </c>
      <c r="F344" s="215" t="s">
        <v>1697</v>
      </c>
      <c r="G344" s="216" t="s">
        <v>280</v>
      </c>
      <c r="H344" s="217">
        <v>232.333</v>
      </c>
      <c r="I344" s="218"/>
      <c r="J344" s="219">
        <f>ROUND(I344*H344,2)</f>
        <v>0</v>
      </c>
      <c r="K344" s="215" t="s">
        <v>1397</v>
      </c>
      <c r="L344" s="45"/>
      <c r="M344" s="220" t="s">
        <v>19</v>
      </c>
      <c r="N344" s="221" t="s">
        <v>43</v>
      </c>
      <c r="O344" s="85"/>
      <c r="P344" s="222">
        <f>O344*H344</f>
        <v>0</v>
      </c>
      <c r="Q344" s="222">
        <v>0</v>
      </c>
      <c r="R344" s="222">
        <f>Q344*H344</f>
        <v>0</v>
      </c>
      <c r="S344" s="222">
        <v>0.47999999999999998</v>
      </c>
      <c r="T344" s="223">
        <f>S344*H344</f>
        <v>111.51984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4" t="s">
        <v>152</v>
      </c>
      <c r="AT344" s="224" t="s">
        <v>147</v>
      </c>
      <c r="AU344" s="224" t="s">
        <v>153</v>
      </c>
      <c r="AY344" s="18" t="s">
        <v>143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8" t="s">
        <v>79</v>
      </c>
      <c r="BK344" s="225">
        <f>ROUND(I344*H344,2)</f>
        <v>0</v>
      </c>
      <c r="BL344" s="18" t="s">
        <v>152</v>
      </c>
      <c r="BM344" s="224" t="s">
        <v>1698</v>
      </c>
    </row>
    <row r="345" s="2" customFormat="1">
      <c r="A345" s="39"/>
      <c r="B345" s="40"/>
      <c r="C345" s="41"/>
      <c r="D345" s="226" t="s">
        <v>155</v>
      </c>
      <c r="E345" s="41"/>
      <c r="F345" s="227" t="s">
        <v>1699</v>
      </c>
      <c r="G345" s="41"/>
      <c r="H345" s="41"/>
      <c r="I345" s="228"/>
      <c r="J345" s="41"/>
      <c r="K345" s="41"/>
      <c r="L345" s="45"/>
      <c r="M345" s="229"/>
      <c r="N345" s="230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155</v>
      </c>
      <c r="AU345" s="18" t="s">
        <v>153</v>
      </c>
    </row>
    <row r="346" s="2" customFormat="1">
      <c r="A346" s="39"/>
      <c r="B346" s="40"/>
      <c r="C346" s="41"/>
      <c r="D346" s="226" t="s">
        <v>157</v>
      </c>
      <c r="E346" s="41"/>
      <c r="F346" s="231" t="s">
        <v>1700</v>
      </c>
      <c r="G346" s="41"/>
      <c r="H346" s="41"/>
      <c r="I346" s="228"/>
      <c r="J346" s="41"/>
      <c r="K346" s="41"/>
      <c r="L346" s="45"/>
      <c r="M346" s="229"/>
      <c r="N346" s="230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157</v>
      </c>
      <c r="AU346" s="18" t="s">
        <v>153</v>
      </c>
    </row>
    <row r="347" s="13" customFormat="1">
      <c r="A347" s="13"/>
      <c r="B347" s="232"/>
      <c r="C347" s="233"/>
      <c r="D347" s="226" t="s">
        <v>159</v>
      </c>
      <c r="E347" s="234" t="s">
        <v>19</v>
      </c>
      <c r="F347" s="235" t="s">
        <v>1701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1" t="s">
        <v>159</v>
      </c>
      <c r="AU347" s="241" t="s">
        <v>153</v>
      </c>
      <c r="AV347" s="13" t="s">
        <v>79</v>
      </c>
      <c r="AW347" s="13" t="s">
        <v>33</v>
      </c>
      <c r="AX347" s="13" t="s">
        <v>72</v>
      </c>
      <c r="AY347" s="241" t="s">
        <v>143</v>
      </c>
    </row>
    <row r="348" s="14" customFormat="1">
      <c r="A348" s="14"/>
      <c r="B348" s="242"/>
      <c r="C348" s="243"/>
      <c r="D348" s="226" t="s">
        <v>159</v>
      </c>
      <c r="E348" s="244" t="s">
        <v>19</v>
      </c>
      <c r="F348" s="245" t="s">
        <v>1702</v>
      </c>
      <c r="G348" s="243"/>
      <c r="H348" s="246">
        <v>232.333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2" t="s">
        <v>159</v>
      </c>
      <c r="AU348" s="252" t="s">
        <v>153</v>
      </c>
      <c r="AV348" s="14" t="s">
        <v>81</v>
      </c>
      <c r="AW348" s="14" t="s">
        <v>33</v>
      </c>
      <c r="AX348" s="14" t="s">
        <v>79</v>
      </c>
      <c r="AY348" s="252" t="s">
        <v>143</v>
      </c>
    </row>
    <row r="349" s="12" customFormat="1" ht="20.88" customHeight="1">
      <c r="A349" s="12"/>
      <c r="B349" s="197"/>
      <c r="C349" s="198"/>
      <c r="D349" s="199" t="s">
        <v>71</v>
      </c>
      <c r="E349" s="211" t="s">
        <v>195</v>
      </c>
      <c r="F349" s="211" t="s">
        <v>196</v>
      </c>
      <c r="G349" s="198"/>
      <c r="H349" s="198"/>
      <c r="I349" s="201"/>
      <c r="J349" s="212">
        <f>BK349</f>
        <v>0</v>
      </c>
      <c r="K349" s="198"/>
      <c r="L349" s="203"/>
      <c r="M349" s="204"/>
      <c r="N349" s="205"/>
      <c r="O349" s="205"/>
      <c r="P349" s="206">
        <f>SUM(P350:P360)</f>
        <v>0</v>
      </c>
      <c r="Q349" s="205"/>
      <c r="R349" s="206">
        <f>SUM(R350:R360)</f>
        <v>0.0028170000000000001</v>
      </c>
      <c r="S349" s="205"/>
      <c r="T349" s="207">
        <f>SUM(T350:T360)</f>
        <v>0.1764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8" t="s">
        <v>79</v>
      </c>
      <c r="AT349" s="209" t="s">
        <v>71</v>
      </c>
      <c r="AU349" s="209" t="s">
        <v>81</v>
      </c>
      <c r="AY349" s="208" t="s">
        <v>143</v>
      </c>
      <c r="BK349" s="210">
        <f>SUM(BK350:BK360)</f>
        <v>0</v>
      </c>
    </row>
    <row r="350" s="2" customFormat="1" ht="14.4" customHeight="1">
      <c r="A350" s="39"/>
      <c r="B350" s="40"/>
      <c r="C350" s="213" t="s">
        <v>463</v>
      </c>
      <c r="D350" s="213" t="s">
        <v>147</v>
      </c>
      <c r="E350" s="214" t="s">
        <v>1703</v>
      </c>
      <c r="F350" s="215" t="s">
        <v>1704</v>
      </c>
      <c r="G350" s="216" t="s">
        <v>200</v>
      </c>
      <c r="H350" s="217">
        <v>0.90000000000000002</v>
      </c>
      <c r="I350" s="218"/>
      <c r="J350" s="219">
        <f>ROUND(I350*H350,2)</f>
        <v>0</v>
      </c>
      <c r="K350" s="215" t="s">
        <v>1397</v>
      </c>
      <c r="L350" s="45"/>
      <c r="M350" s="220" t="s">
        <v>19</v>
      </c>
      <c r="N350" s="221" t="s">
        <v>43</v>
      </c>
      <c r="O350" s="85"/>
      <c r="P350" s="222">
        <f>O350*H350</f>
        <v>0</v>
      </c>
      <c r="Q350" s="222">
        <v>0.00313</v>
      </c>
      <c r="R350" s="222">
        <f>Q350*H350</f>
        <v>0.0028170000000000001</v>
      </c>
      <c r="S350" s="222">
        <v>0.19600000000000001</v>
      </c>
      <c r="T350" s="223">
        <f>S350*H350</f>
        <v>0.1764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152</v>
      </c>
      <c r="AT350" s="224" t="s">
        <v>147</v>
      </c>
      <c r="AU350" s="224" t="s">
        <v>153</v>
      </c>
      <c r="AY350" s="18" t="s">
        <v>143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79</v>
      </c>
      <c r="BK350" s="225">
        <f>ROUND(I350*H350,2)</f>
        <v>0</v>
      </c>
      <c r="BL350" s="18" t="s">
        <v>152</v>
      </c>
      <c r="BM350" s="224" t="s">
        <v>1705</v>
      </c>
    </row>
    <row r="351" s="2" customFormat="1">
      <c r="A351" s="39"/>
      <c r="B351" s="40"/>
      <c r="C351" s="41"/>
      <c r="D351" s="226" t="s">
        <v>155</v>
      </c>
      <c r="E351" s="41"/>
      <c r="F351" s="227" t="s">
        <v>1706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155</v>
      </c>
      <c r="AU351" s="18" t="s">
        <v>153</v>
      </c>
    </row>
    <row r="352" s="2" customFormat="1">
      <c r="A352" s="39"/>
      <c r="B352" s="40"/>
      <c r="C352" s="41"/>
      <c r="D352" s="226" t="s">
        <v>157</v>
      </c>
      <c r="E352" s="41"/>
      <c r="F352" s="231" t="s">
        <v>203</v>
      </c>
      <c r="G352" s="41"/>
      <c r="H352" s="41"/>
      <c r="I352" s="228"/>
      <c r="J352" s="41"/>
      <c r="K352" s="41"/>
      <c r="L352" s="45"/>
      <c r="M352" s="229"/>
      <c r="N352" s="230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157</v>
      </c>
      <c r="AU352" s="18" t="s">
        <v>153</v>
      </c>
    </row>
    <row r="353" s="13" customFormat="1">
      <c r="A353" s="13"/>
      <c r="B353" s="232"/>
      <c r="C353" s="233"/>
      <c r="D353" s="226" t="s">
        <v>159</v>
      </c>
      <c r="E353" s="234" t="s">
        <v>19</v>
      </c>
      <c r="F353" s="235" t="s">
        <v>1707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1" t="s">
        <v>159</v>
      </c>
      <c r="AU353" s="241" t="s">
        <v>153</v>
      </c>
      <c r="AV353" s="13" t="s">
        <v>79</v>
      </c>
      <c r="AW353" s="13" t="s">
        <v>33</v>
      </c>
      <c r="AX353" s="13" t="s">
        <v>72</v>
      </c>
      <c r="AY353" s="241" t="s">
        <v>143</v>
      </c>
    </row>
    <row r="354" s="14" customFormat="1">
      <c r="A354" s="14"/>
      <c r="B354" s="242"/>
      <c r="C354" s="243"/>
      <c r="D354" s="226" t="s">
        <v>159</v>
      </c>
      <c r="E354" s="244" t="s">
        <v>19</v>
      </c>
      <c r="F354" s="245" t="s">
        <v>1708</v>
      </c>
      <c r="G354" s="243"/>
      <c r="H354" s="246">
        <v>0.90000000000000002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2" t="s">
        <v>159</v>
      </c>
      <c r="AU354" s="252" t="s">
        <v>153</v>
      </c>
      <c r="AV354" s="14" t="s">
        <v>81</v>
      </c>
      <c r="AW354" s="14" t="s">
        <v>33</v>
      </c>
      <c r="AX354" s="14" t="s">
        <v>79</v>
      </c>
      <c r="AY354" s="252" t="s">
        <v>143</v>
      </c>
    </row>
    <row r="355" s="2" customFormat="1" ht="14.4" customHeight="1">
      <c r="A355" s="39"/>
      <c r="B355" s="40"/>
      <c r="C355" s="213" t="s">
        <v>470</v>
      </c>
      <c r="D355" s="213" t="s">
        <v>147</v>
      </c>
      <c r="E355" s="214" t="s">
        <v>1709</v>
      </c>
      <c r="F355" s="215" t="s">
        <v>1710</v>
      </c>
      <c r="G355" s="216" t="s">
        <v>200</v>
      </c>
      <c r="H355" s="217">
        <v>75</v>
      </c>
      <c r="I355" s="218"/>
      <c r="J355" s="219">
        <f>ROUND(I355*H355,2)</f>
        <v>0</v>
      </c>
      <c r="K355" s="215" t="s">
        <v>1397</v>
      </c>
      <c r="L355" s="45"/>
      <c r="M355" s="220" t="s">
        <v>19</v>
      </c>
      <c r="N355" s="221" t="s">
        <v>43</v>
      </c>
      <c r="O355" s="85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152</v>
      </c>
      <c r="AT355" s="224" t="s">
        <v>147</v>
      </c>
      <c r="AU355" s="224" t="s">
        <v>153</v>
      </c>
      <c r="AY355" s="18" t="s">
        <v>143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79</v>
      </c>
      <c r="BK355" s="225">
        <f>ROUND(I355*H355,2)</f>
        <v>0</v>
      </c>
      <c r="BL355" s="18" t="s">
        <v>152</v>
      </c>
      <c r="BM355" s="224" t="s">
        <v>1711</v>
      </c>
    </row>
    <row r="356" s="2" customFormat="1">
      <c r="A356" s="39"/>
      <c r="B356" s="40"/>
      <c r="C356" s="41"/>
      <c r="D356" s="226" t="s">
        <v>155</v>
      </c>
      <c r="E356" s="41"/>
      <c r="F356" s="227" t="s">
        <v>1712</v>
      </c>
      <c r="G356" s="41"/>
      <c r="H356" s="41"/>
      <c r="I356" s="228"/>
      <c r="J356" s="41"/>
      <c r="K356" s="41"/>
      <c r="L356" s="45"/>
      <c r="M356" s="229"/>
      <c r="N356" s="230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155</v>
      </c>
      <c r="AU356" s="18" t="s">
        <v>153</v>
      </c>
    </row>
    <row r="357" s="2" customFormat="1">
      <c r="A357" s="39"/>
      <c r="B357" s="40"/>
      <c r="C357" s="41"/>
      <c r="D357" s="226" t="s">
        <v>157</v>
      </c>
      <c r="E357" s="41"/>
      <c r="F357" s="231" t="s">
        <v>1713</v>
      </c>
      <c r="G357" s="41"/>
      <c r="H357" s="41"/>
      <c r="I357" s="228"/>
      <c r="J357" s="41"/>
      <c r="K357" s="41"/>
      <c r="L357" s="45"/>
      <c r="M357" s="229"/>
      <c r="N357" s="230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157</v>
      </c>
      <c r="AU357" s="18" t="s">
        <v>153</v>
      </c>
    </row>
    <row r="358" s="2" customFormat="1" ht="14.4" customHeight="1">
      <c r="A358" s="39"/>
      <c r="B358" s="40"/>
      <c r="C358" s="213" t="s">
        <v>475</v>
      </c>
      <c r="D358" s="213" t="s">
        <v>147</v>
      </c>
      <c r="E358" s="214" t="s">
        <v>1714</v>
      </c>
      <c r="F358" s="215" t="s">
        <v>1715</v>
      </c>
      <c r="G358" s="216" t="s">
        <v>166</v>
      </c>
      <c r="H358" s="217">
        <v>147</v>
      </c>
      <c r="I358" s="218"/>
      <c r="J358" s="219">
        <f>ROUND(I358*H358,2)</f>
        <v>0</v>
      </c>
      <c r="K358" s="215" t="s">
        <v>1397</v>
      </c>
      <c r="L358" s="45"/>
      <c r="M358" s="220" t="s">
        <v>19</v>
      </c>
      <c r="N358" s="221" t="s">
        <v>43</v>
      </c>
      <c r="O358" s="85"/>
      <c r="P358" s="222">
        <f>O358*H358</f>
        <v>0</v>
      </c>
      <c r="Q358" s="222">
        <v>0</v>
      </c>
      <c r="R358" s="222">
        <f>Q358*H358</f>
        <v>0</v>
      </c>
      <c r="S358" s="222">
        <v>0</v>
      </c>
      <c r="T358" s="223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4" t="s">
        <v>152</v>
      </c>
      <c r="AT358" s="224" t="s">
        <v>147</v>
      </c>
      <c r="AU358" s="224" t="s">
        <v>153</v>
      </c>
      <c r="AY358" s="18" t="s">
        <v>143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8" t="s">
        <v>79</v>
      </c>
      <c r="BK358" s="225">
        <f>ROUND(I358*H358,2)</f>
        <v>0</v>
      </c>
      <c r="BL358" s="18" t="s">
        <v>152</v>
      </c>
      <c r="BM358" s="224" t="s">
        <v>1716</v>
      </c>
    </row>
    <row r="359" s="2" customFormat="1">
      <c r="A359" s="39"/>
      <c r="B359" s="40"/>
      <c r="C359" s="41"/>
      <c r="D359" s="226" t="s">
        <v>155</v>
      </c>
      <c r="E359" s="41"/>
      <c r="F359" s="227" t="s">
        <v>1717</v>
      </c>
      <c r="G359" s="41"/>
      <c r="H359" s="41"/>
      <c r="I359" s="228"/>
      <c r="J359" s="41"/>
      <c r="K359" s="41"/>
      <c r="L359" s="45"/>
      <c r="M359" s="229"/>
      <c r="N359" s="230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155</v>
      </c>
      <c r="AU359" s="18" t="s">
        <v>153</v>
      </c>
    </row>
    <row r="360" s="2" customFormat="1">
      <c r="A360" s="39"/>
      <c r="B360" s="40"/>
      <c r="C360" s="41"/>
      <c r="D360" s="226" t="s">
        <v>157</v>
      </c>
      <c r="E360" s="41"/>
      <c r="F360" s="231" t="s">
        <v>1718</v>
      </c>
      <c r="G360" s="41"/>
      <c r="H360" s="41"/>
      <c r="I360" s="228"/>
      <c r="J360" s="41"/>
      <c r="K360" s="41"/>
      <c r="L360" s="45"/>
      <c r="M360" s="229"/>
      <c r="N360" s="230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157</v>
      </c>
      <c r="AU360" s="18" t="s">
        <v>153</v>
      </c>
    </row>
    <row r="361" s="12" customFormat="1" ht="22.8" customHeight="1">
      <c r="A361" s="12"/>
      <c r="B361" s="197"/>
      <c r="C361" s="198"/>
      <c r="D361" s="199" t="s">
        <v>71</v>
      </c>
      <c r="E361" s="211" t="s">
        <v>205</v>
      </c>
      <c r="F361" s="211" t="s">
        <v>206</v>
      </c>
      <c r="G361" s="198"/>
      <c r="H361" s="198"/>
      <c r="I361" s="201"/>
      <c r="J361" s="212">
        <f>BK361</f>
        <v>0</v>
      </c>
      <c r="K361" s="198"/>
      <c r="L361" s="203"/>
      <c r="M361" s="204"/>
      <c r="N361" s="205"/>
      <c r="O361" s="205"/>
      <c r="P361" s="206">
        <f>SUM(P362:P383)</f>
        <v>0</v>
      </c>
      <c r="Q361" s="205"/>
      <c r="R361" s="206">
        <f>SUM(R362:R383)</f>
        <v>0</v>
      </c>
      <c r="S361" s="205"/>
      <c r="T361" s="207">
        <f>SUM(T362:T383)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8" t="s">
        <v>79</v>
      </c>
      <c r="AT361" s="209" t="s">
        <v>71</v>
      </c>
      <c r="AU361" s="209" t="s">
        <v>79</v>
      </c>
      <c r="AY361" s="208" t="s">
        <v>143</v>
      </c>
      <c r="BK361" s="210">
        <f>SUM(BK362:BK383)</f>
        <v>0</v>
      </c>
    </row>
    <row r="362" s="2" customFormat="1" ht="14.4" customHeight="1">
      <c r="A362" s="39"/>
      <c r="B362" s="40"/>
      <c r="C362" s="213" t="s">
        <v>480</v>
      </c>
      <c r="D362" s="213" t="s">
        <v>147</v>
      </c>
      <c r="E362" s="214" t="s">
        <v>1719</v>
      </c>
      <c r="F362" s="215" t="s">
        <v>1720</v>
      </c>
      <c r="G362" s="216" t="s">
        <v>178</v>
      </c>
      <c r="H362" s="217">
        <v>206.67099999999999</v>
      </c>
      <c r="I362" s="218"/>
      <c r="J362" s="219">
        <f>ROUND(I362*H362,2)</f>
        <v>0</v>
      </c>
      <c r="K362" s="215" t="s">
        <v>1397</v>
      </c>
      <c r="L362" s="45"/>
      <c r="M362" s="220" t="s">
        <v>19</v>
      </c>
      <c r="N362" s="221" t="s">
        <v>43</v>
      </c>
      <c r="O362" s="85"/>
      <c r="P362" s="222">
        <f>O362*H362</f>
        <v>0</v>
      </c>
      <c r="Q362" s="222">
        <v>0</v>
      </c>
      <c r="R362" s="222">
        <f>Q362*H362</f>
        <v>0</v>
      </c>
      <c r="S362" s="222">
        <v>0</v>
      </c>
      <c r="T362" s="223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4" t="s">
        <v>152</v>
      </c>
      <c r="AT362" s="224" t="s">
        <v>147</v>
      </c>
      <c r="AU362" s="224" t="s">
        <v>81</v>
      </c>
      <c r="AY362" s="18" t="s">
        <v>143</v>
      </c>
      <c r="BE362" s="225">
        <f>IF(N362="základní",J362,0)</f>
        <v>0</v>
      </c>
      <c r="BF362" s="225">
        <f>IF(N362="snížená",J362,0)</f>
        <v>0</v>
      </c>
      <c r="BG362" s="225">
        <f>IF(N362="zákl. přenesená",J362,0)</f>
        <v>0</v>
      </c>
      <c r="BH362" s="225">
        <f>IF(N362="sníž. přenesená",J362,0)</f>
        <v>0</v>
      </c>
      <c r="BI362" s="225">
        <f>IF(N362="nulová",J362,0)</f>
        <v>0</v>
      </c>
      <c r="BJ362" s="18" t="s">
        <v>79</v>
      </c>
      <c r="BK362" s="225">
        <f>ROUND(I362*H362,2)</f>
        <v>0</v>
      </c>
      <c r="BL362" s="18" t="s">
        <v>152</v>
      </c>
      <c r="BM362" s="224" t="s">
        <v>1721</v>
      </c>
    </row>
    <row r="363" s="2" customFormat="1">
      <c r="A363" s="39"/>
      <c r="B363" s="40"/>
      <c r="C363" s="41"/>
      <c r="D363" s="226" t="s">
        <v>155</v>
      </c>
      <c r="E363" s="41"/>
      <c r="F363" s="227" t="s">
        <v>1722</v>
      </c>
      <c r="G363" s="41"/>
      <c r="H363" s="41"/>
      <c r="I363" s="228"/>
      <c r="J363" s="41"/>
      <c r="K363" s="41"/>
      <c r="L363" s="45"/>
      <c r="M363" s="229"/>
      <c r="N363" s="230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155</v>
      </c>
      <c r="AU363" s="18" t="s">
        <v>81</v>
      </c>
    </row>
    <row r="364" s="2" customFormat="1">
      <c r="A364" s="39"/>
      <c r="B364" s="40"/>
      <c r="C364" s="41"/>
      <c r="D364" s="226" t="s">
        <v>157</v>
      </c>
      <c r="E364" s="41"/>
      <c r="F364" s="231" t="s">
        <v>1723</v>
      </c>
      <c r="G364" s="41"/>
      <c r="H364" s="41"/>
      <c r="I364" s="228"/>
      <c r="J364" s="41"/>
      <c r="K364" s="41"/>
      <c r="L364" s="45"/>
      <c r="M364" s="229"/>
      <c r="N364" s="230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157</v>
      </c>
      <c r="AU364" s="18" t="s">
        <v>81</v>
      </c>
    </row>
    <row r="365" s="2" customFormat="1" ht="14.4" customHeight="1">
      <c r="A365" s="39"/>
      <c r="B365" s="40"/>
      <c r="C365" s="213" t="s">
        <v>484</v>
      </c>
      <c r="D365" s="213" t="s">
        <v>147</v>
      </c>
      <c r="E365" s="214" t="s">
        <v>1724</v>
      </c>
      <c r="F365" s="215" t="s">
        <v>1725</v>
      </c>
      <c r="G365" s="216" t="s">
        <v>178</v>
      </c>
      <c r="H365" s="217">
        <v>3100.0650000000001</v>
      </c>
      <c r="I365" s="218"/>
      <c r="J365" s="219">
        <f>ROUND(I365*H365,2)</f>
        <v>0</v>
      </c>
      <c r="K365" s="215" t="s">
        <v>1397</v>
      </c>
      <c r="L365" s="45"/>
      <c r="M365" s="220" t="s">
        <v>19</v>
      </c>
      <c r="N365" s="221" t="s">
        <v>43</v>
      </c>
      <c r="O365" s="85"/>
      <c r="P365" s="222">
        <f>O365*H365</f>
        <v>0</v>
      </c>
      <c r="Q365" s="222">
        <v>0</v>
      </c>
      <c r="R365" s="222">
        <f>Q365*H365</f>
        <v>0</v>
      </c>
      <c r="S365" s="222">
        <v>0</v>
      </c>
      <c r="T365" s="223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4" t="s">
        <v>152</v>
      </c>
      <c r="AT365" s="224" t="s">
        <v>147</v>
      </c>
      <c r="AU365" s="224" t="s">
        <v>81</v>
      </c>
      <c r="AY365" s="18" t="s">
        <v>143</v>
      </c>
      <c r="BE365" s="225">
        <f>IF(N365="základní",J365,0)</f>
        <v>0</v>
      </c>
      <c r="BF365" s="225">
        <f>IF(N365="snížená",J365,0)</f>
        <v>0</v>
      </c>
      <c r="BG365" s="225">
        <f>IF(N365="zákl. přenesená",J365,0)</f>
        <v>0</v>
      </c>
      <c r="BH365" s="225">
        <f>IF(N365="sníž. přenesená",J365,0)</f>
        <v>0</v>
      </c>
      <c r="BI365" s="225">
        <f>IF(N365="nulová",J365,0)</f>
        <v>0</v>
      </c>
      <c r="BJ365" s="18" t="s">
        <v>79</v>
      </c>
      <c r="BK365" s="225">
        <f>ROUND(I365*H365,2)</f>
        <v>0</v>
      </c>
      <c r="BL365" s="18" t="s">
        <v>152</v>
      </c>
      <c r="BM365" s="224" t="s">
        <v>1726</v>
      </c>
    </row>
    <row r="366" s="2" customFormat="1">
      <c r="A366" s="39"/>
      <c r="B366" s="40"/>
      <c r="C366" s="41"/>
      <c r="D366" s="226" t="s">
        <v>155</v>
      </c>
      <c r="E366" s="41"/>
      <c r="F366" s="227" t="s">
        <v>1727</v>
      </c>
      <c r="G366" s="41"/>
      <c r="H366" s="41"/>
      <c r="I366" s="228"/>
      <c r="J366" s="41"/>
      <c r="K366" s="41"/>
      <c r="L366" s="45"/>
      <c r="M366" s="229"/>
      <c r="N366" s="230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155</v>
      </c>
      <c r="AU366" s="18" t="s">
        <v>81</v>
      </c>
    </row>
    <row r="367" s="2" customFormat="1">
      <c r="A367" s="39"/>
      <c r="B367" s="40"/>
      <c r="C367" s="41"/>
      <c r="D367" s="226" t="s">
        <v>157</v>
      </c>
      <c r="E367" s="41"/>
      <c r="F367" s="231" t="s">
        <v>1723</v>
      </c>
      <c r="G367" s="41"/>
      <c r="H367" s="41"/>
      <c r="I367" s="228"/>
      <c r="J367" s="41"/>
      <c r="K367" s="41"/>
      <c r="L367" s="45"/>
      <c r="M367" s="229"/>
      <c r="N367" s="230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157</v>
      </c>
      <c r="AU367" s="18" t="s">
        <v>81</v>
      </c>
    </row>
    <row r="368" s="14" customFormat="1">
      <c r="A368" s="14"/>
      <c r="B368" s="242"/>
      <c r="C368" s="243"/>
      <c r="D368" s="226" t="s">
        <v>159</v>
      </c>
      <c r="E368" s="243"/>
      <c r="F368" s="245" t="s">
        <v>1728</v>
      </c>
      <c r="G368" s="243"/>
      <c r="H368" s="246">
        <v>3100.0650000000001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2" t="s">
        <v>159</v>
      </c>
      <c r="AU368" s="252" t="s">
        <v>81</v>
      </c>
      <c r="AV368" s="14" t="s">
        <v>81</v>
      </c>
      <c r="AW368" s="14" t="s">
        <v>4</v>
      </c>
      <c r="AX368" s="14" t="s">
        <v>79</v>
      </c>
      <c r="AY368" s="252" t="s">
        <v>143</v>
      </c>
    </row>
    <row r="369" s="2" customFormat="1" ht="14.4" customHeight="1">
      <c r="A369" s="39"/>
      <c r="B369" s="40"/>
      <c r="C369" s="213" t="s">
        <v>489</v>
      </c>
      <c r="D369" s="213" t="s">
        <v>147</v>
      </c>
      <c r="E369" s="214" t="s">
        <v>1729</v>
      </c>
      <c r="F369" s="215" t="s">
        <v>1730</v>
      </c>
      <c r="G369" s="216" t="s">
        <v>178</v>
      </c>
      <c r="H369" s="217">
        <v>206.67099999999999</v>
      </c>
      <c r="I369" s="218"/>
      <c r="J369" s="219">
        <f>ROUND(I369*H369,2)</f>
        <v>0</v>
      </c>
      <c r="K369" s="215" t="s">
        <v>1397</v>
      </c>
      <c r="L369" s="45"/>
      <c r="M369" s="220" t="s">
        <v>19</v>
      </c>
      <c r="N369" s="221" t="s">
        <v>43</v>
      </c>
      <c r="O369" s="85"/>
      <c r="P369" s="222">
        <f>O369*H369</f>
        <v>0</v>
      </c>
      <c r="Q369" s="222">
        <v>0</v>
      </c>
      <c r="R369" s="222">
        <f>Q369*H369</f>
        <v>0</v>
      </c>
      <c r="S369" s="222">
        <v>0</v>
      </c>
      <c r="T369" s="223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24" t="s">
        <v>152</v>
      </c>
      <c r="AT369" s="224" t="s">
        <v>147</v>
      </c>
      <c r="AU369" s="224" t="s">
        <v>81</v>
      </c>
      <c r="AY369" s="18" t="s">
        <v>143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8" t="s">
        <v>79</v>
      </c>
      <c r="BK369" s="225">
        <f>ROUND(I369*H369,2)</f>
        <v>0</v>
      </c>
      <c r="BL369" s="18" t="s">
        <v>152</v>
      </c>
      <c r="BM369" s="224" t="s">
        <v>1731</v>
      </c>
    </row>
    <row r="370" s="2" customFormat="1">
      <c r="A370" s="39"/>
      <c r="B370" s="40"/>
      <c r="C370" s="41"/>
      <c r="D370" s="226" t="s">
        <v>155</v>
      </c>
      <c r="E370" s="41"/>
      <c r="F370" s="227" t="s">
        <v>1732</v>
      </c>
      <c r="G370" s="41"/>
      <c r="H370" s="41"/>
      <c r="I370" s="228"/>
      <c r="J370" s="41"/>
      <c r="K370" s="41"/>
      <c r="L370" s="45"/>
      <c r="M370" s="229"/>
      <c r="N370" s="230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155</v>
      </c>
      <c r="AU370" s="18" t="s">
        <v>81</v>
      </c>
    </row>
    <row r="371" s="2" customFormat="1">
      <c r="A371" s="39"/>
      <c r="B371" s="40"/>
      <c r="C371" s="41"/>
      <c r="D371" s="226" t="s">
        <v>157</v>
      </c>
      <c r="E371" s="41"/>
      <c r="F371" s="231" t="s">
        <v>1733</v>
      </c>
      <c r="G371" s="41"/>
      <c r="H371" s="41"/>
      <c r="I371" s="228"/>
      <c r="J371" s="41"/>
      <c r="K371" s="41"/>
      <c r="L371" s="45"/>
      <c r="M371" s="229"/>
      <c r="N371" s="230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157</v>
      </c>
      <c r="AU371" s="18" t="s">
        <v>81</v>
      </c>
    </row>
    <row r="372" s="2" customFormat="1" ht="14.4" customHeight="1">
      <c r="A372" s="39"/>
      <c r="B372" s="40"/>
      <c r="C372" s="213" t="s">
        <v>494</v>
      </c>
      <c r="D372" s="213" t="s">
        <v>147</v>
      </c>
      <c r="E372" s="214" t="s">
        <v>1734</v>
      </c>
      <c r="F372" s="215" t="s">
        <v>1735</v>
      </c>
      <c r="G372" s="216" t="s">
        <v>178</v>
      </c>
      <c r="H372" s="217">
        <v>165.291</v>
      </c>
      <c r="I372" s="218"/>
      <c r="J372" s="219">
        <f>ROUND(I372*H372,2)</f>
        <v>0</v>
      </c>
      <c r="K372" s="215" t="s">
        <v>1397</v>
      </c>
      <c r="L372" s="45"/>
      <c r="M372" s="220" t="s">
        <v>19</v>
      </c>
      <c r="N372" s="221" t="s">
        <v>43</v>
      </c>
      <c r="O372" s="85"/>
      <c r="P372" s="222">
        <f>O372*H372</f>
        <v>0</v>
      </c>
      <c r="Q372" s="222">
        <v>0</v>
      </c>
      <c r="R372" s="222">
        <f>Q372*H372</f>
        <v>0</v>
      </c>
      <c r="S372" s="222">
        <v>0</v>
      </c>
      <c r="T372" s="223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4" t="s">
        <v>152</v>
      </c>
      <c r="AT372" s="224" t="s">
        <v>147</v>
      </c>
      <c r="AU372" s="224" t="s">
        <v>81</v>
      </c>
      <c r="AY372" s="18" t="s">
        <v>143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8" t="s">
        <v>79</v>
      </c>
      <c r="BK372" s="225">
        <f>ROUND(I372*H372,2)</f>
        <v>0</v>
      </c>
      <c r="BL372" s="18" t="s">
        <v>152</v>
      </c>
      <c r="BM372" s="224" t="s">
        <v>1736</v>
      </c>
    </row>
    <row r="373" s="2" customFormat="1">
      <c r="A373" s="39"/>
      <c r="B373" s="40"/>
      <c r="C373" s="41"/>
      <c r="D373" s="226" t="s">
        <v>155</v>
      </c>
      <c r="E373" s="41"/>
      <c r="F373" s="227" t="s">
        <v>1737</v>
      </c>
      <c r="G373" s="41"/>
      <c r="H373" s="41"/>
      <c r="I373" s="228"/>
      <c r="J373" s="41"/>
      <c r="K373" s="41"/>
      <c r="L373" s="45"/>
      <c r="M373" s="229"/>
      <c r="N373" s="230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155</v>
      </c>
      <c r="AU373" s="18" t="s">
        <v>81</v>
      </c>
    </row>
    <row r="374" s="2" customFormat="1">
      <c r="A374" s="39"/>
      <c r="B374" s="40"/>
      <c r="C374" s="41"/>
      <c r="D374" s="226" t="s">
        <v>157</v>
      </c>
      <c r="E374" s="41"/>
      <c r="F374" s="231" t="s">
        <v>1738</v>
      </c>
      <c r="G374" s="41"/>
      <c r="H374" s="41"/>
      <c r="I374" s="228"/>
      <c r="J374" s="41"/>
      <c r="K374" s="41"/>
      <c r="L374" s="45"/>
      <c r="M374" s="229"/>
      <c r="N374" s="230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157</v>
      </c>
      <c r="AU374" s="18" t="s">
        <v>81</v>
      </c>
    </row>
    <row r="375" s="14" customFormat="1">
      <c r="A375" s="14"/>
      <c r="B375" s="242"/>
      <c r="C375" s="243"/>
      <c r="D375" s="226" t="s">
        <v>159</v>
      </c>
      <c r="E375" s="244" t="s">
        <v>19</v>
      </c>
      <c r="F375" s="245" t="s">
        <v>1739</v>
      </c>
      <c r="G375" s="243"/>
      <c r="H375" s="246">
        <v>165.291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2" t="s">
        <v>159</v>
      </c>
      <c r="AU375" s="252" t="s">
        <v>81</v>
      </c>
      <c r="AV375" s="14" t="s">
        <v>81</v>
      </c>
      <c r="AW375" s="14" t="s">
        <v>33</v>
      </c>
      <c r="AX375" s="14" t="s">
        <v>79</v>
      </c>
      <c r="AY375" s="252" t="s">
        <v>143</v>
      </c>
    </row>
    <row r="376" s="2" customFormat="1" ht="14.4" customHeight="1">
      <c r="A376" s="39"/>
      <c r="B376" s="40"/>
      <c r="C376" s="213" t="s">
        <v>498</v>
      </c>
      <c r="D376" s="213" t="s">
        <v>147</v>
      </c>
      <c r="E376" s="214" t="s">
        <v>1740</v>
      </c>
      <c r="F376" s="215" t="s">
        <v>1741</v>
      </c>
      <c r="G376" s="216" t="s">
        <v>178</v>
      </c>
      <c r="H376" s="217">
        <v>9.4800000000000004</v>
      </c>
      <c r="I376" s="218"/>
      <c r="J376" s="219">
        <f>ROUND(I376*H376,2)</f>
        <v>0</v>
      </c>
      <c r="K376" s="215" t="s">
        <v>1397</v>
      </c>
      <c r="L376" s="45"/>
      <c r="M376" s="220" t="s">
        <v>19</v>
      </c>
      <c r="N376" s="221" t="s">
        <v>43</v>
      </c>
      <c r="O376" s="85"/>
      <c r="P376" s="222">
        <f>O376*H376</f>
        <v>0</v>
      </c>
      <c r="Q376" s="222">
        <v>0</v>
      </c>
      <c r="R376" s="222">
        <f>Q376*H376</f>
        <v>0</v>
      </c>
      <c r="S376" s="222">
        <v>0</v>
      </c>
      <c r="T376" s="223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4" t="s">
        <v>152</v>
      </c>
      <c r="AT376" s="224" t="s">
        <v>147</v>
      </c>
      <c r="AU376" s="224" t="s">
        <v>81</v>
      </c>
      <c r="AY376" s="18" t="s">
        <v>143</v>
      </c>
      <c r="BE376" s="225">
        <f>IF(N376="základní",J376,0)</f>
        <v>0</v>
      </c>
      <c r="BF376" s="225">
        <f>IF(N376="snížená",J376,0)</f>
        <v>0</v>
      </c>
      <c r="BG376" s="225">
        <f>IF(N376="zákl. přenesená",J376,0)</f>
        <v>0</v>
      </c>
      <c r="BH376" s="225">
        <f>IF(N376="sníž. přenesená",J376,0)</f>
        <v>0</v>
      </c>
      <c r="BI376" s="225">
        <f>IF(N376="nulová",J376,0)</f>
        <v>0</v>
      </c>
      <c r="BJ376" s="18" t="s">
        <v>79</v>
      </c>
      <c r="BK376" s="225">
        <f>ROUND(I376*H376,2)</f>
        <v>0</v>
      </c>
      <c r="BL376" s="18" t="s">
        <v>152</v>
      </c>
      <c r="BM376" s="224" t="s">
        <v>1742</v>
      </c>
    </row>
    <row r="377" s="2" customFormat="1">
      <c r="A377" s="39"/>
      <c r="B377" s="40"/>
      <c r="C377" s="41"/>
      <c r="D377" s="226" t="s">
        <v>155</v>
      </c>
      <c r="E377" s="41"/>
      <c r="F377" s="227" t="s">
        <v>1743</v>
      </c>
      <c r="G377" s="41"/>
      <c r="H377" s="41"/>
      <c r="I377" s="228"/>
      <c r="J377" s="41"/>
      <c r="K377" s="41"/>
      <c r="L377" s="45"/>
      <c r="M377" s="229"/>
      <c r="N377" s="230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155</v>
      </c>
      <c r="AU377" s="18" t="s">
        <v>81</v>
      </c>
    </row>
    <row r="378" s="2" customFormat="1">
      <c r="A378" s="39"/>
      <c r="B378" s="40"/>
      <c r="C378" s="41"/>
      <c r="D378" s="226" t="s">
        <v>157</v>
      </c>
      <c r="E378" s="41"/>
      <c r="F378" s="231" t="s">
        <v>1738</v>
      </c>
      <c r="G378" s="41"/>
      <c r="H378" s="41"/>
      <c r="I378" s="228"/>
      <c r="J378" s="41"/>
      <c r="K378" s="41"/>
      <c r="L378" s="45"/>
      <c r="M378" s="229"/>
      <c r="N378" s="230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157</v>
      </c>
      <c r="AU378" s="18" t="s">
        <v>81</v>
      </c>
    </row>
    <row r="379" s="14" customFormat="1">
      <c r="A379" s="14"/>
      <c r="B379" s="242"/>
      <c r="C379" s="243"/>
      <c r="D379" s="226" t="s">
        <v>159</v>
      </c>
      <c r="E379" s="244" t="s">
        <v>19</v>
      </c>
      <c r="F379" s="245" t="s">
        <v>1744</v>
      </c>
      <c r="G379" s="243"/>
      <c r="H379" s="246">
        <v>9.4800000000000004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2" t="s">
        <v>159</v>
      </c>
      <c r="AU379" s="252" t="s">
        <v>81</v>
      </c>
      <c r="AV379" s="14" t="s">
        <v>81</v>
      </c>
      <c r="AW379" s="14" t="s">
        <v>33</v>
      </c>
      <c r="AX379" s="14" t="s">
        <v>79</v>
      </c>
      <c r="AY379" s="252" t="s">
        <v>143</v>
      </c>
    </row>
    <row r="380" s="2" customFormat="1" ht="14.4" customHeight="1">
      <c r="A380" s="39"/>
      <c r="B380" s="40"/>
      <c r="C380" s="213" t="s">
        <v>503</v>
      </c>
      <c r="D380" s="213" t="s">
        <v>147</v>
      </c>
      <c r="E380" s="214" t="s">
        <v>1745</v>
      </c>
      <c r="F380" s="215" t="s">
        <v>1501</v>
      </c>
      <c r="G380" s="216" t="s">
        <v>178</v>
      </c>
      <c r="H380" s="217">
        <v>31.18</v>
      </c>
      <c r="I380" s="218"/>
      <c r="J380" s="219">
        <f>ROUND(I380*H380,2)</f>
        <v>0</v>
      </c>
      <c r="K380" s="215" t="s">
        <v>1397</v>
      </c>
      <c r="L380" s="45"/>
      <c r="M380" s="220" t="s">
        <v>19</v>
      </c>
      <c r="N380" s="221" t="s">
        <v>43</v>
      </c>
      <c r="O380" s="85"/>
      <c r="P380" s="222">
        <f>O380*H380</f>
        <v>0</v>
      </c>
      <c r="Q380" s="222">
        <v>0</v>
      </c>
      <c r="R380" s="222">
        <f>Q380*H380</f>
        <v>0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152</v>
      </c>
      <c r="AT380" s="224" t="s">
        <v>147</v>
      </c>
      <c r="AU380" s="224" t="s">
        <v>81</v>
      </c>
      <c r="AY380" s="18" t="s">
        <v>143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79</v>
      </c>
      <c r="BK380" s="225">
        <f>ROUND(I380*H380,2)</f>
        <v>0</v>
      </c>
      <c r="BL380" s="18" t="s">
        <v>152</v>
      </c>
      <c r="BM380" s="224" t="s">
        <v>1746</v>
      </c>
    </row>
    <row r="381" s="2" customFormat="1">
      <c r="A381" s="39"/>
      <c r="B381" s="40"/>
      <c r="C381" s="41"/>
      <c r="D381" s="226" t="s">
        <v>155</v>
      </c>
      <c r="E381" s="41"/>
      <c r="F381" s="227" t="s">
        <v>1503</v>
      </c>
      <c r="G381" s="41"/>
      <c r="H381" s="41"/>
      <c r="I381" s="228"/>
      <c r="J381" s="41"/>
      <c r="K381" s="41"/>
      <c r="L381" s="45"/>
      <c r="M381" s="229"/>
      <c r="N381" s="230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155</v>
      </c>
      <c r="AU381" s="18" t="s">
        <v>81</v>
      </c>
    </row>
    <row r="382" s="2" customFormat="1">
      <c r="A382" s="39"/>
      <c r="B382" s="40"/>
      <c r="C382" s="41"/>
      <c r="D382" s="226" t="s">
        <v>157</v>
      </c>
      <c r="E382" s="41"/>
      <c r="F382" s="231" t="s">
        <v>1738</v>
      </c>
      <c r="G382" s="41"/>
      <c r="H382" s="41"/>
      <c r="I382" s="228"/>
      <c r="J382" s="41"/>
      <c r="K382" s="41"/>
      <c r="L382" s="45"/>
      <c r="M382" s="229"/>
      <c r="N382" s="230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157</v>
      </c>
      <c r="AU382" s="18" t="s">
        <v>81</v>
      </c>
    </row>
    <row r="383" s="14" customFormat="1">
      <c r="A383" s="14"/>
      <c r="B383" s="242"/>
      <c r="C383" s="243"/>
      <c r="D383" s="226" t="s">
        <v>159</v>
      </c>
      <c r="E383" s="244" t="s">
        <v>19</v>
      </c>
      <c r="F383" s="245" t="s">
        <v>1747</v>
      </c>
      <c r="G383" s="243"/>
      <c r="H383" s="246">
        <v>31.18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2" t="s">
        <v>159</v>
      </c>
      <c r="AU383" s="252" t="s">
        <v>81</v>
      </c>
      <c r="AV383" s="14" t="s">
        <v>81</v>
      </c>
      <c r="AW383" s="14" t="s">
        <v>33</v>
      </c>
      <c r="AX383" s="14" t="s">
        <v>79</v>
      </c>
      <c r="AY383" s="252" t="s">
        <v>143</v>
      </c>
    </row>
    <row r="384" s="12" customFormat="1" ht="22.8" customHeight="1">
      <c r="A384" s="12"/>
      <c r="B384" s="197"/>
      <c r="C384" s="198"/>
      <c r="D384" s="199" t="s">
        <v>71</v>
      </c>
      <c r="E384" s="211" t="s">
        <v>230</v>
      </c>
      <c r="F384" s="211" t="s">
        <v>231</v>
      </c>
      <c r="G384" s="198"/>
      <c r="H384" s="198"/>
      <c r="I384" s="201"/>
      <c r="J384" s="212">
        <f>BK384</f>
        <v>0</v>
      </c>
      <c r="K384" s="198"/>
      <c r="L384" s="203"/>
      <c r="M384" s="204"/>
      <c r="N384" s="205"/>
      <c r="O384" s="205"/>
      <c r="P384" s="206">
        <f>SUM(P385:P386)</f>
        <v>0</v>
      </c>
      <c r="Q384" s="205"/>
      <c r="R384" s="206">
        <f>SUM(R385:R386)</f>
        <v>0</v>
      </c>
      <c r="S384" s="205"/>
      <c r="T384" s="207">
        <f>SUM(T385:T386)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8" t="s">
        <v>79</v>
      </c>
      <c r="AT384" s="209" t="s">
        <v>71</v>
      </c>
      <c r="AU384" s="209" t="s">
        <v>79</v>
      </c>
      <c r="AY384" s="208" t="s">
        <v>143</v>
      </c>
      <c r="BK384" s="210">
        <f>SUM(BK385:BK386)</f>
        <v>0</v>
      </c>
    </row>
    <row r="385" s="2" customFormat="1" ht="14.4" customHeight="1">
      <c r="A385" s="39"/>
      <c r="B385" s="40"/>
      <c r="C385" s="213" t="s">
        <v>508</v>
      </c>
      <c r="D385" s="213" t="s">
        <v>147</v>
      </c>
      <c r="E385" s="214" t="s">
        <v>1748</v>
      </c>
      <c r="F385" s="215" t="s">
        <v>1749</v>
      </c>
      <c r="G385" s="216" t="s">
        <v>178</v>
      </c>
      <c r="H385" s="217">
        <v>225.53800000000001</v>
      </c>
      <c r="I385" s="218"/>
      <c r="J385" s="219">
        <f>ROUND(I385*H385,2)</f>
        <v>0</v>
      </c>
      <c r="K385" s="215" t="s">
        <v>151</v>
      </c>
      <c r="L385" s="45"/>
      <c r="M385" s="220" t="s">
        <v>19</v>
      </c>
      <c r="N385" s="221" t="s">
        <v>43</v>
      </c>
      <c r="O385" s="85"/>
      <c r="P385" s="222">
        <f>O385*H385</f>
        <v>0</v>
      </c>
      <c r="Q385" s="222">
        <v>0</v>
      </c>
      <c r="R385" s="222">
        <f>Q385*H385</f>
        <v>0</v>
      </c>
      <c r="S385" s="222">
        <v>0</v>
      </c>
      <c r="T385" s="223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24" t="s">
        <v>152</v>
      </c>
      <c r="AT385" s="224" t="s">
        <v>147</v>
      </c>
      <c r="AU385" s="224" t="s">
        <v>81</v>
      </c>
      <c r="AY385" s="18" t="s">
        <v>143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8" t="s">
        <v>79</v>
      </c>
      <c r="BK385" s="225">
        <f>ROUND(I385*H385,2)</f>
        <v>0</v>
      </c>
      <c r="BL385" s="18" t="s">
        <v>152</v>
      </c>
      <c r="BM385" s="224" t="s">
        <v>1750</v>
      </c>
    </row>
    <row r="386" s="2" customFormat="1">
      <c r="A386" s="39"/>
      <c r="B386" s="40"/>
      <c r="C386" s="41"/>
      <c r="D386" s="226" t="s">
        <v>155</v>
      </c>
      <c r="E386" s="41"/>
      <c r="F386" s="227" t="s">
        <v>1751</v>
      </c>
      <c r="G386" s="41"/>
      <c r="H386" s="41"/>
      <c r="I386" s="228"/>
      <c r="J386" s="41"/>
      <c r="K386" s="41"/>
      <c r="L386" s="45"/>
      <c r="M386" s="229"/>
      <c r="N386" s="230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155</v>
      </c>
      <c r="AU386" s="18" t="s">
        <v>81</v>
      </c>
    </row>
    <row r="387" s="12" customFormat="1" ht="25.92" customHeight="1">
      <c r="A387" s="12"/>
      <c r="B387" s="197"/>
      <c r="C387" s="198"/>
      <c r="D387" s="199" t="s">
        <v>71</v>
      </c>
      <c r="E387" s="200" t="s">
        <v>786</v>
      </c>
      <c r="F387" s="200" t="s">
        <v>787</v>
      </c>
      <c r="G387" s="198"/>
      <c r="H387" s="198"/>
      <c r="I387" s="201"/>
      <c r="J387" s="202">
        <f>BK387</f>
        <v>0</v>
      </c>
      <c r="K387" s="198"/>
      <c r="L387" s="203"/>
      <c r="M387" s="204"/>
      <c r="N387" s="205"/>
      <c r="O387" s="205"/>
      <c r="P387" s="206">
        <f>SUM(P388:P390)</f>
        <v>0</v>
      </c>
      <c r="Q387" s="205"/>
      <c r="R387" s="206">
        <f>SUM(R388:R390)</f>
        <v>0</v>
      </c>
      <c r="S387" s="205"/>
      <c r="T387" s="207">
        <f>SUM(T388:T390)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8" t="s">
        <v>152</v>
      </c>
      <c r="AT387" s="209" t="s">
        <v>71</v>
      </c>
      <c r="AU387" s="209" t="s">
        <v>72</v>
      </c>
      <c r="AY387" s="208" t="s">
        <v>143</v>
      </c>
      <c r="BK387" s="210">
        <f>SUM(BK388:BK390)</f>
        <v>0</v>
      </c>
    </row>
    <row r="388" s="2" customFormat="1" ht="14.4" customHeight="1">
      <c r="A388" s="39"/>
      <c r="B388" s="40"/>
      <c r="C388" s="213" t="s">
        <v>513</v>
      </c>
      <c r="D388" s="213" t="s">
        <v>147</v>
      </c>
      <c r="E388" s="214" t="s">
        <v>1752</v>
      </c>
      <c r="F388" s="215" t="s">
        <v>1753</v>
      </c>
      <c r="G388" s="216" t="s">
        <v>791</v>
      </c>
      <c r="H388" s="217">
        <v>119</v>
      </c>
      <c r="I388" s="218"/>
      <c r="J388" s="219">
        <f>ROUND(I388*H388,2)</f>
        <v>0</v>
      </c>
      <c r="K388" s="215" t="s">
        <v>1397</v>
      </c>
      <c r="L388" s="45"/>
      <c r="M388" s="220" t="s">
        <v>19</v>
      </c>
      <c r="N388" s="221" t="s">
        <v>43</v>
      </c>
      <c r="O388" s="85"/>
      <c r="P388" s="222">
        <f>O388*H388</f>
        <v>0</v>
      </c>
      <c r="Q388" s="222">
        <v>0</v>
      </c>
      <c r="R388" s="222">
        <f>Q388*H388</f>
        <v>0</v>
      </c>
      <c r="S388" s="222">
        <v>0</v>
      </c>
      <c r="T388" s="223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4" t="s">
        <v>1754</v>
      </c>
      <c r="AT388" s="224" t="s">
        <v>147</v>
      </c>
      <c r="AU388" s="224" t="s">
        <v>79</v>
      </c>
      <c r="AY388" s="18" t="s">
        <v>143</v>
      </c>
      <c r="BE388" s="225">
        <f>IF(N388="základní",J388,0)</f>
        <v>0</v>
      </c>
      <c r="BF388" s="225">
        <f>IF(N388="snížená",J388,0)</f>
        <v>0</v>
      </c>
      <c r="BG388" s="225">
        <f>IF(N388="zákl. přenesená",J388,0)</f>
        <v>0</v>
      </c>
      <c r="BH388" s="225">
        <f>IF(N388="sníž. přenesená",J388,0)</f>
        <v>0</v>
      </c>
      <c r="BI388" s="225">
        <f>IF(N388="nulová",J388,0)</f>
        <v>0</v>
      </c>
      <c r="BJ388" s="18" t="s">
        <v>79</v>
      </c>
      <c r="BK388" s="225">
        <f>ROUND(I388*H388,2)</f>
        <v>0</v>
      </c>
      <c r="BL388" s="18" t="s">
        <v>1754</v>
      </c>
      <c r="BM388" s="224" t="s">
        <v>1755</v>
      </c>
    </row>
    <row r="389" s="2" customFormat="1">
      <c r="A389" s="39"/>
      <c r="B389" s="40"/>
      <c r="C389" s="41"/>
      <c r="D389" s="226" t="s">
        <v>155</v>
      </c>
      <c r="E389" s="41"/>
      <c r="F389" s="227" t="s">
        <v>1756</v>
      </c>
      <c r="G389" s="41"/>
      <c r="H389" s="41"/>
      <c r="I389" s="228"/>
      <c r="J389" s="41"/>
      <c r="K389" s="41"/>
      <c r="L389" s="45"/>
      <c r="M389" s="229"/>
      <c r="N389" s="230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155</v>
      </c>
      <c r="AU389" s="18" t="s">
        <v>79</v>
      </c>
    </row>
    <row r="390" s="14" customFormat="1">
      <c r="A390" s="14"/>
      <c r="B390" s="242"/>
      <c r="C390" s="243"/>
      <c r="D390" s="226" t="s">
        <v>159</v>
      </c>
      <c r="E390" s="244" t="s">
        <v>19</v>
      </c>
      <c r="F390" s="245" t="s">
        <v>1757</v>
      </c>
      <c r="G390" s="243"/>
      <c r="H390" s="246">
        <v>119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2" t="s">
        <v>159</v>
      </c>
      <c r="AU390" s="252" t="s">
        <v>79</v>
      </c>
      <c r="AV390" s="14" t="s">
        <v>81</v>
      </c>
      <c r="AW390" s="14" t="s">
        <v>33</v>
      </c>
      <c r="AX390" s="14" t="s">
        <v>79</v>
      </c>
      <c r="AY390" s="252" t="s">
        <v>143</v>
      </c>
    </row>
    <row r="391" s="12" customFormat="1" ht="25.92" customHeight="1">
      <c r="A391" s="12"/>
      <c r="B391" s="197"/>
      <c r="C391" s="198"/>
      <c r="D391" s="199" t="s">
        <v>71</v>
      </c>
      <c r="E391" s="200" t="s">
        <v>1758</v>
      </c>
      <c r="F391" s="200" t="s">
        <v>1759</v>
      </c>
      <c r="G391" s="198"/>
      <c r="H391" s="198"/>
      <c r="I391" s="201"/>
      <c r="J391" s="202">
        <f>BK391</f>
        <v>0</v>
      </c>
      <c r="K391" s="198"/>
      <c r="L391" s="203"/>
      <c r="M391" s="204"/>
      <c r="N391" s="205"/>
      <c r="O391" s="205"/>
      <c r="P391" s="206">
        <f>P392+P397</f>
        <v>0</v>
      </c>
      <c r="Q391" s="205"/>
      <c r="R391" s="206">
        <f>R392+R397</f>
        <v>0</v>
      </c>
      <c r="S391" s="205"/>
      <c r="T391" s="207">
        <f>T392+T397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8" t="s">
        <v>189</v>
      </c>
      <c r="AT391" s="209" t="s">
        <v>71</v>
      </c>
      <c r="AU391" s="209" t="s">
        <v>72</v>
      </c>
      <c r="AY391" s="208" t="s">
        <v>143</v>
      </c>
      <c r="BK391" s="210">
        <f>BK392+BK397</f>
        <v>0</v>
      </c>
    </row>
    <row r="392" s="12" customFormat="1" ht="22.8" customHeight="1">
      <c r="A392" s="12"/>
      <c r="B392" s="197"/>
      <c r="C392" s="198"/>
      <c r="D392" s="199" t="s">
        <v>71</v>
      </c>
      <c r="E392" s="211" t="s">
        <v>1760</v>
      </c>
      <c r="F392" s="211" t="s">
        <v>1761</v>
      </c>
      <c r="G392" s="198"/>
      <c r="H392" s="198"/>
      <c r="I392" s="201"/>
      <c r="J392" s="212">
        <f>BK392</f>
        <v>0</v>
      </c>
      <c r="K392" s="198"/>
      <c r="L392" s="203"/>
      <c r="M392" s="204"/>
      <c r="N392" s="205"/>
      <c r="O392" s="205"/>
      <c r="P392" s="206">
        <f>SUM(P393:P396)</f>
        <v>0</v>
      </c>
      <c r="Q392" s="205"/>
      <c r="R392" s="206">
        <f>SUM(R393:R396)</f>
        <v>0</v>
      </c>
      <c r="S392" s="205"/>
      <c r="T392" s="207">
        <f>SUM(T393:T396)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8" t="s">
        <v>189</v>
      </c>
      <c r="AT392" s="209" t="s">
        <v>71</v>
      </c>
      <c r="AU392" s="209" t="s">
        <v>79</v>
      </c>
      <c r="AY392" s="208" t="s">
        <v>143</v>
      </c>
      <c r="BK392" s="210">
        <f>SUM(BK393:BK396)</f>
        <v>0</v>
      </c>
    </row>
    <row r="393" s="2" customFormat="1" ht="14.4" customHeight="1">
      <c r="A393" s="39"/>
      <c r="B393" s="40"/>
      <c r="C393" s="213" t="s">
        <v>518</v>
      </c>
      <c r="D393" s="213" t="s">
        <v>147</v>
      </c>
      <c r="E393" s="214" t="s">
        <v>1762</v>
      </c>
      <c r="F393" s="215" t="s">
        <v>1763</v>
      </c>
      <c r="G393" s="216" t="s">
        <v>166</v>
      </c>
      <c r="H393" s="217">
        <v>45</v>
      </c>
      <c r="I393" s="218"/>
      <c r="J393" s="219">
        <f>ROUND(I393*H393,2)</f>
        <v>0</v>
      </c>
      <c r="K393" s="215" t="s">
        <v>1397</v>
      </c>
      <c r="L393" s="45"/>
      <c r="M393" s="220" t="s">
        <v>19</v>
      </c>
      <c r="N393" s="221" t="s">
        <v>43</v>
      </c>
      <c r="O393" s="85"/>
      <c r="P393" s="222">
        <f>O393*H393</f>
        <v>0</v>
      </c>
      <c r="Q393" s="222">
        <v>0</v>
      </c>
      <c r="R393" s="222">
        <f>Q393*H393</f>
        <v>0</v>
      </c>
      <c r="S393" s="222">
        <v>0</v>
      </c>
      <c r="T393" s="223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24" t="s">
        <v>1764</v>
      </c>
      <c r="AT393" s="224" t="s">
        <v>147</v>
      </c>
      <c r="AU393" s="224" t="s">
        <v>81</v>
      </c>
      <c r="AY393" s="18" t="s">
        <v>143</v>
      </c>
      <c r="BE393" s="225">
        <f>IF(N393="základní",J393,0)</f>
        <v>0</v>
      </c>
      <c r="BF393" s="225">
        <f>IF(N393="snížená",J393,0)</f>
        <v>0</v>
      </c>
      <c r="BG393" s="225">
        <f>IF(N393="zákl. přenesená",J393,0)</f>
        <v>0</v>
      </c>
      <c r="BH393" s="225">
        <f>IF(N393="sníž. přenesená",J393,0)</f>
        <v>0</v>
      </c>
      <c r="BI393" s="225">
        <f>IF(N393="nulová",J393,0)</f>
        <v>0</v>
      </c>
      <c r="BJ393" s="18" t="s">
        <v>79</v>
      </c>
      <c r="BK393" s="225">
        <f>ROUND(I393*H393,2)</f>
        <v>0</v>
      </c>
      <c r="BL393" s="18" t="s">
        <v>1764</v>
      </c>
      <c r="BM393" s="224" t="s">
        <v>1765</v>
      </c>
    </row>
    <row r="394" s="2" customFormat="1">
      <c r="A394" s="39"/>
      <c r="B394" s="40"/>
      <c r="C394" s="41"/>
      <c r="D394" s="226" t="s">
        <v>155</v>
      </c>
      <c r="E394" s="41"/>
      <c r="F394" s="227" t="s">
        <v>1763</v>
      </c>
      <c r="G394" s="41"/>
      <c r="H394" s="41"/>
      <c r="I394" s="228"/>
      <c r="J394" s="41"/>
      <c r="K394" s="41"/>
      <c r="L394" s="45"/>
      <c r="M394" s="229"/>
      <c r="N394" s="230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155</v>
      </c>
      <c r="AU394" s="18" t="s">
        <v>81</v>
      </c>
    </row>
    <row r="395" s="13" customFormat="1">
      <c r="A395" s="13"/>
      <c r="B395" s="232"/>
      <c r="C395" s="233"/>
      <c r="D395" s="226" t="s">
        <v>159</v>
      </c>
      <c r="E395" s="234" t="s">
        <v>19</v>
      </c>
      <c r="F395" s="235" t="s">
        <v>1766</v>
      </c>
      <c r="G395" s="233"/>
      <c r="H395" s="234" t="s">
        <v>19</v>
      </c>
      <c r="I395" s="236"/>
      <c r="J395" s="233"/>
      <c r="K395" s="233"/>
      <c r="L395" s="237"/>
      <c r="M395" s="238"/>
      <c r="N395" s="239"/>
      <c r="O395" s="239"/>
      <c r="P395" s="239"/>
      <c r="Q395" s="239"/>
      <c r="R395" s="239"/>
      <c r="S395" s="239"/>
      <c r="T395" s="24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1" t="s">
        <v>159</v>
      </c>
      <c r="AU395" s="241" t="s">
        <v>81</v>
      </c>
      <c r="AV395" s="13" t="s">
        <v>79</v>
      </c>
      <c r="AW395" s="13" t="s">
        <v>33</v>
      </c>
      <c r="AX395" s="13" t="s">
        <v>72</v>
      </c>
      <c r="AY395" s="241" t="s">
        <v>143</v>
      </c>
    </row>
    <row r="396" s="14" customFormat="1">
      <c r="A396" s="14"/>
      <c r="B396" s="242"/>
      <c r="C396" s="243"/>
      <c r="D396" s="226" t="s">
        <v>159</v>
      </c>
      <c r="E396" s="244" t="s">
        <v>19</v>
      </c>
      <c r="F396" s="245" t="s">
        <v>394</v>
      </c>
      <c r="G396" s="243"/>
      <c r="H396" s="246">
        <v>45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2" t="s">
        <v>159</v>
      </c>
      <c r="AU396" s="252" t="s">
        <v>81</v>
      </c>
      <c r="AV396" s="14" t="s">
        <v>81</v>
      </c>
      <c r="AW396" s="14" t="s">
        <v>33</v>
      </c>
      <c r="AX396" s="14" t="s">
        <v>79</v>
      </c>
      <c r="AY396" s="252" t="s">
        <v>143</v>
      </c>
    </row>
    <row r="397" s="12" customFormat="1" ht="22.8" customHeight="1">
      <c r="A397" s="12"/>
      <c r="B397" s="197"/>
      <c r="C397" s="198"/>
      <c r="D397" s="199" t="s">
        <v>71</v>
      </c>
      <c r="E397" s="211" t="s">
        <v>1767</v>
      </c>
      <c r="F397" s="211" t="s">
        <v>1768</v>
      </c>
      <c r="G397" s="198"/>
      <c r="H397" s="198"/>
      <c r="I397" s="201"/>
      <c r="J397" s="212">
        <f>BK397</f>
        <v>0</v>
      </c>
      <c r="K397" s="198"/>
      <c r="L397" s="203"/>
      <c r="M397" s="204"/>
      <c r="N397" s="205"/>
      <c r="O397" s="205"/>
      <c r="P397" s="206">
        <f>SUM(P398:P401)</f>
        <v>0</v>
      </c>
      <c r="Q397" s="205"/>
      <c r="R397" s="206">
        <f>SUM(R398:R401)</f>
        <v>0</v>
      </c>
      <c r="S397" s="205"/>
      <c r="T397" s="207">
        <f>SUM(T398:T401)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8" t="s">
        <v>189</v>
      </c>
      <c r="AT397" s="209" t="s">
        <v>71</v>
      </c>
      <c r="AU397" s="209" t="s">
        <v>79</v>
      </c>
      <c r="AY397" s="208" t="s">
        <v>143</v>
      </c>
      <c r="BK397" s="210">
        <f>SUM(BK398:BK401)</f>
        <v>0</v>
      </c>
    </row>
    <row r="398" s="2" customFormat="1" ht="14.4" customHeight="1">
      <c r="A398" s="39"/>
      <c r="B398" s="40"/>
      <c r="C398" s="213" t="s">
        <v>523</v>
      </c>
      <c r="D398" s="213" t="s">
        <v>147</v>
      </c>
      <c r="E398" s="214" t="s">
        <v>1769</v>
      </c>
      <c r="F398" s="215" t="s">
        <v>1770</v>
      </c>
      <c r="G398" s="216" t="s">
        <v>1682</v>
      </c>
      <c r="H398" s="217">
        <v>1</v>
      </c>
      <c r="I398" s="218"/>
      <c r="J398" s="219">
        <f>ROUND(I398*H398,2)</f>
        <v>0</v>
      </c>
      <c r="K398" s="215" t="s">
        <v>151</v>
      </c>
      <c r="L398" s="45"/>
      <c r="M398" s="220" t="s">
        <v>19</v>
      </c>
      <c r="N398" s="221" t="s">
        <v>43</v>
      </c>
      <c r="O398" s="85"/>
      <c r="P398" s="222">
        <f>O398*H398</f>
        <v>0</v>
      </c>
      <c r="Q398" s="222">
        <v>0</v>
      </c>
      <c r="R398" s="222">
        <f>Q398*H398</f>
        <v>0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1764</v>
      </c>
      <c r="AT398" s="224" t="s">
        <v>147</v>
      </c>
      <c r="AU398" s="224" t="s">
        <v>81</v>
      </c>
      <c r="AY398" s="18" t="s">
        <v>143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79</v>
      </c>
      <c r="BK398" s="225">
        <f>ROUND(I398*H398,2)</f>
        <v>0</v>
      </c>
      <c r="BL398" s="18" t="s">
        <v>1764</v>
      </c>
      <c r="BM398" s="224" t="s">
        <v>1771</v>
      </c>
    </row>
    <row r="399" s="2" customFormat="1">
      <c r="A399" s="39"/>
      <c r="B399" s="40"/>
      <c r="C399" s="41"/>
      <c r="D399" s="226" t="s">
        <v>155</v>
      </c>
      <c r="E399" s="41"/>
      <c r="F399" s="227" t="s">
        <v>1770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155</v>
      </c>
      <c r="AU399" s="18" t="s">
        <v>81</v>
      </c>
    </row>
    <row r="400" s="2" customFormat="1" ht="14.4" customHeight="1">
      <c r="A400" s="39"/>
      <c r="B400" s="40"/>
      <c r="C400" s="213" t="s">
        <v>528</v>
      </c>
      <c r="D400" s="213" t="s">
        <v>147</v>
      </c>
      <c r="E400" s="214" t="s">
        <v>1772</v>
      </c>
      <c r="F400" s="215" t="s">
        <v>1773</v>
      </c>
      <c r="G400" s="216" t="s">
        <v>1682</v>
      </c>
      <c r="H400" s="217">
        <v>1</v>
      </c>
      <c r="I400" s="218"/>
      <c r="J400" s="219">
        <f>ROUND(I400*H400,2)</f>
        <v>0</v>
      </c>
      <c r="K400" s="215" t="s">
        <v>151</v>
      </c>
      <c r="L400" s="45"/>
      <c r="M400" s="220" t="s">
        <v>19</v>
      </c>
      <c r="N400" s="221" t="s">
        <v>43</v>
      </c>
      <c r="O400" s="85"/>
      <c r="P400" s="222">
        <f>O400*H400</f>
        <v>0</v>
      </c>
      <c r="Q400" s="222">
        <v>0</v>
      </c>
      <c r="R400" s="222">
        <f>Q400*H400</f>
        <v>0</v>
      </c>
      <c r="S400" s="222">
        <v>0</v>
      </c>
      <c r="T400" s="22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4" t="s">
        <v>1764</v>
      </c>
      <c r="AT400" s="224" t="s">
        <v>147</v>
      </c>
      <c r="AU400" s="224" t="s">
        <v>81</v>
      </c>
      <c r="AY400" s="18" t="s">
        <v>143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8" t="s">
        <v>79</v>
      </c>
      <c r="BK400" s="225">
        <f>ROUND(I400*H400,2)</f>
        <v>0</v>
      </c>
      <c r="BL400" s="18" t="s">
        <v>1764</v>
      </c>
      <c r="BM400" s="224" t="s">
        <v>1774</v>
      </c>
    </row>
    <row r="401" s="2" customFormat="1">
      <c r="A401" s="39"/>
      <c r="B401" s="40"/>
      <c r="C401" s="41"/>
      <c r="D401" s="226" t="s">
        <v>155</v>
      </c>
      <c r="E401" s="41"/>
      <c r="F401" s="227" t="s">
        <v>1773</v>
      </c>
      <c r="G401" s="41"/>
      <c r="H401" s="41"/>
      <c r="I401" s="228"/>
      <c r="J401" s="41"/>
      <c r="K401" s="41"/>
      <c r="L401" s="45"/>
      <c r="M401" s="274"/>
      <c r="N401" s="275"/>
      <c r="O401" s="276"/>
      <c r="P401" s="276"/>
      <c r="Q401" s="276"/>
      <c r="R401" s="276"/>
      <c r="S401" s="276"/>
      <c r="T401" s="277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155</v>
      </c>
      <c r="AU401" s="18" t="s">
        <v>81</v>
      </c>
    </row>
    <row r="402" s="2" customFormat="1" ht="6.96" customHeight="1">
      <c r="A402" s="39"/>
      <c r="B402" s="60"/>
      <c r="C402" s="61"/>
      <c r="D402" s="61"/>
      <c r="E402" s="61"/>
      <c r="F402" s="61"/>
      <c r="G402" s="61"/>
      <c r="H402" s="61"/>
      <c r="I402" s="61"/>
      <c r="J402" s="61"/>
      <c r="K402" s="61"/>
      <c r="L402" s="45"/>
      <c r="M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</row>
  </sheetData>
  <sheetProtection sheet="1" autoFilter="0" formatColumns="0" formatRows="0" objects="1" scenarios="1" spinCount="100000" saltValue="J8bJjcgoRWmFb6iGmaXzxmrZ257sm2V+HsimZLxuM93c5M5Sp3IeWvS9BnHWWiBYcfzGeymXfeATGUsFgcXI/A==" hashValue="BLSpn0C01jfyyd8EnI/5Ag31zd814LVhYXtIbT727Kh1mCM79ZIYwm5MHOLZ4d9qL1txuSE3wJGbkvci+2xSxg==" algorithmName="SHA-512" password="CC35"/>
  <autoFilter ref="C111:K4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0:H100"/>
    <mergeCell ref="E102:H102"/>
    <mergeCell ref="E104:H10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6" customFormat="1" ht="45" customHeight="1">
      <c r="B3" s="282"/>
      <c r="C3" s="283" t="s">
        <v>1775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1776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1777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1778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1779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1780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1781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1782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1783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1784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1785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1786</v>
      </c>
      <c r="F18" s="289" t="s">
        <v>1787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1788</v>
      </c>
      <c r="F19" s="289" t="s">
        <v>1789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78</v>
      </c>
      <c r="F20" s="289" t="s">
        <v>1790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1791</v>
      </c>
      <c r="F21" s="289" t="s">
        <v>1792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806</v>
      </c>
      <c r="F22" s="289" t="s">
        <v>807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85</v>
      </c>
      <c r="F23" s="289" t="s">
        <v>1793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1794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1795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1796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1797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1798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1799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1800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1801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1802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129</v>
      </c>
      <c r="F36" s="289"/>
      <c r="G36" s="289" t="s">
        <v>1803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1804</v>
      </c>
      <c r="F37" s="289"/>
      <c r="G37" s="289" t="s">
        <v>1805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53</v>
      </c>
      <c r="F38" s="289"/>
      <c r="G38" s="289" t="s">
        <v>1806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54</v>
      </c>
      <c r="F39" s="289"/>
      <c r="G39" s="289" t="s">
        <v>1807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130</v>
      </c>
      <c r="F40" s="289"/>
      <c r="G40" s="289" t="s">
        <v>1808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131</v>
      </c>
      <c r="F41" s="289"/>
      <c r="G41" s="289" t="s">
        <v>1809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1810</v>
      </c>
      <c r="F42" s="289"/>
      <c r="G42" s="289" t="s">
        <v>1811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1812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1813</v>
      </c>
      <c r="F44" s="289"/>
      <c r="G44" s="289" t="s">
        <v>1814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133</v>
      </c>
      <c r="F45" s="289"/>
      <c r="G45" s="289" t="s">
        <v>1815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1816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1817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1818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1819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1820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1821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1822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1823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1824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1825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1826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1827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1828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1829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1830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1831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1832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1833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1834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1835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1836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1837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1838</v>
      </c>
      <c r="D76" s="307"/>
      <c r="E76" s="307"/>
      <c r="F76" s="307" t="s">
        <v>1839</v>
      </c>
      <c r="G76" s="308"/>
      <c r="H76" s="307" t="s">
        <v>54</v>
      </c>
      <c r="I76" s="307" t="s">
        <v>57</v>
      </c>
      <c r="J76" s="307" t="s">
        <v>1840</v>
      </c>
      <c r="K76" s="306"/>
    </row>
    <row r="77" s="1" customFormat="1" ht="17.25" customHeight="1">
      <c r="B77" s="304"/>
      <c r="C77" s="309" t="s">
        <v>1841</v>
      </c>
      <c r="D77" s="309"/>
      <c r="E77" s="309"/>
      <c r="F77" s="310" t="s">
        <v>1842</v>
      </c>
      <c r="G77" s="311"/>
      <c r="H77" s="309"/>
      <c r="I77" s="309"/>
      <c r="J77" s="309" t="s">
        <v>1843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53</v>
      </c>
      <c r="D79" s="314"/>
      <c r="E79" s="314"/>
      <c r="F79" s="315" t="s">
        <v>1844</v>
      </c>
      <c r="G79" s="316"/>
      <c r="H79" s="292" t="s">
        <v>1845</v>
      </c>
      <c r="I79" s="292" t="s">
        <v>1846</v>
      </c>
      <c r="J79" s="292">
        <v>20</v>
      </c>
      <c r="K79" s="306"/>
    </row>
    <row r="80" s="1" customFormat="1" ht="15" customHeight="1">
      <c r="B80" s="304"/>
      <c r="C80" s="292" t="s">
        <v>1847</v>
      </c>
      <c r="D80" s="292"/>
      <c r="E80" s="292"/>
      <c r="F80" s="315" t="s">
        <v>1844</v>
      </c>
      <c r="G80" s="316"/>
      <c r="H80" s="292" t="s">
        <v>1848</v>
      </c>
      <c r="I80" s="292" t="s">
        <v>1846</v>
      </c>
      <c r="J80" s="292">
        <v>120</v>
      </c>
      <c r="K80" s="306"/>
    </row>
    <row r="81" s="1" customFormat="1" ht="15" customHeight="1">
      <c r="B81" s="317"/>
      <c r="C81" s="292" t="s">
        <v>1849</v>
      </c>
      <c r="D81" s="292"/>
      <c r="E81" s="292"/>
      <c r="F81" s="315" t="s">
        <v>1850</v>
      </c>
      <c r="G81" s="316"/>
      <c r="H81" s="292" t="s">
        <v>1851</v>
      </c>
      <c r="I81" s="292" t="s">
        <v>1846</v>
      </c>
      <c r="J81" s="292">
        <v>50</v>
      </c>
      <c r="K81" s="306"/>
    </row>
    <row r="82" s="1" customFormat="1" ht="15" customHeight="1">
      <c r="B82" s="317"/>
      <c r="C82" s="292" t="s">
        <v>1852</v>
      </c>
      <c r="D82" s="292"/>
      <c r="E82" s="292"/>
      <c r="F82" s="315" t="s">
        <v>1844</v>
      </c>
      <c r="G82" s="316"/>
      <c r="H82" s="292" t="s">
        <v>1853</v>
      </c>
      <c r="I82" s="292" t="s">
        <v>1854</v>
      </c>
      <c r="J82" s="292"/>
      <c r="K82" s="306"/>
    </row>
    <row r="83" s="1" customFormat="1" ht="15" customHeight="1">
      <c r="B83" s="317"/>
      <c r="C83" s="318" t="s">
        <v>1855</v>
      </c>
      <c r="D83" s="318"/>
      <c r="E83" s="318"/>
      <c r="F83" s="319" t="s">
        <v>1850</v>
      </c>
      <c r="G83" s="318"/>
      <c r="H83" s="318" t="s">
        <v>1856</v>
      </c>
      <c r="I83" s="318" t="s">
        <v>1846</v>
      </c>
      <c r="J83" s="318">
        <v>15</v>
      </c>
      <c r="K83" s="306"/>
    </row>
    <row r="84" s="1" customFormat="1" ht="15" customHeight="1">
      <c r="B84" s="317"/>
      <c r="C84" s="318" t="s">
        <v>1857</v>
      </c>
      <c r="D84" s="318"/>
      <c r="E84" s="318"/>
      <c r="F84" s="319" t="s">
        <v>1850</v>
      </c>
      <c r="G84" s="318"/>
      <c r="H84" s="318" t="s">
        <v>1858</v>
      </c>
      <c r="I84" s="318" t="s">
        <v>1846</v>
      </c>
      <c r="J84" s="318">
        <v>15</v>
      </c>
      <c r="K84" s="306"/>
    </row>
    <row r="85" s="1" customFormat="1" ht="15" customHeight="1">
      <c r="B85" s="317"/>
      <c r="C85" s="318" t="s">
        <v>1859</v>
      </c>
      <c r="D85" s="318"/>
      <c r="E85" s="318"/>
      <c r="F85" s="319" t="s">
        <v>1850</v>
      </c>
      <c r="G85" s="318"/>
      <c r="H85" s="318" t="s">
        <v>1860</v>
      </c>
      <c r="I85" s="318" t="s">
        <v>1846</v>
      </c>
      <c r="J85" s="318">
        <v>20</v>
      </c>
      <c r="K85" s="306"/>
    </row>
    <row r="86" s="1" customFormat="1" ht="15" customHeight="1">
      <c r="B86" s="317"/>
      <c r="C86" s="318" t="s">
        <v>1861</v>
      </c>
      <c r="D86" s="318"/>
      <c r="E86" s="318"/>
      <c r="F86" s="319" t="s">
        <v>1850</v>
      </c>
      <c r="G86" s="318"/>
      <c r="H86" s="318" t="s">
        <v>1862</v>
      </c>
      <c r="I86" s="318" t="s">
        <v>1846</v>
      </c>
      <c r="J86" s="318">
        <v>20</v>
      </c>
      <c r="K86" s="306"/>
    </row>
    <row r="87" s="1" customFormat="1" ht="15" customHeight="1">
      <c r="B87" s="317"/>
      <c r="C87" s="292" t="s">
        <v>1863</v>
      </c>
      <c r="D87" s="292"/>
      <c r="E87" s="292"/>
      <c r="F87" s="315" t="s">
        <v>1850</v>
      </c>
      <c r="G87" s="316"/>
      <c r="H87" s="292" t="s">
        <v>1864</v>
      </c>
      <c r="I87" s="292" t="s">
        <v>1846</v>
      </c>
      <c r="J87" s="292">
        <v>50</v>
      </c>
      <c r="K87" s="306"/>
    </row>
    <row r="88" s="1" customFormat="1" ht="15" customHeight="1">
      <c r="B88" s="317"/>
      <c r="C88" s="292" t="s">
        <v>1865</v>
      </c>
      <c r="D88" s="292"/>
      <c r="E88" s="292"/>
      <c r="F88" s="315" t="s">
        <v>1850</v>
      </c>
      <c r="G88" s="316"/>
      <c r="H88" s="292" t="s">
        <v>1866</v>
      </c>
      <c r="I88" s="292" t="s">
        <v>1846</v>
      </c>
      <c r="J88" s="292">
        <v>20</v>
      </c>
      <c r="K88" s="306"/>
    </row>
    <row r="89" s="1" customFormat="1" ht="15" customHeight="1">
      <c r="B89" s="317"/>
      <c r="C89" s="292" t="s">
        <v>1867</v>
      </c>
      <c r="D89" s="292"/>
      <c r="E89" s="292"/>
      <c r="F89" s="315" t="s">
        <v>1850</v>
      </c>
      <c r="G89" s="316"/>
      <c r="H89" s="292" t="s">
        <v>1868</v>
      </c>
      <c r="I89" s="292" t="s">
        <v>1846</v>
      </c>
      <c r="J89" s="292">
        <v>20</v>
      </c>
      <c r="K89" s="306"/>
    </row>
    <row r="90" s="1" customFormat="1" ht="15" customHeight="1">
      <c r="B90" s="317"/>
      <c r="C90" s="292" t="s">
        <v>1869</v>
      </c>
      <c r="D90" s="292"/>
      <c r="E90" s="292"/>
      <c r="F90" s="315" t="s">
        <v>1850</v>
      </c>
      <c r="G90" s="316"/>
      <c r="H90" s="292" t="s">
        <v>1870</v>
      </c>
      <c r="I90" s="292" t="s">
        <v>1846</v>
      </c>
      <c r="J90" s="292">
        <v>50</v>
      </c>
      <c r="K90" s="306"/>
    </row>
    <row r="91" s="1" customFormat="1" ht="15" customHeight="1">
      <c r="B91" s="317"/>
      <c r="C91" s="292" t="s">
        <v>1871</v>
      </c>
      <c r="D91" s="292"/>
      <c r="E91" s="292"/>
      <c r="F91" s="315" t="s">
        <v>1850</v>
      </c>
      <c r="G91" s="316"/>
      <c r="H91" s="292" t="s">
        <v>1871</v>
      </c>
      <c r="I91" s="292" t="s">
        <v>1846</v>
      </c>
      <c r="J91" s="292">
        <v>50</v>
      </c>
      <c r="K91" s="306"/>
    </row>
    <row r="92" s="1" customFormat="1" ht="15" customHeight="1">
      <c r="B92" s="317"/>
      <c r="C92" s="292" t="s">
        <v>1872</v>
      </c>
      <c r="D92" s="292"/>
      <c r="E92" s="292"/>
      <c r="F92" s="315" t="s">
        <v>1850</v>
      </c>
      <c r="G92" s="316"/>
      <c r="H92" s="292" t="s">
        <v>1873</v>
      </c>
      <c r="I92" s="292" t="s">
        <v>1846</v>
      </c>
      <c r="J92" s="292">
        <v>255</v>
      </c>
      <c r="K92" s="306"/>
    </row>
    <row r="93" s="1" customFormat="1" ht="15" customHeight="1">
      <c r="B93" s="317"/>
      <c r="C93" s="292" t="s">
        <v>1874</v>
      </c>
      <c r="D93" s="292"/>
      <c r="E93" s="292"/>
      <c r="F93" s="315" t="s">
        <v>1844</v>
      </c>
      <c r="G93" s="316"/>
      <c r="H93" s="292" t="s">
        <v>1875</v>
      </c>
      <c r="I93" s="292" t="s">
        <v>1876</v>
      </c>
      <c r="J93" s="292"/>
      <c r="K93" s="306"/>
    </row>
    <row r="94" s="1" customFormat="1" ht="15" customHeight="1">
      <c r="B94" s="317"/>
      <c r="C94" s="292" t="s">
        <v>1877</v>
      </c>
      <c r="D94" s="292"/>
      <c r="E94" s="292"/>
      <c r="F94" s="315" t="s">
        <v>1844</v>
      </c>
      <c r="G94" s="316"/>
      <c r="H94" s="292" t="s">
        <v>1878</v>
      </c>
      <c r="I94" s="292" t="s">
        <v>1879</v>
      </c>
      <c r="J94" s="292"/>
      <c r="K94" s="306"/>
    </row>
    <row r="95" s="1" customFormat="1" ht="15" customHeight="1">
      <c r="B95" s="317"/>
      <c r="C95" s="292" t="s">
        <v>1880</v>
      </c>
      <c r="D95" s="292"/>
      <c r="E95" s="292"/>
      <c r="F95" s="315" t="s">
        <v>1844</v>
      </c>
      <c r="G95" s="316"/>
      <c r="H95" s="292" t="s">
        <v>1880</v>
      </c>
      <c r="I95" s="292" t="s">
        <v>1879</v>
      </c>
      <c r="J95" s="292"/>
      <c r="K95" s="306"/>
    </row>
    <row r="96" s="1" customFormat="1" ht="15" customHeight="1">
      <c r="B96" s="317"/>
      <c r="C96" s="292" t="s">
        <v>38</v>
      </c>
      <c r="D96" s="292"/>
      <c r="E96" s="292"/>
      <c r="F96" s="315" t="s">
        <v>1844</v>
      </c>
      <c r="G96" s="316"/>
      <c r="H96" s="292" t="s">
        <v>1881</v>
      </c>
      <c r="I96" s="292" t="s">
        <v>1879</v>
      </c>
      <c r="J96" s="292"/>
      <c r="K96" s="306"/>
    </row>
    <row r="97" s="1" customFormat="1" ht="15" customHeight="1">
      <c r="B97" s="317"/>
      <c r="C97" s="292" t="s">
        <v>48</v>
      </c>
      <c r="D97" s="292"/>
      <c r="E97" s="292"/>
      <c r="F97" s="315" t="s">
        <v>1844</v>
      </c>
      <c r="G97" s="316"/>
      <c r="H97" s="292" t="s">
        <v>1882</v>
      </c>
      <c r="I97" s="292" t="s">
        <v>1879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1883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1838</v>
      </c>
      <c r="D103" s="307"/>
      <c r="E103" s="307"/>
      <c r="F103" s="307" t="s">
        <v>1839</v>
      </c>
      <c r="G103" s="308"/>
      <c r="H103" s="307" t="s">
        <v>54</v>
      </c>
      <c r="I103" s="307" t="s">
        <v>57</v>
      </c>
      <c r="J103" s="307" t="s">
        <v>1840</v>
      </c>
      <c r="K103" s="306"/>
    </row>
    <row r="104" s="1" customFormat="1" ht="17.25" customHeight="1">
      <c r="B104" s="304"/>
      <c r="C104" s="309" t="s">
        <v>1841</v>
      </c>
      <c r="D104" s="309"/>
      <c r="E104" s="309"/>
      <c r="F104" s="310" t="s">
        <v>1842</v>
      </c>
      <c r="G104" s="311"/>
      <c r="H104" s="309"/>
      <c r="I104" s="309"/>
      <c r="J104" s="309" t="s">
        <v>1843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53</v>
      </c>
      <c r="D106" s="314"/>
      <c r="E106" s="314"/>
      <c r="F106" s="315" t="s">
        <v>1844</v>
      </c>
      <c r="G106" s="292"/>
      <c r="H106" s="292" t="s">
        <v>1884</v>
      </c>
      <c r="I106" s="292" t="s">
        <v>1846</v>
      </c>
      <c r="J106" s="292">
        <v>20</v>
      </c>
      <c r="K106" s="306"/>
    </row>
    <row r="107" s="1" customFormat="1" ht="15" customHeight="1">
      <c r="B107" s="304"/>
      <c r="C107" s="292" t="s">
        <v>1847</v>
      </c>
      <c r="D107" s="292"/>
      <c r="E107" s="292"/>
      <c r="F107" s="315" t="s">
        <v>1844</v>
      </c>
      <c r="G107" s="292"/>
      <c r="H107" s="292" t="s">
        <v>1884</v>
      </c>
      <c r="I107" s="292" t="s">
        <v>1846</v>
      </c>
      <c r="J107" s="292">
        <v>120</v>
      </c>
      <c r="K107" s="306"/>
    </row>
    <row r="108" s="1" customFormat="1" ht="15" customHeight="1">
      <c r="B108" s="317"/>
      <c r="C108" s="292" t="s">
        <v>1849</v>
      </c>
      <c r="D108" s="292"/>
      <c r="E108" s="292"/>
      <c r="F108" s="315" t="s">
        <v>1850</v>
      </c>
      <c r="G108" s="292"/>
      <c r="H108" s="292" t="s">
        <v>1884</v>
      </c>
      <c r="I108" s="292" t="s">
        <v>1846</v>
      </c>
      <c r="J108" s="292">
        <v>50</v>
      </c>
      <c r="K108" s="306"/>
    </row>
    <row r="109" s="1" customFormat="1" ht="15" customHeight="1">
      <c r="B109" s="317"/>
      <c r="C109" s="292" t="s">
        <v>1852</v>
      </c>
      <c r="D109" s="292"/>
      <c r="E109" s="292"/>
      <c r="F109" s="315" t="s">
        <v>1844</v>
      </c>
      <c r="G109" s="292"/>
      <c r="H109" s="292" t="s">
        <v>1884</v>
      </c>
      <c r="I109" s="292" t="s">
        <v>1854</v>
      </c>
      <c r="J109" s="292"/>
      <c r="K109" s="306"/>
    </row>
    <row r="110" s="1" customFormat="1" ht="15" customHeight="1">
      <c r="B110" s="317"/>
      <c r="C110" s="292" t="s">
        <v>1863</v>
      </c>
      <c r="D110" s="292"/>
      <c r="E110" s="292"/>
      <c r="F110" s="315" t="s">
        <v>1850</v>
      </c>
      <c r="G110" s="292"/>
      <c r="H110" s="292" t="s">
        <v>1884</v>
      </c>
      <c r="I110" s="292" t="s">
        <v>1846</v>
      </c>
      <c r="J110" s="292">
        <v>50</v>
      </c>
      <c r="K110" s="306"/>
    </row>
    <row r="111" s="1" customFormat="1" ht="15" customHeight="1">
      <c r="B111" s="317"/>
      <c r="C111" s="292" t="s">
        <v>1871</v>
      </c>
      <c r="D111" s="292"/>
      <c r="E111" s="292"/>
      <c r="F111" s="315" t="s">
        <v>1850</v>
      </c>
      <c r="G111" s="292"/>
      <c r="H111" s="292" t="s">
        <v>1884</v>
      </c>
      <c r="I111" s="292" t="s">
        <v>1846</v>
      </c>
      <c r="J111" s="292">
        <v>50</v>
      </c>
      <c r="K111" s="306"/>
    </row>
    <row r="112" s="1" customFormat="1" ht="15" customHeight="1">
      <c r="B112" s="317"/>
      <c r="C112" s="292" t="s">
        <v>1869</v>
      </c>
      <c r="D112" s="292"/>
      <c r="E112" s="292"/>
      <c r="F112" s="315" t="s">
        <v>1850</v>
      </c>
      <c r="G112" s="292"/>
      <c r="H112" s="292" t="s">
        <v>1884</v>
      </c>
      <c r="I112" s="292" t="s">
        <v>1846</v>
      </c>
      <c r="J112" s="292">
        <v>50</v>
      </c>
      <c r="K112" s="306"/>
    </row>
    <row r="113" s="1" customFormat="1" ht="15" customHeight="1">
      <c r="B113" s="317"/>
      <c r="C113" s="292" t="s">
        <v>53</v>
      </c>
      <c r="D113" s="292"/>
      <c r="E113" s="292"/>
      <c r="F113" s="315" t="s">
        <v>1844</v>
      </c>
      <c r="G113" s="292"/>
      <c r="H113" s="292" t="s">
        <v>1885</v>
      </c>
      <c r="I113" s="292" t="s">
        <v>1846</v>
      </c>
      <c r="J113" s="292">
        <v>20</v>
      </c>
      <c r="K113" s="306"/>
    </row>
    <row r="114" s="1" customFormat="1" ht="15" customHeight="1">
      <c r="B114" s="317"/>
      <c r="C114" s="292" t="s">
        <v>1886</v>
      </c>
      <c r="D114" s="292"/>
      <c r="E114" s="292"/>
      <c r="F114" s="315" t="s">
        <v>1844</v>
      </c>
      <c r="G114" s="292"/>
      <c r="H114" s="292" t="s">
        <v>1887</v>
      </c>
      <c r="I114" s="292" t="s">
        <v>1846</v>
      </c>
      <c r="J114" s="292">
        <v>120</v>
      </c>
      <c r="K114" s="306"/>
    </row>
    <row r="115" s="1" customFormat="1" ht="15" customHeight="1">
      <c r="B115" s="317"/>
      <c r="C115" s="292" t="s">
        <v>38</v>
      </c>
      <c r="D115" s="292"/>
      <c r="E115" s="292"/>
      <c r="F115" s="315" t="s">
        <v>1844</v>
      </c>
      <c r="G115" s="292"/>
      <c r="H115" s="292" t="s">
        <v>1888</v>
      </c>
      <c r="I115" s="292" t="s">
        <v>1879</v>
      </c>
      <c r="J115" s="292"/>
      <c r="K115" s="306"/>
    </row>
    <row r="116" s="1" customFormat="1" ht="15" customHeight="1">
      <c r="B116" s="317"/>
      <c r="C116" s="292" t="s">
        <v>48</v>
      </c>
      <c r="D116" s="292"/>
      <c r="E116" s="292"/>
      <c r="F116" s="315" t="s">
        <v>1844</v>
      </c>
      <c r="G116" s="292"/>
      <c r="H116" s="292" t="s">
        <v>1889</v>
      </c>
      <c r="I116" s="292" t="s">
        <v>1879</v>
      </c>
      <c r="J116" s="292"/>
      <c r="K116" s="306"/>
    </row>
    <row r="117" s="1" customFormat="1" ht="15" customHeight="1">
      <c r="B117" s="317"/>
      <c r="C117" s="292" t="s">
        <v>57</v>
      </c>
      <c r="D117" s="292"/>
      <c r="E117" s="292"/>
      <c r="F117" s="315" t="s">
        <v>1844</v>
      </c>
      <c r="G117" s="292"/>
      <c r="H117" s="292" t="s">
        <v>1890</v>
      </c>
      <c r="I117" s="292" t="s">
        <v>1891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1892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1838</v>
      </c>
      <c r="D123" s="307"/>
      <c r="E123" s="307"/>
      <c r="F123" s="307" t="s">
        <v>1839</v>
      </c>
      <c r="G123" s="308"/>
      <c r="H123" s="307" t="s">
        <v>54</v>
      </c>
      <c r="I123" s="307" t="s">
        <v>57</v>
      </c>
      <c r="J123" s="307" t="s">
        <v>1840</v>
      </c>
      <c r="K123" s="336"/>
    </row>
    <row r="124" s="1" customFormat="1" ht="17.25" customHeight="1">
      <c r="B124" s="335"/>
      <c r="C124" s="309" t="s">
        <v>1841</v>
      </c>
      <c r="D124" s="309"/>
      <c r="E124" s="309"/>
      <c r="F124" s="310" t="s">
        <v>1842</v>
      </c>
      <c r="G124" s="311"/>
      <c r="H124" s="309"/>
      <c r="I124" s="309"/>
      <c r="J124" s="309" t="s">
        <v>1843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1847</v>
      </c>
      <c r="D126" s="314"/>
      <c r="E126" s="314"/>
      <c r="F126" s="315" t="s">
        <v>1844</v>
      </c>
      <c r="G126" s="292"/>
      <c r="H126" s="292" t="s">
        <v>1884</v>
      </c>
      <c r="I126" s="292" t="s">
        <v>1846</v>
      </c>
      <c r="J126" s="292">
        <v>120</v>
      </c>
      <c r="K126" s="340"/>
    </row>
    <row r="127" s="1" customFormat="1" ht="15" customHeight="1">
      <c r="B127" s="337"/>
      <c r="C127" s="292" t="s">
        <v>1893</v>
      </c>
      <c r="D127" s="292"/>
      <c r="E127" s="292"/>
      <c r="F127" s="315" t="s">
        <v>1844</v>
      </c>
      <c r="G127" s="292"/>
      <c r="H127" s="292" t="s">
        <v>1894</v>
      </c>
      <c r="I127" s="292" t="s">
        <v>1846</v>
      </c>
      <c r="J127" s="292" t="s">
        <v>1895</v>
      </c>
      <c r="K127" s="340"/>
    </row>
    <row r="128" s="1" customFormat="1" ht="15" customHeight="1">
      <c r="B128" s="337"/>
      <c r="C128" s="292" t="s">
        <v>85</v>
      </c>
      <c r="D128" s="292"/>
      <c r="E128" s="292"/>
      <c r="F128" s="315" t="s">
        <v>1844</v>
      </c>
      <c r="G128" s="292"/>
      <c r="H128" s="292" t="s">
        <v>1896</v>
      </c>
      <c r="I128" s="292" t="s">
        <v>1846</v>
      </c>
      <c r="J128" s="292" t="s">
        <v>1895</v>
      </c>
      <c r="K128" s="340"/>
    </row>
    <row r="129" s="1" customFormat="1" ht="15" customHeight="1">
      <c r="B129" s="337"/>
      <c r="C129" s="292" t="s">
        <v>1855</v>
      </c>
      <c r="D129" s="292"/>
      <c r="E129" s="292"/>
      <c r="F129" s="315" t="s">
        <v>1850</v>
      </c>
      <c r="G129" s="292"/>
      <c r="H129" s="292" t="s">
        <v>1856</v>
      </c>
      <c r="I129" s="292" t="s">
        <v>1846</v>
      </c>
      <c r="J129" s="292">
        <v>15</v>
      </c>
      <c r="K129" s="340"/>
    </row>
    <row r="130" s="1" customFormat="1" ht="15" customHeight="1">
      <c r="B130" s="337"/>
      <c r="C130" s="318" t="s">
        <v>1857</v>
      </c>
      <c r="D130" s="318"/>
      <c r="E130" s="318"/>
      <c r="F130" s="319" t="s">
        <v>1850</v>
      </c>
      <c r="G130" s="318"/>
      <c r="H130" s="318" t="s">
        <v>1858</v>
      </c>
      <c r="I130" s="318" t="s">
        <v>1846</v>
      </c>
      <c r="J130" s="318">
        <v>15</v>
      </c>
      <c r="K130" s="340"/>
    </row>
    <row r="131" s="1" customFormat="1" ht="15" customHeight="1">
      <c r="B131" s="337"/>
      <c r="C131" s="318" t="s">
        <v>1859</v>
      </c>
      <c r="D131" s="318"/>
      <c r="E131" s="318"/>
      <c r="F131" s="319" t="s">
        <v>1850</v>
      </c>
      <c r="G131" s="318"/>
      <c r="H131" s="318" t="s">
        <v>1860</v>
      </c>
      <c r="I131" s="318" t="s">
        <v>1846</v>
      </c>
      <c r="J131" s="318">
        <v>20</v>
      </c>
      <c r="K131" s="340"/>
    </row>
    <row r="132" s="1" customFormat="1" ht="15" customHeight="1">
      <c r="B132" s="337"/>
      <c r="C132" s="318" t="s">
        <v>1861</v>
      </c>
      <c r="D132" s="318"/>
      <c r="E132" s="318"/>
      <c r="F132" s="319" t="s">
        <v>1850</v>
      </c>
      <c r="G132" s="318"/>
      <c r="H132" s="318" t="s">
        <v>1862</v>
      </c>
      <c r="I132" s="318" t="s">
        <v>1846</v>
      </c>
      <c r="J132" s="318">
        <v>20</v>
      </c>
      <c r="K132" s="340"/>
    </row>
    <row r="133" s="1" customFormat="1" ht="15" customHeight="1">
      <c r="B133" s="337"/>
      <c r="C133" s="292" t="s">
        <v>1849</v>
      </c>
      <c r="D133" s="292"/>
      <c r="E133" s="292"/>
      <c r="F133" s="315" t="s">
        <v>1850</v>
      </c>
      <c r="G133" s="292"/>
      <c r="H133" s="292" t="s">
        <v>1884</v>
      </c>
      <c r="I133" s="292" t="s">
        <v>1846</v>
      </c>
      <c r="J133" s="292">
        <v>50</v>
      </c>
      <c r="K133" s="340"/>
    </row>
    <row r="134" s="1" customFormat="1" ht="15" customHeight="1">
      <c r="B134" s="337"/>
      <c r="C134" s="292" t="s">
        <v>1863</v>
      </c>
      <c r="D134" s="292"/>
      <c r="E134" s="292"/>
      <c r="F134" s="315" t="s">
        <v>1850</v>
      </c>
      <c r="G134" s="292"/>
      <c r="H134" s="292" t="s">
        <v>1884</v>
      </c>
      <c r="I134" s="292" t="s">
        <v>1846</v>
      </c>
      <c r="J134" s="292">
        <v>50</v>
      </c>
      <c r="K134" s="340"/>
    </row>
    <row r="135" s="1" customFormat="1" ht="15" customHeight="1">
      <c r="B135" s="337"/>
      <c r="C135" s="292" t="s">
        <v>1869</v>
      </c>
      <c r="D135" s="292"/>
      <c r="E135" s="292"/>
      <c r="F135" s="315" t="s">
        <v>1850</v>
      </c>
      <c r="G135" s="292"/>
      <c r="H135" s="292" t="s">
        <v>1884</v>
      </c>
      <c r="I135" s="292" t="s">
        <v>1846</v>
      </c>
      <c r="J135" s="292">
        <v>50</v>
      </c>
      <c r="K135" s="340"/>
    </row>
    <row r="136" s="1" customFormat="1" ht="15" customHeight="1">
      <c r="B136" s="337"/>
      <c r="C136" s="292" t="s">
        <v>1871</v>
      </c>
      <c r="D136" s="292"/>
      <c r="E136" s="292"/>
      <c r="F136" s="315" t="s">
        <v>1850</v>
      </c>
      <c r="G136" s="292"/>
      <c r="H136" s="292" t="s">
        <v>1884</v>
      </c>
      <c r="I136" s="292" t="s">
        <v>1846</v>
      </c>
      <c r="J136" s="292">
        <v>50</v>
      </c>
      <c r="K136" s="340"/>
    </row>
    <row r="137" s="1" customFormat="1" ht="15" customHeight="1">
      <c r="B137" s="337"/>
      <c r="C137" s="292" t="s">
        <v>1872</v>
      </c>
      <c r="D137" s="292"/>
      <c r="E137" s="292"/>
      <c r="F137" s="315" t="s">
        <v>1850</v>
      </c>
      <c r="G137" s="292"/>
      <c r="H137" s="292" t="s">
        <v>1897</v>
      </c>
      <c r="I137" s="292" t="s">
        <v>1846</v>
      </c>
      <c r="J137" s="292">
        <v>255</v>
      </c>
      <c r="K137" s="340"/>
    </row>
    <row r="138" s="1" customFormat="1" ht="15" customHeight="1">
      <c r="B138" s="337"/>
      <c r="C138" s="292" t="s">
        <v>1874</v>
      </c>
      <c r="D138" s="292"/>
      <c r="E138" s="292"/>
      <c r="F138" s="315" t="s">
        <v>1844</v>
      </c>
      <c r="G138" s="292"/>
      <c r="H138" s="292" t="s">
        <v>1898</v>
      </c>
      <c r="I138" s="292" t="s">
        <v>1876</v>
      </c>
      <c r="J138" s="292"/>
      <c r="K138" s="340"/>
    </row>
    <row r="139" s="1" customFormat="1" ht="15" customHeight="1">
      <c r="B139" s="337"/>
      <c r="C139" s="292" t="s">
        <v>1877</v>
      </c>
      <c r="D139" s="292"/>
      <c r="E139" s="292"/>
      <c r="F139" s="315" t="s">
        <v>1844</v>
      </c>
      <c r="G139" s="292"/>
      <c r="H139" s="292" t="s">
        <v>1899</v>
      </c>
      <c r="I139" s="292" t="s">
        <v>1879</v>
      </c>
      <c r="J139" s="292"/>
      <c r="K139" s="340"/>
    </row>
    <row r="140" s="1" customFormat="1" ht="15" customHeight="1">
      <c r="B140" s="337"/>
      <c r="C140" s="292" t="s">
        <v>1880</v>
      </c>
      <c r="D140" s="292"/>
      <c r="E140" s="292"/>
      <c r="F140" s="315" t="s">
        <v>1844</v>
      </c>
      <c r="G140" s="292"/>
      <c r="H140" s="292" t="s">
        <v>1880</v>
      </c>
      <c r="I140" s="292" t="s">
        <v>1879</v>
      </c>
      <c r="J140" s="292"/>
      <c r="K140" s="340"/>
    </row>
    <row r="141" s="1" customFormat="1" ht="15" customHeight="1">
      <c r="B141" s="337"/>
      <c r="C141" s="292" t="s">
        <v>38</v>
      </c>
      <c r="D141" s="292"/>
      <c r="E141" s="292"/>
      <c r="F141" s="315" t="s">
        <v>1844</v>
      </c>
      <c r="G141" s="292"/>
      <c r="H141" s="292" t="s">
        <v>1900</v>
      </c>
      <c r="I141" s="292" t="s">
        <v>1879</v>
      </c>
      <c r="J141" s="292"/>
      <c r="K141" s="340"/>
    </row>
    <row r="142" s="1" customFormat="1" ht="15" customHeight="1">
      <c r="B142" s="337"/>
      <c r="C142" s="292" t="s">
        <v>1901</v>
      </c>
      <c r="D142" s="292"/>
      <c r="E142" s="292"/>
      <c r="F142" s="315" t="s">
        <v>1844</v>
      </c>
      <c r="G142" s="292"/>
      <c r="H142" s="292" t="s">
        <v>1902</v>
      </c>
      <c r="I142" s="292" t="s">
        <v>1879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1903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1838</v>
      </c>
      <c r="D148" s="307"/>
      <c r="E148" s="307"/>
      <c r="F148" s="307" t="s">
        <v>1839</v>
      </c>
      <c r="G148" s="308"/>
      <c r="H148" s="307" t="s">
        <v>54</v>
      </c>
      <c r="I148" s="307" t="s">
        <v>57</v>
      </c>
      <c r="J148" s="307" t="s">
        <v>1840</v>
      </c>
      <c r="K148" s="306"/>
    </row>
    <row r="149" s="1" customFormat="1" ht="17.25" customHeight="1">
      <c r="B149" s="304"/>
      <c r="C149" s="309" t="s">
        <v>1841</v>
      </c>
      <c r="D149" s="309"/>
      <c r="E149" s="309"/>
      <c r="F149" s="310" t="s">
        <v>1842</v>
      </c>
      <c r="G149" s="311"/>
      <c r="H149" s="309"/>
      <c r="I149" s="309"/>
      <c r="J149" s="309" t="s">
        <v>1843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1847</v>
      </c>
      <c r="D151" s="292"/>
      <c r="E151" s="292"/>
      <c r="F151" s="345" t="s">
        <v>1844</v>
      </c>
      <c r="G151" s="292"/>
      <c r="H151" s="344" t="s">
        <v>1884</v>
      </c>
      <c r="I151" s="344" t="s">
        <v>1846</v>
      </c>
      <c r="J151" s="344">
        <v>120</v>
      </c>
      <c r="K151" s="340"/>
    </row>
    <row r="152" s="1" customFormat="1" ht="15" customHeight="1">
      <c r="B152" s="317"/>
      <c r="C152" s="344" t="s">
        <v>1893</v>
      </c>
      <c r="D152" s="292"/>
      <c r="E152" s="292"/>
      <c r="F152" s="345" t="s">
        <v>1844</v>
      </c>
      <c r="G152" s="292"/>
      <c r="H152" s="344" t="s">
        <v>1904</v>
      </c>
      <c r="I152" s="344" t="s">
        <v>1846</v>
      </c>
      <c r="J152" s="344" t="s">
        <v>1895</v>
      </c>
      <c r="K152" s="340"/>
    </row>
    <row r="153" s="1" customFormat="1" ht="15" customHeight="1">
      <c r="B153" s="317"/>
      <c r="C153" s="344" t="s">
        <v>85</v>
      </c>
      <c r="D153" s="292"/>
      <c r="E153" s="292"/>
      <c r="F153" s="345" t="s">
        <v>1844</v>
      </c>
      <c r="G153" s="292"/>
      <c r="H153" s="344" t="s">
        <v>1905</v>
      </c>
      <c r="I153" s="344" t="s">
        <v>1846</v>
      </c>
      <c r="J153" s="344" t="s">
        <v>1895</v>
      </c>
      <c r="K153" s="340"/>
    </row>
    <row r="154" s="1" customFormat="1" ht="15" customHeight="1">
      <c r="B154" s="317"/>
      <c r="C154" s="344" t="s">
        <v>1849</v>
      </c>
      <c r="D154" s="292"/>
      <c r="E154" s="292"/>
      <c r="F154" s="345" t="s">
        <v>1850</v>
      </c>
      <c r="G154" s="292"/>
      <c r="H154" s="344" t="s">
        <v>1884</v>
      </c>
      <c r="I154" s="344" t="s">
        <v>1846</v>
      </c>
      <c r="J154" s="344">
        <v>50</v>
      </c>
      <c r="K154" s="340"/>
    </row>
    <row r="155" s="1" customFormat="1" ht="15" customHeight="1">
      <c r="B155" s="317"/>
      <c r="C155" s="344" t="s">
        <v>1852</v>
      </c>
      <c r="D155" s="292"/>
      <c r="E155" s="292"/>
      <c r="F155" s="345" t="s">
        <v>1844</v>
      </c>
      <c r="G155" s="292"/>
      <c r="H155" s="344" t="s">
        <v>1884</v>
      </c>
      <c r="I155" s="344" t="s">
        <v>1854</v>
      </c>
      <c r="J155" s="344"/>
      <c r="K155" s="340"/>
    </row>
    <row r="156" s="1" customFormat="1" ht="15" customHeight="1">
      <c r="B156" s="317"/>
      <c r="C156" s="344" t="s">
        <v>1863</v>
      </c>
      <c r="D156" s="292"/>
      <c r="E156" s="292"/>
      <c r="F156" s="345" t="s">
        <v>1850</v>
      </c>
      <c r="G156" s="292"/>
      <c r="H156" s="344" t="s">
        <v>1884</v>
      </c>
      <c r="I156" s="344" t="s">
        <v>1846</v>
      </c>
      <c r="J156" s="344">
        <v>50</v>
      </c>
      <c r="K156" s="340"/>
    </row>
    <row r="157" s="1" customFormat="1" ht="15" customHeight="1">
      <c r="B157" s="317"/>
      <c r="C157" s="344" t="s">
        <v>1871</v>
      </c>
      <c r="D157" s="292"/>
      <c r="E157" s="292"/>
      <c r="F157" s="345" t="s">
        <v>1850</v>
      </c>
      <c r="G157" s="292"/>
      <c r="H157" s="344" t="s">
        <v>1884</v>
      </c>
      <c r="I157" s="344" t="s">
        <v>1846</v>
      </c>
      <c r="J157" s="344">
        <v>50</v>
      </c>
      <c r="K157" s="340"/>
    </row>
    <row r="158" s="1" customFormat="1" ht="15" customHeight="1">
      <c r="B158" s="317"/>
      <c r="C158" s="344" t="s">
        <v>1869</v>
      </c>
      <c r="D158" s="292"/>
      <c r="E158" s="292"/>
      <c r="F158" s="345" t="s">
        <v>1850</v>
      </c>
      <c r="G158" s="292"/>
      <c r="H158" s="344" t="s">
        <v>1884</v>
      </c>
      <c r="I158" s="344" t="s">
        <v>1846</v>
      </c>
      <c r="J158" s="344">
        <v>50</v>
      </c>
      <c r="K158" s="340"/>
    </row>
    <row r="159" s="1" customFormat="1" ht="15" customHeight="1">
      <c r="B159" s="317"/>
      <c r="C159" s="344" t="s">
        <v>105</v>
      </c>
      <c r="D159" s="292"/>
      <c r="E159" s="292"/>
      <c r="F159" s="345" t="s">
        <v>1844</v>
      </c>
      <c r="G159" s="292"/>
      <c r="H159" s="344" t="s">
        <v>1906</v>
      </c>
      <c r="I159" s="344" t="s">
        <v>1846</v>
      </c>
      <c r="J159" s="344" t="s">
        <v>1907</v>
      </c>
      <c r="K159" s="340"/>
    </row>
    <row r="160" s="1" customFormat="1" ht="15" customHeight="1">
      <c r="B160" s="317"/>
      <c r="C160" s="344" t="s">
        <v>1908</v>
      </c>
      <c r="D160" s="292"/>
      <c r="E160" s="292"/>
      <c r="F160" s="345" t="s">
        <v>1844</v>
      </c>
      <c r="G160" s="292"/>
      <c r="H160" s="344" t="s">
        <v>1909</v>
      </c>
      <c r="I160" s="344" t="s">
        <v>1879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1910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1838</v>
      </c>
      <c r="D166" s="307"/>
      <c r="E166" s="307"/>
      <c r="F166" s="307" t="s">
        <v>1839</v>
      </c>
      <c r="G166" s="349"/>
      <c r="H166" s="350" t="s">
        <v>54</v>
      </c>
      <c r="I166" s="350" t="s">
        <v>57</v>
      </c>
      <c r="J166" s="307" t="s">
        <v>1840</v>
      </c>
      <c r="K166" s="284"/>
    </row>
    <row r="167" s="1" customFormat="1" ht="17.25" customHeight="1">
      <c r="B167" s="285"/>
      <c r="C167" s="309" t="s">
        <v>1841</v>
      </c>
      <c r="D167" s="309"/>
      <c r="E167" s="309"/>
      <c r="F167" s="310" t="s">
        <v>1842</v>
      </c>
      <c r="G167" s="351"/>
      <c r="H167" s="352"/>
      <c r="I167" s="352"/>
      <c r="J167" s="309" t="s">
        <v>1843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1847</v>
      </c>
      <c r="D169" s="292"/>
      <c r="E169" s="292"/>
      <c r="F169" s="315" t="s">
        <v>1844</v>
      </c>
      <c r="G169" s="292"/>
      <c r="H169" s="292" t="s">
        <v>1884</v>
      </c>
      <c r="I169" s="292" t="s">
        <v>1846</v>
      </c>
      <c r="J169" s="292">
        <v>120</v>
      </c>
      <c r="K169" s="340"/>
    </row>
    <row r="170" s="1" customFormat="1" ht="15" customHeight="1">
      <c r="B170" s="317"/>
      <c r="C170" s="292" t="s">
        <v>1893</v>
      </c>
      <c r="D170" s="292"/>
      <c r="E170" s="292"/>
      <c r="F170" s="315" t="s">
        <v>1844</v>
      </c>
      <c r="G170" s="292"/>
      <c r="H170" s="292" t="s">
        <v>1894</v>
      </c>
      <c r="I170" s="292" t="s">
        <v>1846</v>
      </c>
      <c r="J170" s="292" t="s">
        <v>1895</v>
      </c>
      <c r="K170" s="340"/>
    </row>
    <row r="171" s="1" customFormat="1" ht="15" customHeight="1">
      <c r="B171" s="317"/>
      <c r="C171" s="292" t="s">
        <v>85</v>
      </c>
      <c r="D171" s="292"/>
      <c r="E171" s="292"/>
      <c r="F171" s="315" t="s">
        <v>1844</v>
      </c>
      <c r="G171" s="292"/>
      <c r="H171" s="292" t="s">
        <v>1911</v>
      </c>
      <c r="I171" s="292" t="s">
        <v>1846</v>
      </c>
      <c r="J171" s="292" t="s">
        <v>1895</v>
      </c>
      <c r="K171" s="340"/>
    </row>
    <row r="172" s="1" customFormat="1" ht="15" customHeight="1">
      <c r="B172" s="317"/>
      <c r="C172" s="292" t="s">
        <v>1849</v>
      </c>
      <c r="D172" s="292"/>
      <c r="E172" s="292"/>
      <c r="F172" s="315" t="s">
        <v>1850</v>
      </c>
      <c r="G172" s="292"/>
      <c r="H172" s="292" t="s">
        <v>1911</v>
      </c>
      <c r="I172" s="292" t="s">
        <v>1846</v>
      </c>
      <c r="J172" s="292">
        <v>50</v>
      </c>
      <c r="K172" s="340"/>
    </row>
    <row r="173" s="1" customFormat="1" ht="15" customHeight="1">
      <c r="B173" s="317"/>
      <c r="C173" s="292" t="s">
        <v>1852</v>
      </c>
      <c r="D173" s="292"/>
      <c r="E173" s="292"/>
      <c r="F173" s="315" t="s">
        <v>1844</v>
      </c>
      <c r="G173" s="292"/>
      <c r="H173" s="292" t="s">
        <v>1911</v>
      </c>
      <c r="I173" s="292" t="s">
        <v>1854</v>
      </c>
      <c r="J173" s="292"/>
      <c r="K173" s="340"/>
    </row>
    <row r="174" s="1" customFormat="1" ht="15" customHeight="1">
      <c r="B174" s="317"/>
      <c r="C174" s="292" t="s">
        <v>1863</v>
      </c>
      <c r="D174" s="292"/>
      <c r="E174" s="292"/>
      <c r="F174" s="315" t="s">
        <v>1850</v>
      </c>
      <c r="G174" s="292"/>
      <c r="H174" s="292" t="s">
        <v>1911</v>
      </c>
      <c r="I174" s="292" t="s">
        <v>1846</v>
      </c>
      <c r="J174" s="292">
        <v>50</v>
      </c>
      <c r="K174" s="340"/>
    </row>
    <row r="175" s="1" customFormat="1" ht="15" customHeight="1">
      <c r="B175" s="317"/>
      <c r="C175" s="292" t="s">
        <v>1871</v>
      </c>
      <c r="D175" s="292"/>
      <c r="E175" s="292"/>
      <c r="F175" s="315" t="s">
        <v>1850</v>
      </c>
      <c r="G175" s="292"/>
      <c r="H175" s="292" t="s">
        <v>1911</v>
      </c>
      <c r="I175" s="292" t="s">
        <v>1846</v>
      </c>
      <c r="J175" s="292">
        <v>50</v>
      </c>
      <c r="K175" s="340"/>
    </row>
    <row r="176" s="1" customFormat="1" ht="15" customHeight="1">
      <c r="B176" s="317"/>
      <c r="C176" s="292" t="s">
        <v>1869</v>
      </c>
      <c r="D176" s="292"/>
      <c r="E176" s="292"/>
      <c r="F176" s="315" t="s">
        <v>1850</v>
      </c>
      <c r="G176" s="292"/>
      <c r="H176" s="292" t="s">
        <v>1911</v>
      </c>
      <c r="I176" s="292" t="s">
        <v>1846</v>
      </c>
      <c r="J176" s="292">
        <v>50</v>
      </c>
      <c r="K176" s="340"/>
    </row>
    <row r="177" s="1" customFormat="1" ht="15" customHeight="1">
      <c r="B177" s="317"/>
      <c r="C177" s="292" t="s">
        <v>129</v>
      </c>
      <c r="D177" s="292"/>
      <c r="E177" s="292"/>
      <c r="F177" s="315" t="s">
        <v>1844</v>
      </c>
      <c r="G177" s="292"/>
      <c r="H177" s="292" t="s">
        <v>1912</v>
      </c>
      <c r="I177" s="292" t="s">
        <v>1913</v>
      </c>
      <c r="J177" s="292"/>
      <c r="K177" s="340"/>
    </row>
    <row r="178" s="1" customFormat="1" ht="15" customHeight="1">
      <c r="B178" s="317"/>
      <c r="C178" s="292" t="s">
        <v>57</v>
      </c>
      <c r="D178" s="292"/>
      <c r="E178" s="292"/>
      <c r="F178" s="315" t="s">
        <v>1844</v>
      </c>
      <c r="G178" s="292"/>
      <c r="H178" s="292" t="s">
        <v>1914</v>
      </c>
      <c r="I178" s="292" t="s">
        <v>1915</v>
      </c>
      <c r="J178" s="292">
        <v>1</v>
      </c>
      <c r="K178" s="340"/>
    </row>
    <row r="179" s="1" customFormat="1" ht="15" customHeight="1">
      <c r="B179" s="317"/>
      <c r="C179" s="292" t="s">
        <v>53</v>
      </c>
      <c r="D179" s="292"/>
      <c r="E179" s="292"/>
      <c r="F179" s="315" t="s">
        <v>1844</v>
      </c>
      <c r="G179" s="292"/>
      <c r="H179" s="292" t="s">
        <v>1916</v>
      </c>
      <c r="I179" s="292" t="s">
        <v>1846</v>
      </c>
      <c r="J179" s="292">
        <v>20</v>
      </c>
      <c r="K179" s="340"/>
    </row>
    <row r="180" s="1" customFormat="1" ht="15" customHeight="1">
      <c r="B180" s="317"/>
      <c r="C180" s="292" t="s">
        <v>54</v>
      </c>
      <c r="D180" s="292"/>
      <c r="E180" s="292"/>
      <c r="F180" s="315" t="s">
        <v>1844</v>
      </c>
      <c r="G180" s="292"/>
      <c r="H180" s="292" t="s">
        <v>1917</v>
      </c>
      <c r="I180" s="292" t="s">
        <v>1846</v>
      </c>
      <c r="J180" s="292">
        <v>255</v>
      </c>
      <c r="K180" s="340"/>
    </row>
    <row r="181" s="1" customFormat="1" ht="15" customHeight="1">
      <c r="B181" s="317"/>
      <c r="C181" s="292" t="s">
        <v>130</v>
      </c>
      <c r="D181" s="292"/>
      <c r="E181" s="292"/>
      <c r="F181" s="315" t="s">
        <v>1844</v>
      </c>
      <c r="G181" s="292"/>
      <c r="H181" s="292" t="s">
        <v>1808</v>
      </c>
      <c r="I181" s="292" t="s">
        <v>1846</v>
      </c>
      <c r="J181" s="292">
        <v>10</v>
      </c>
      <c r="K181" s="340"/>
    </row>
    <row r="182" s="1" customFormat="1" ht="15" customHeight="1">
      <c r="B182" s="317"/>
      <c r="C182" s="292" t="s">
        <v>131</v>
      </c>
      <c r="D182" s="292"/>
      <c r="E182" s="292"/>
      <c r="F182" s="315" t="s">
        <v>1844</v>
      </c>
      <c r="G182" s="292"/>
      <c r="H182" s="292" t="s">
        <v>1918</v>
      </c>
      <c r="I182" s="292" t="s">
        <v>1879</v>
      </c>
      <c r="J182" s="292"/>
      <c r="K182" s="340"/>
    </row>
    <row r="183" s="1" customFormat="1" ht="15" customHeight="1">
      <c r="B183" s="317"/>
      <c r="C183" s="292" t="s">
        <v>1919</v>
      </c>
      <c r="D183" s="292"/>
      <c r="E183" s="292"/>
      <c r="F183" s="315" t="s">
        <v>1844</v>
      </c>
      <c r="G183" s="292"/>
      <c r="H183" s="292" t="s">
        <v>1920</v>
      </c>
      <c r="I183" s="292" t="s">
        <v>1879</v>
      </c>
      <c r="J183" s="292"/>
      <c r="K183" s="340"/>
    </row>
    <row r="184" s="1" customFormat="1" ht="15" customHeight="1">
      <c r="B184" s="317"/>
      <c r="C184" s="292" t="s">
        <v>1908</v>
      </c>
      <c r="D184" s="292"/>
      <c r="E184" s="292"/>
      <c r="F184" s="315" t="s">
        <v>1844</v>
      </c>
      <c r="G184" s="292"/>
      <c r="H184" s="292" t="s">
        <v>1921</v>
      </c>
      <c r="I184" s="292" t="s">
        <v>1879</v>
      </c>
      <c r="J184" s="292"/>
      <c r="K184" s="340"/>
    </row>
    <row r="185" s="1" customFormat="1" ht="15" customHeight="1">
      <c r="B185" s="317"/>
      <c r="C185" s="292" t="s">
        <v>133</v>
      </c>
      <c r="D185" s="292"/>
      <c r="E185" s="292"/>
      <c r="F185" s="315" t="s">
        <v>1850</v>
      </c>
      <c r="G185" s="292"/>
      <c r="H185" s="292" t="s">
        <v>1922</v>
      </c>
      <c r="I185" s="292" t="s">
        <v>1846</v>
      </c>
      <c r="J185" s="292">
        <v>50</v>
      </c>
      <c r="K185" s="340"/>
    </row>
    <row r="186" s="1" customFormat="1" ht="15" customHeight="1">
      <c r="B186" s="317"/>
      <c r="C186" s="292" t="s">
        <v>1923</v>
      </c>
      <c r="D186" s="292"/>
      <c r="E186" s="292"/>
      <c r="F186" s="315" t="s">
        <v>1850</v>
      </c>
      <c r="G186" s="292"/>
      <c r="H186" s="292" t="s">
        <v>1924</v>
      </c>
      <c r="I186" s="292" t="s">
        <v>1925</v>
      </c>
      <c r="J186" s="292"/>
      <c r="K186" s="340"/>
    </row>
    <row r="187" s="1" customFormat="1" ht="15" customHeight="1">
      <c r="B187" s="317"/>
      <c r="C187" s="292" t="s">
        <v>1926</v>
      </c>
      <c r="D187" s="292"/>
      <c r="E187" s="292"/>
      <c r="F187" s="315" t="s">
        <v>1850</v>
      </c>
      <c r="G187" s="292"/>
      <c r="H187" s="292" t="s">
        <v>1927</v>
      </c>
      <c r="I187" s="292" t="s">
        <v>1925</v>
      </c>
      <c r="J187" s="292"/>
      <c r="K187" s="340"/>
    </row>
    <row r="188" s="1" customFormat="1" ht="15" customHeight="1">
      <c r="B188" s="317"/>
      <c r="C188" s="292" t="s">
        <v>1928</v>
      </c>
      <c r="D188" s="292"/>
      <c r="E188" s="292"/>
      <c r="F188" s="315" t="s">
        <v>1850</v>
      </c>
      <c r="G188" s="292"/>
      <c r="H188" s="292" t="s">
        <v>1929</v>
      </c>
      <c r="I188" s="292" t="s">
        <v>1925</v>
      </c>
      <c r="J188" s="292"/>
      <c r="K188" s="340"/>
    </row>
    <row r="189" s="1" customFormat="1" ht="15" customHeight="1">
      <c r="B189" s="317"/>
      <c r="C189" s="353" t="s">
        <v>1930</v>
      </c>
      <c r="D189" s="292"/>
      <c r="E189" s="292"/>
      <c r="F189" s="315" t="s">
        <v>1850</v>
      </c>
      <c r="G189" s="292"/>
      <c r="H189" s="292" t="s">
        <v>1931</v>
      </c>
      <c r="I189" s="292" t="s">
        <v>1932</v>
      </c>
      <c r="J189" s="354" t="s">
        <v>1933</v>
      </c>
      <c r="K189" s="340"/>
    </row>
    <row r="190" s="1" customFormat="1" ht="15" customHeight="1">
      <c r="B190" s="317"/>
      <c r="C190" s="353" t="s">
        <v>42</v>
      </c>
      <c r="D190" s="292"/>
      <c r="E190" s="292"/>
      <c r="F190" s="315" t="s">
        <v>1844</v>
      </c>
      <c r="G190" s="292"/>
      <c r="H190" s="289" t="s">
        <v>1934</v>
      </c>
      <c r="I190" s="292" t="s">
        <v>1935</v>
      </c>
      <c r="J190" s="292"/>
      <c r="K190" s="340"/>
    </row>
    <row r="191" s="1" customFormat="1" ht="15" customHeight="1">
      <c r="B191" s="317"/>
      <c r="C191" s="353" t="s">
        <v>1936</v>
      </c>
      <c r="D191" s="292"/>
      <c r="E191" s="292"/>
      <c r="F191" s="315" t="s">
        <v>1844</v>
      </c>
      <c r="G191" s="292"/>
      <c r="H191" s="292" t="s">
        <v>1937</v>
      </c>
      <c r="I191" s="292" t="s">
        <v>1879</v>
      </c>
      <c r="J191" s="292"/>
      <c r="K191" s="340"/>
    </row>
    <row r="192" s="1" customFormat="1" ht="15" customHeight="1">
      <c r="B192" s="317"/>
      <c r="C192" s="353" t="s">
        <v>1938</v>
      </c>
      <c r="D192" s="292"/>
      <c r="E192" s="292"/>
      <c r="F192" s="315" t="s">
        <v>1844</v>
      </c>
      <c r="G192" s="292"/>
      <c r="H192" s="292" t="s">
        <v>1939</v>
      </c>
      <c r="I192" s="292" t="s">
        <v>1879</v>
      </c>
      <c r="J192" s="292"/>
      <c r="K192" s="340"/>
    </row>
    <row r="193" s="1" customFormat="1" ht="15" customHeight="1">
      <c r="B193" s="317"/>
      <c r="C193" s="353" t="s">
        <v>1940</v>
      </c>
      <c r="D193" s="292"/>
      <c r="E193" s="292"/>
      <c r="F193" s="315" t="s">
        <v>1850</v>
      </c>
      <c r="G193" s="292"/>
      <c r="H193" s="292" t="s">
        <v>1941</v>
      </c>
      <c r="I193" s="292" t="s">
        <v>1879</v>
      </c>
      <c r="J193" s="292"/>
      <c r="K193" s="340"/>
    </row>
    <row r="194" s="1" customFormat="1" ht="15" customHeight="1">
      <c r="B194" s="346"/>
      <c r="C194" s="355"/>
      <c r="D194" s="326"/>
      <c r="E194" s="326"/>
      <c r="F194" s="326"/>
      <c r="G194" s="326"/>
      <c r="H194" s="326"/>
      <c r="I194" s="326"/>
      <c r="J194" s="326"/>
      <c r="K194" s="347"/>
    </row>
    <row r="195" s="1" customFormat="1" ht="18.75" customHeight="1">
      <c r="B195" s="328"/>
      <c r="C195" s="338"/>
      <c r="D195" s="338"/>
      <c r="E195" s="338"/>
      <c r="F195" s="348"/>
      <c r="G195" s="338"/>
      <c r="H195" s="338"/>
      <c r="I195" s="338"/>
      <c r="J195" s="338"/>
      <c r="K195" s="328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00"/>
      <c r="C197" s="300"/>
      <c r="D197" s="300"/>
      <c r="E197" s="300"/>
      <c r="F197" s="300"/>
      <c r="G197" s="300"/>
      <c r="H197" s="300"/>
      <c r="I197" s="300"/>
      <c r="J197" s="300"/>
      <c r="K197" s="300"/>
    </row>
    <row r="198" s="1" customFormat="1" ht="13.5">
      <c r="B198" s="279"/>
      <c r="C198" s="280"/>
      <c r="D198" s="280"/>
      <c r="E198" s="280"/>
      <c r="F198" s="280"/>
      <c r="G198" s="280"/>
      <c r="H198" s="280"/>
      <c r="I198" s="280"/>
      <c r="J198" s="280"/>
      <c r="K198" s="281"/>
    </row>
    <row r="199" s="1" customFormat="1" ht="21">
      <c r="B199" s="282"/>
      <c r="C199" s="283" t="s">
        <v>1942</v>
      </c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5.5" customHeight="1">
      <c r="B200" s="282"/>
      <c r="C200" s="356" t="s">
        <v>1943</v>
      </c>
      <c r="D200" s="356"/>
      <c r="E200" s="356"/>
      <c r="F200" s="356" t="s">
        <v>1944</v>
      </c>
      <c r="G200" s="357"/>
      <c r="H200" s="356" t="s">
        <v>1945</v>
      </c>
      <c r="I200" s="356"/>
      <c r="J200" s="356"/>
      <c r="K200" s="284"/>
    </row>
    <row r="201" s="1" customFormat="1" ht="5.25" customHeight="1">
      <c r="B201" s="317"/>
      <c r="C201" s="312"/>
      <c r="D201" s="312"/>
      <c r="E201" s="312"/>
      <c r="F201" s="312"/>
      <c r="G201" s="338"/>
      <c r="H201" s="312"/>
      <c r="I201" s="312"/>
      <c r="J201" s="312"/>
      <c r="K201" s="340"/>
    </row>
    <row r="202" s="1" customFormat="1" ht="15" customHeight="1">
      <c r="B202" s="317"/>
      <c r="C202" s="292" t="s">
        <v>1935</v>
      </c>
      <c r="D202" s="292"/>
      <c r="E202" s="292"/>
      <c r="F202" s="315" t="s">
        <v>43</v>
      </c>
      <c r="G202" s="292"/>
      <c r="H202" s="292" t="s">
        <v>1946</v>
      </c>
      <c r="I202" s="292"/>
      <c r="J202" s="292"/>
      <c r="K202" s="340"/>
    </row>
    <row r="203" s="1" customFormat="1" ht="15" customHeight="1">
      <c r="B203" s="317"/>
      <c r="C203" s="292"/>
      <c r="D203" s="292"/>
      <c r="E203" s="292"/>
      <c r="F203" s="315" t="s">
        <v>44</v>
      </c>
      <c r="G203" s="292"/>
      <c r="H203" s="292" t="s">
        <v>1947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47</v>
      </c>
      <c r="G204" s="292"/>
      <c r="H204" s="292" t="s">
        <v>1948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45</v>
      </c>
      <c r="G205" s="292"/>
      <c r="H205" s="292" t="s">
        <v>1949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46</v>
      </c>
      <c r="G206" s="292"/>
      <c r="H206" s="292" t="s">
        <v>1950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/>
      <c r="G207" s="292"/>
      <c r="H207" s="292"/>
      <c r="I207" s="292"/>
      <c r="J207" s="292"/>
      <c r="K207" s="340"/>
    </row>
    <row r="208" s="1" customFormat="1" ht="15" customHeight="1">
      <c r="B208" s="317"/>
      <c r="C208" s="292" t="s">
        <v>1891</v>
      </c>
      <c r="D208" s="292"/>
      <c r="E208" s="292"/>
      <c r="F208" s="315" t="s">
        <v>1786</v>
      </c>
      <c r="G208" s="292"/>
      <c r="H208" s="292" t="s">
        <v>1951</v>
      </c>
      <c r="I208" s="292"/>
      <c r="J208" s="292"/>
      <c r="K208" s="340"/>
    </row>
    <row r="209" s="1" customFormat="1" ht="15" customHeight="1">
      <c r="B209" s="317"/>
      <c r="C209" s="292"/>
      <c r="D209" s="292"/>
      <c r="E209" s="292"/>
      <c r="F209" s="315" t="s">
        <v>78</v>
      </c>
      <c r="G209" s="292"/>
      <c r="H209" s="292" t="s">
        <v>1790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1788</v>
      </c>
      <c r="G210" s="292"/>
      <c r="H210" s="292" t="s">
        <v>1952</v>
      </c>
      <c r="I210" s="292"/>
      <c r="J210" s="292"/>
      <c r="K210" s="340"/>
    </row>
    <row r="211" s="1" customFormat="1" ht="15" customHeight="1">
      <c r="B211" s="358"/>
      <c r="C211" s="292"/>
      <c r="D211" s="292"/>
      <c r="E211" s="292"/>
      <c r="F211" s="315" t="s">
        <v>1791</v>
      </c>
      <c r="G211" s="353"/>
      <c r="H211" s="344" t="s">
        <v>1792</v>
      </c>
      <c r="I211" s="344"/>
      <c r="J211" s="344"/>
      <c r="K211" s="359"/>
    </row>
    <row r="212" s="1" customFormat="1" ht="15" customHeight="1">
      <c r="B212" s="358"/>
      <c r="C212" s="292"/>
      <c r="D212" s="292"/>
      <c r="E212" s="292"/>
      <c r="F212" s="315" t="s">
        <v>806</v>
      </c>
      <c r="G212" s="353"/>
      <c r="H212" s="344" t="s">
        <v>1953</v>
      </c>
      <c r="I212" s="344"/>
      <c r="J212" s="344"/>
      <c r="K212" s="359"/>
    </row>
    <row r="213" s="1" customFormat="1" ht="15" customHeight="1">
      <c r="B213" s="358"/>
      <c r="C213" s="292"/>
      <c r="D213" s="292"/>
      <c r="E213" s="292"/>
      <c r="F213" s="315"/>
      <c r="G213" s="353"/>
      <c r="H213" s="344"/>
      <c r="I213" s="344"/>
      <c r="J213" s="344"/>
      <c r="K213" s="359"/>
    </row>
    <row r="214" s="1" customFormat="1" ht="15" customHeight="1">
      <c r="B214" s="358"/>
      <c r="C214" s="292" t="s">
        <v>1915</v>
      </c>
      <c r="D214" s="292"/>
      <c r="E214" s="292"/>
      <c r="F214" s="315">
        <v>1</v>
      </c>
      <c r="G214" s="353"/>
      <c r="H214" s="344" t="s">
        <v>1954</v>
      </c>
      <c r="I214" s="344"/>
      <c r="J214" s="344"/>
      <c r="K214" s="359"/>
    </row>
    <row r="215" s="1" customFormat="1" ht="15" customHeight="1">
      <c r="B215" s="358"/>
      <c r="C215" s="292"/>
      <c r="D215" s="292"/>
      <c r="E215" s="292"/>
      <c r="F215" s="315">
        <v>2</v>
      </c>
      <c r="G215" s="353"/>
      <c r="H215" s="344" t="s">
        <v>1955</v>
      </c>
      <c r="I215" s="344"/>
      <c r="J215" s="344"/>
      <c r="K215" s="359"/>
    </row>
    <row r="216" s="1" customFormat="1" ht="15" customHeight="1">
      <c r="B216" s="358"/>
      <c r="C216" s="292"/>
      <c r="D216" s="292"/>
      <c r="E216" s="292"/>
      <c r="F216" s="315">
        <v>3</v>
      </c>
      <c r="G216" s="353"/>
      <c r="H216" s="344" t="s">
        <v>1956</v>
      </c>
      <c r="I216" s="344"/>
      <c r="J216" s="344"/>
      <c r="K216" s="359"/>
    </row>
    <row r="217" s="1" customFormat="1" ht="15" customHeight="1">
      <c r="B217" s="358"/>
      <c r="C217" s="292"/>
      <c r="D217" s="292"/>
      <c r="E217" s="292"/>
      <c r="F217" s="315">
        <v>4</v>
      </c>
      <c r="G217" s="353"/>
      <c r="H217" s="344" t="s">
        <v>1957</v>
      </c>
      <c r="I217" s="344"/>
      <c r="J217" s="344"/>
      <c r="K217" s="359"/>
    </row>
    <row r="218" s="1" customFormat="1" ht="12.75" customHeight="1">
      <c r="B218" s="360"/>
      <c r="C218" s="361"/>
      <c r="D218" s="361"/>
      <c r="E218" s="361"/>
      <c r="F218" s="361"/>
      <c r="G218" s="361"/>
      <c r="H218" s="361"/>
      <c r="I218" s="361"/>
      <c r="J218" s="361"/>
      <c r="K218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Vilingr</dc:creator>
  <cp:lastModifiedBy>Jakub Vilingr</cp:lastModifiedBy>
  <dcterms:created xsi:type="dcterms:W3CDTF">2020-11-18T12:05:46Z</dcterms:created>
  <dcterms:modified xsi:type="dcterms:W3CDTF">2020-11-18T12:05:54Z</dcterms:modified>
</cp:coreProperties>
</file>