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04 Projekty\2020-012 KSUS JMK pasportizace\Bílovice\"/>
    </mc:Choice>
  </mc:AlternateContent>
  <bookViews>
    <workbookView xWindow="0" yWindow="0" windowWidth="0" windowHeight="0"/>
  </bookViews>
  <sheets>
    <sheet name="Rekapitulace stavby" sheetId="1" r:id="rId1"/>
    <sheet name="2020-005 - Bílovice nad S..." sheetId="2" r:id="rId2"/>
    <sheet name="Skalní svah - odstranění ..." sheetId="3" r:id="rId3"/>
    <sheet name="Doplňující opatření - och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'2020-005 - Bílovice nad S...'!$C$115:$K$128</definedName>
    <definedName name="_xlnm.Print_Area" localSheetId="1">'2020-005 - Bílovice nad S...'!$C$4:$J$76,'2020-005 - Bílovice nad S...'!$C$82:$J$99,'2020-005 - Bílovice nad S...'!$C$105:$J$128</definedName>
    <definedName name="_xlnm.Print_Titles" localSheetId="1">'2020-005 - Bílovice nad S...'!$115:$115</definedName>
    <definedName name="_xlnm._FilterDatabase" localSheetId="2" hidden="1">'Skalní svah - odstranění ...'!$C$117:$K$145</definedName>
    <definedName name="_xlnm.Print_Area" localSheetId="2">'Skalní svah - odstranění ...'!$C$4:$J$76,'Skalní svah - odstranění ...'!$C$82:$J$99,'Skalní svah - odstranění ...'!$C$105:$J$145</definedName>
    <definedName name="_xlnm.Print_Titles" localSheetId="2">'Skalní svah - odstranění ...'!$117:$117</definedName>
    <definedName name="_xlnm._FilterDatabase" localSheetId="3" hidden="1">'Doplňující opatření - och...'!$C$116:$K$120</definedName>
    <definedName name="_xlnm.Print_Area" localSheetId="3">'Doplňující opatření - och...'!$C$4:$J$76,'Doplňující opatření - och...'!$C$82:$J$98,'Doplňující opatření - och...'!$C$104:$J$120</definedName>
    <definedName name="_xlnm.Print_Titles" localSheetId="3">'Doplňující opatření - och...'!$116:$116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113"/>
  <c r="J14"/>
  <c r="J12"/>
  <c r="J111"/>
  <c r="E7"/>
  <c r="E107"/>
  <c i="3" r="J37"/>
  <c r="J36"/>
  <c i="1" r="AY96"/>
  <c i="3" r="J35"/>
  <c i="1" r="AX96"/>
  <c i="3"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114"/>
  <c r="J14"/>
  <c r="J12"/>
  <c r="J112"/>
  <c r="E7"/>
  <c r="E85"/>
  <c i="2" r="J35"/>
  <c r="J34"/>
  <c i="1" r="AY95"/>
  <c i="2" r="J33"/>
  <c i="1" r="AX95"/>
  <c i="2"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T118"/>
  <c r="R119"/>
  <c r="R118"/>
  <c r="P119"/>
  <c r="P118"/>
  <c r="F110"/>
  <c r="E108"/>
  <c r="F87"/>
  <c r="E85"/>
  <c r="J22"/>
  <c r="E22"/>
  <c r="J90"/>
  <c r="J21"/>
  <c r="J19"/>
  <c r="E19"/>
  <c r="J112"/>
  <c r="J18"/>
  <c r="J16"/>
  <c r="E16"/>
  <c r="F113"/>
  <c r="J15"/>
  <c r="J13"/>
  <c r="E13"/>
  <c r="F112"/>
  <c r="J12"/>
  <c r="J10"/>
  <c r="J87"/>
  <c i="1" r="L90"/>
  <c r="AM90"/>
  <c r="AM89"/>
  <c r="L89"/>
  <c r="AM87"/>
  <c r="L87"/>
  <c r="L85"/>
  <c r="L84"/>
  <c i="4" r="BK120"/>
  <c i="3" r="J141"/>
  <c r="J137"/>
  <c r="BK135"/>
  <c r="BK131"/>
  <c i="2" r="BK127"/>
  <c i="4" r="J120"/>
  <c i="2" r="J119"/>
  <c i="4" r="J119"/>
  <c i="3" r="BK138"/>
  <c i="4" r="F35"/>
  <c i="3" r="BK141"/>
  <c r="J134"/>
  <c r="J131"/>
  <c i="2" r="BK124"/>
  <c r="BK119"/>
  <c i="4" r="BK119"/>
  <c i="3" r="J145"/>
  <c i="4" r="F37"/>
  <c i="3" r="BK136"/>
  <c r="BK129"/>
  <c r="J126"/>
  <c i="4" r="F36"/>
  <c i="3" r="BK123"/>
  <c r="J120"/>
  <c i="2" r="J122"/>
  <c i="1" r="AS94"/>
  <c i="4" r="J34"/>
  <c i="3" r="BK134"/>
  <c r="BK126"/>
  <c r="J123"/>
  <c r="BK120"/>
  <c i="4" r="F34"/>
  <c i="3" r="J130"/>
  <c i="2" r="J127"/>
  <c r="J124"/>
  <c r="BK122"/>
  <c i="3" r="J135"/>
  <c r="BK130"/>
  <c r="J129"/>
  <c r="BK145"/>
  <c r="J138"/>
  <c r="BK137"/>
  <c r="J136"/>
  <c i="2" l="1" r="R121"/>
  <c r="R117"/>
  <c r="R116"/>
  <c r="T121"/>
  <c r="T117"/>
  <c r="T116"/>
  <c i="3" r="BK119"/>
  <c r="J119"/>
  <c r="J97"/>
  <c r="P119"/>
  <c r="P118"/>
  <c i="1" r="AU96"/>
  <c i="4" r="BK118"/>
  <c r="J118"/>
  <c r="J97"/>
  <c i="2" r="P121"/>
  <c r="P117"/>
  <c r="P116"/>
  <c i="1" r="AU95"/>
  <c i="2" r="BK121"/>
  <c r="J121"/>
  <c r="J97"/>
  <c i="4" r="P118"/>
  <c r="P117"/>
  <c i="1" r="AU97"/>
  <c i="3" r="R119"/>
  <c r="R118"/>
  <c i="4" r="R118"/>
  <c r="R117"/>
  <c i="3" r="T119"/>
  <c r="T118"/>
  <c i="4" r="T118"/>
  <c r="T117"/>
  <c i="2" r="J110"/>
  <c r="BE127"/>
  <c i="3" r="J89"/>
  <c r="E108"/>
  <c r="BE123"/>
  <c i="2" r="F90"/>
  <c i="3" r="J114"/>
  <c i="2" r="J113"/>
  <c i="3" r="BE141"/>
  <c i="2" r="BE119"/>
  <c r="BK118"/>
  <c r="J118"/>
  <c r="J96"/>
  <c r="F89"/>
  <c i="3" r="F92"/>
  <c i="2" r="J89"/>
  <c i="3" r="J115"/>
  <c r="BE130"/>
  <c r="BE131"/>
  <c r="BE137"/>
  <c r="BE138"/>
  <c i="1" r="AW97"/>
  <c r="BA97"/>
  <c r="BD97"/>
  <c i="3" r="F91"/>
  <c r="BE126"/>
  <c i="4" r="J92"/>
  <c i="1" r="BB97"/>
  <c r="BC97"/>
  <c i="3" r="BE129"/>
  <c r="BE135"/>
  <c r="BK144"/>
  <c r="J144"/>
  <c r="J98"/>
  <c i="4" r="E85"/>
  <c r="J89"/>
  <c r="J91"/>
  <c i="2" r="BE124"/>
  <c r="BK126"/>
  <c r="J126"/>
  <c r="J98"/>
  <c i="3" r="BE134"/>
  <c r="BE136"/>
  <c r="BE145"/>
  <c i="4" r="F91"/>
  <c r="F114"/>
  <c i="2" r="BE122"/>
  <c i="3" r="BE120"/>
  <c i="4" r="BE119"/>
  <c r="BE120"/>
  <c i="2" r="F35"/>
  <c i="1" r="BD95"/>
  <c i="2" r="F33"/>
  <c i="1" r="BB95"/>
  <c i="3" r="F36"/>
  <c i="1" r="BC96"/>
  <c i="2" r="F34"/>
  <c i="1" r="BC95"/>
  <c i="3" r="J34"/>
  <c i="1" r="AW96"/>
  <c i="3" r="F34"/>
  <c i="1" r="BA96"/>
  <c i="2" r="J32"/>
  <c i="1" r="AW95"/>
  <c i="3" r="F37"/>
  <c i="1" r="BD96"/>
  <c i="2" r="F32"/>
  <c i="1" r="BA95"/>
  <c i="3" r="F35"/>
  <c i="1" r="BB96"/>
  <c i="2" l="1" r="BK117"/>
  <c r="J117"/>
  <c r="J95"/>
  <c i="4" r="BK117"/>
  <c r="J117"/>
  <c i="3" r="BK118"/>
  <c r="J118"/>
  <c i="1" r="BC94"/>
  <c r="W32"/>
  <c r="BA94"/>
  <c r="AW94"/>
  <c r="AK30"/>
  <c r="BD94"/>
  <c r="W33"/>
  <c r="AU94"/>
  <c i="4" r="J30"/>
  <c i="1" r="AG97"/>
  <c i="4" r="F33"/>
  <c i="1" r="AZ97"/>
  <c r="BB94"/>
  <c r="W31"/>
  <c i="2" r="J31"/>
  <c i="1" r="AV95"/>
  <c r="AT95"/>
  <c i="3" r="J30"/>
  <c i="1" r="AG96"/>
  <c i="3" r="J33"/>
  <c i="1" r="AV96"/>
  <c r="AT96"/>
  <c i="4" r="J33"/>
  <c i="1" r="AV97"/>
  <c r="AT97"/>
  <c i="2" r="F31"/>
  <c i="1" r="AZ95"/>
  <c i="3" r="F33"/>
  <c i="1" r="AZ96"/>
  <c i="4" l="1" r="J39"/>
  <c i="3" r="J39"/>
  <c r="J96"/>
  <c i="4" r="J96"/>
  <c i="2" r="BK116"/>
  <c r="J116"/>
  <c i="1" r="AN97"/>
  <c r="AN96"/>
  <c r="AZ94"/>
  <c r="AV94"/>
  <c r="AK29"/>
  <c r="W30"/>
  <c r="AX94"/>
  <c r="AY94"/>
  <c i="2" r="J28"/>
  <c i="1" r="AG95"/>
  <c r="AN95"/>
  <c i="2" l="1" r="J37"/>
  <c r="J94"/>
  <c i="1" r="AT94"/>
  <c r="AG94"/>
  <c r="AK26"/>
  <c r="AK35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<sst xmlns="http://schemas.openxmlformats.org/spreadsheetml/2006/main">
  <si>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</si>
  <si>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</si>
  <si>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</si>
  <si>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</si>
  <si>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</si>
  <si>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{858790a8-d02a-4bf6-a0d9-31ada3137161}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</si>
  <si>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</si>
  <si>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</si>
  <si>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</si>
  <si>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</si>
  <si>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</si>
  <si>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</si>
  <si>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</si>
  <si>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</si>
  <si>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2020-005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</si>
  <si>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</si>
  <si>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</si>
  <si>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Bílovice nad Svitavou, Fugnerovo nábřeží, havarijní zásah</t>
  </si>
  <si>
    <t>KSO:</t>
  </si>
  <si>
    <t>CC-CZ:</t>
  </si>
  <si>
    <t>Místo:</t>
  </si>
  <si>
    <t xml:space="preserve"> </t>
  </si>
  <si>
    <t>Datum:</t>
  </si>
  <si>
    <t>26. 8. 2020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</si>
  <si>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</si>
  <si>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</si>
  <si>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</si>
  <si>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</si>
  <si>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</si>
  <si>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</si>
  <si>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</si>
  <si>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</si>
  <si>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</si>
  <si>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</si>
  <si>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</si>
  <si>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</si>
  <si>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</si>
  <si>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</si>
  <si>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</si>
  <si>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</si>
  <si>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</si>
  <si>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</si>
  <si>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</si>
  <si>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</si>
  <si>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</si>
  <si>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</si>
  <si>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</si>
  <si>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</si>
  <si>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</si>
  <si>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</si>
  <si>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</si>
  <si>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</si>
  <si>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</si>
  <si>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</si>
  <si>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</si>
  <si>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</si>
  <si>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</si>
  <si>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</si>
  <si>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</si>
  <si>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</si>
  <si>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</si>
  <si>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</si>
  <si>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</si>
  <si>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</si>
  <si>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</si>
  <si>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</si>
  <si>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</si>
  <si>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</si>
  <si>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</si>
  <si>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</si>
  <si>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</si>
  <si>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</si>
  <si>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</si>
  <si>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</si>
  <si>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</si>
  <si>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</si>
  <si>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</si>
  <si>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</si>
  <si>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</si>
  <si>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</si>
  <si>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Skalní svah</t>
  </si>
  <si>
    <t>odstranění havarijního stavu</t>
  </si>
  <si>
    <t>{732e765f-f7f7-4c28-afac-a073bc269b9b}</t>
  </si>
  <si>
    <t>2</t>
  </si>
  <si>
    <t>Doplňující opatření</t>
  </si>
  <si>
    <t>ochranná svodidla</t>
  </si>
  <si>
    <t>{b48a9697-7648-4aee-9681-c8345569ec2f}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</si>
  <si>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</si>
  <si>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</si>
  <si>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</si>
  <si>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</si>
  <si>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</si>
  <si>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</si>
  <si>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</si>
  <si>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</si>
  <si>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</si>
  <si>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</si>
  <si>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</si>
  <si>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</si>
  <si>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</si>
  <si>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</si>
  <si>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</si>
  <si>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</si>
  <si>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</si>
  <si>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</si>
  <si>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</si>
  <si>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</si>
  <si>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</si>
  <si>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</si>
  <si>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</si>
  <si>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</si>
  <si>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</si>
  <si>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</si>
  <si>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</si>
  <si>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</si>
  <si>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</si>
  <si>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</si>
  <si>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031002000</t>
  </si>
  <si>
    <t>Související práce pro zařízení staveniště</t>
  </si>
  <si>
    <t>m2</t>
  </si>
  <si>
    <t>1024</t>
  </si>
  <si>
    <t>-1811043604</t>
  </si>
  <si>
    <t>VV</t>
  </si>
  <si>
    <t>"zajištění zařízení staveniště, sociální zařízení, vymezení ploch a pro odstavení strojů"50</t>
  </si>
  <si>
    <t>VRN4</t>
  </si>
  <si>
    <t>Inženýrská činnost</t>
  </si>
  <si>
    <t>041002000</t>
  </si>
  <si>
    <t>Dozory - koordinátor BOZP</t>
  </si>
  <si>
    <t>hod</t>
  </si>
  <si>
    <t>-271328284</t>
  </si>
  <si>
    <t>"Koordinátor BOZP po dobu havarijního zsáahu"15</t>
  </si>
  <si>
    <t>4</t>
  </si>
  <si>
    <t>042002000</t>
  </si>
  <si>
    <t>Posudky - činnost autorizovaného geotechnika</t>
  </si>
  <si>
    <t>826808667</t>
  </si>
  <si>
    <t>"průběžný dohled geotechnika a zpracování posudku dokončených sanačních prací"20</t>
  </si>
  <si>
    <t>VRN7</t>
  </si>
  <si>
    <t>Provozní vlivy</t>
  </si>
  <si>
    <t>3</t>
  </si>
  <si>
    <t>072002000</t>
  </si>
  <si>
    <t>Silniční provoz</t>
  </si>
  <si>
    <t>kpl</t>
  </si>
  <si>
    <t>-1553907013</t>
  </si>
  <si>
    <t>"dočasné zřízení DIO v délce 60 m, světelná signalizace, související činnosti"1</t>
  </si>
  <si>
    <t>Objekt:</t>
  </si>
  <si>
    <t>Skalní svah - odstranění havarijního stavu</t>
  </si>
  <si>
    <t xml:space="preserve">1 - Zemní práce   </t>
  </si>
  <si>
    <t xml:space="preserve">998 - Přesun hmot   </t>
  </si>
  <si>
    <t xml:space="preserve">Zemní práce   </t>
  </si>
  <si>
    <t>111251111</t>
  </si>
  <si>
    <t>Drcení ořezaných větví strojně - (štěpkování) o průměru větví do 100 mm</t>
  </si>
  <si>
    <t>m3</t>
  </si>
  <si>
    <t xml:space="preserve">"drcení větví a křovin  na místě, plocha*hustota na m2"714*0,025   </t>
  </si>
  <si>
    <t>Součet</t>
  </si>
  <si>
    <t>122302502</t>
  </si>
  <si>
    <t>Odkopávky a prokopávky nezapažené strojně s přemístěním výkopku v příčných profilech do 15 m nebo s naložením na dopravní prostředek v hornině tř. 4 přes 100 do 1 000 m3</t>
  </si>
  <si>
    <t>294</t>
  </si>
  <si>
    <t>155211112</t>
  </si>
  <si>
    <t>Očištění skalních ploch horolezeckou technikou odstranění vegetace včetně stažení k zemi, odklizení na hromady na vzdálenost do 50 m nebo na naložení na dopravní prostředek keřů a stromů do průměru 10 cm</t>
  </si>
  <si>
    <t>6</t>
  </si>
  <si>
    <t>"půdorysná plocha *přepočet reliéfu*plošné zastoupení prací"56*15*0,85</t>
  </si>
  <si>
    <t>155211122</t>
  </si>
  <si>
    <t>Očištění skalních ploch horolezeckou technikou očištění ručními nástroji motykami, páčidly</t>
  </si>
  <si>
    <t>8</t>
  </si>
  <si>
    <t>155211123</t>
  </si>
  <si>
    <t>Základní selektivní očista skalního svahu horolezecky s odstraněním volných částí a narušující vegetace.</t>
  </si>
  <si>
    <t>10</t>
  </si>
  <si>
    <t>155211311</t>
  </si>
  <si>
    <t>Odtěžení nestabilních hornin ze skalních stěn horolezecku technikou s přehozením na vzdálenost do 3 m nebo s naložením na dopravní prostředek s použitím pneumatického nářadí</t>
  </si>
  <si>
    <t>12</t>
  </si>
  <si>
    <t xml:space="preserve">"předpokládané možství těžby*rozsah prací"15,10   </t>
  </si>
  <si>
    <t>7</t>
  </si>
  <si>
    <t>155212114</t>
  </si>
  <si>
    <t>Vrty do skalních stěn prováděné horolezeckou technikou hloubky do 5 m přenosnými vrtacími kladivy průměru do 56 mm, v hornině tř. III a IV</t>
  </si>
  <si>
    <t>m</t>
  </si>
  <si>
    <t>14</t>
  </si>
  <si>
    <t>155213112</t>
  </si>
  <si>
    <t>Trny z oceli prováděné horolezeckou technikou bez oka z celozávitové oceli pro uchycení sítí zainjektované cementovou maltou délky do 3 m, průměru přes 20 do 26 mm</t>
  </si>
  <si>
    <t>kus</t>
  </si>
  <si>
    <t>16</t>
  </si>
  <si>
    <t>9</t>
  </si>
  <si>
    <t>162701155</t>
  </si>
  <si>
    <t>Vodorovné přemístění výkopku nebo sypaniny po suchu na obvyklém dopravním prostředku, bez naložení výkopku, avšak se složením bez rozhrnutí z horniny tř. 5 až 7 na vzdálenost přes 9 0000 do 10 000 m</t>
  </si>
  <si>
    <t>18</t>
  </si>
  <si>
    <t>167101153</t>
  </si>
  <si>
    <t>Nakládání, skládání a překládání neulehlého výkopku nebo sypaniny skládání nebo překládání, z hornin tř. 5 až 7</t>
  </si>
  <si>
    <t>20</t>
  </si>
  <si>
    <t>11</t>
  </si>
  <si>
    <t>171201201</t>
  </si>
  <si>
    <t>Uložení sypaniny na skládky</t>
  </si>
  <si>
    <t>22</t>
  </si>
  <si>
    <t xml:space="preserve">431,670   </t>
  </si>
  <si>
    <t>171201211</t>
  </si>
  <si>
    <t>Uložení sypaniny poplatek za uložení sypaniny na skládce (skládkovné)</t>
  </si>
  <si>
    <t>t</t>
  </si>
  <si>
    <t>24</t>
  </si>
  <si>
    <t xml:space="preserve">755,423   </t>
  </si>
  <si>
    <t>998</t>
  </si>
  <si>
    <t xml:space="preserve">Přesun hmot   </t>
  </si>
  <si>
    <t>13</t>
  </si>
  <si>
    <t>998004011</t>
  </si>
  <si>
    <t>Přesun hmot pro injektování, mikropiloty nebo kotvy</t>
  </si>
  <si>
    <t>26</t>
  </si>
  <si>
    <t>Doplňující opatření - ochranná svodidla</t>
  </si>
  <si>
    <t>1 - Ostatní</t>
  </si>
  <si>
    <t>Ostatní</t>
  </si>
  <si>
    <t>911381147</t>
  </si>
  <si>
    <t>Silniční svodidlo betonové oboustranné průběžné délky 4 m výšky 1,2 m, včetně montáže</t>
  </si>
  <si>
    <t>911381154</t>
  </si>
  <si>
    <t>Silniční svodidlo betonové oboustranné koncové délky 4 m výšky 1,2 m, včetně montáže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</si>
</sst>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2020-005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Bílovice nad Svitavou, Fugnerovo nábřeží, havarijní zásah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26. 8. 2020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24.75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'2020-005 - Bílovice nad S...'!J28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'2020-005 - Bílovice nad S...'!P116</f>
        <v>0</v>
      </c>
      <c r="AV95" s="126">
        <f>'2020-005 - Bílovice nad S...'!J31</f>
        <v>0</v>
      </c>
      <c r="AW95" s="126">
        <f>'2020-005 - Bílovice nad S...'!J32</f>
        <v>0</v>
      </c>
      <c r="AX95" s="126">
        <f>'2020-005 - Bílovice nad S...'!J33</f>
        <v>0</v>
      </c>
      <c r="AY95" s="126">
        <f>'2020-005 - Bílovice nad S...'!J34</f>
        <v>0</v>
      </c>
      <c r="AZ95" s="126">
        <f>'2020-005 - Bílovice nad S...'!F31</f>
        <v>0</v>
      </c>
      <c r="BA95" s="126">
        <f>'2020-005 - Bílovice nad S...'!F32</f>
        <v>0</v>
      </c>
      <c r="BB95" s="126">
        <f>'2020-005 - Bílovice nad S...'!F33</f>
        <v>0</v>
      </c>
      <c r="BC95" s="126">
        <f>'2020-005 - Bílovice nad S...'!F34</f>
        <v>0</v>
      </c>
      <c r="BD95" s="128">
        <f>'2020-005 - Bílovice nad S...'!F35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7" customFormat="1" ht="24.75" customHeight="1">
      <c r="A96" s="117" t="s">
        <v>76</v>
      </c>
      <c r="B96" s="118"/>
      <c r="C96" s="119"/>
      <c r="D96" s="120" t="s">
        <v>80</v>
      </c>
      <c r="E96" s="120"/>
      <c r="F96" s="120"/>
      <c r="G96" s="120"/>
      <c r="H96" s="120"/>
      <c r="I96" s="121"/>
      <c r="J96" s="120" t="s">
        <v>81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'Skalní svah - odstranění 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77</v>
      </c>
      <c r="AR96" s="124"/>
      <c r="AS96" s="125">
        <v>0</v>
      </c>
      <c r="AT96" s="126">
        <f>ROUND(SUM(AV96:AW96),2)</f>
        <v>0</v>
      </c>
      <c r="AU96" s="127">
        <f>'Skalní svah - odstranění ...'!P118</f>
        <v>0</v>
      </c>
      <c r="AV96" s="126">
        <f>'Skalní svah - odstranění ...'!J33</f>
        <v>0</v>
      </c>
      <c r="AW96" s="126">
        <f>'Skalní svah - odstranění ...'!J34</f>
        <v>0</v>
      </c>
      <c r="AX96" s="126">
        <f>'Skalní svah - odstranění ...'!J35</f>
        <v>0</v>
      </c>
      <c r="AY96" s="126">
        <f>'Skalní svah - odstranění ...'!J36</f>
        <v>0</v>
      </c>
      <c r="AZ96" s="126">
        <f>'Skalní svah - odstranění ...'!F33</f>
        <v>0</v>
      </c>
      <c r="BA96" s="126">
        <f>'Skalní svah - odstranění ...'!F34</f>
        <v>0</v>
      </c>
      <c r="BB96" s="126">
        <f>'Skalní svah - odstranění ...'!F35</f>
        <v>0</v>
      </c>
      <c r="BC96" s="126">
        <f>'Skalní svah - odstranění ...'!F36</f>
        <v>0</v>
      </c>
      <c r="BD96" s="128">
        <f>'Skalní svah - odstranění ...'!F37</f>
        <v>0</v>
      </c>
      <c r="BE96" s="7"/>
      <c r="BT96" s="129" t="s">
        <v>78</v>
      </c>
      <c r="BV96" s="129" t="s">
        <v>74</v>
      </c>
      <c r="BW96" s="129" t="s">
        <v>82</v>
      </c>
      <c r="BX96" s="129" t="s">
        <v>5</v>
      </c>
      <c r="CL96" s="129" t="s">
        <v>1</v>
      </c>
      <c r="CM96" s="129" t="s">
        <v>83</v>
      </c>
    </row>
    <row r="97" s="7" customFormat="1" ht="37.5" customHeight="1">
      <c r="A97" s="117" t="s">
        <v>76</v>
      </c>
      <c r="B97" s="118"/>
      <c r="C97" s="119"/>
      <c r="D97" s="120" t="s">
        <v>84</v>
      </c>
      <c r="E97" s="120"/>
      <c r="F97" s="120"/>
      <c r="G97" s="120"/>
      <c r="H97" s="120"/>
      <c r="I97" s="121"/>
      <c r="J97" s="120" t="s">
        <v>85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'Doplňující opatření - och...'!J30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77</v>
      </c>
      <c r="AR97" s="124"/>
      <c r="AS97" s="130">
        <v>0</v>
      </c>
      <c r="AT97" s="131">
        <f>ROUND(SUM(AV97:AW97),2)</f>
        <v>0</v>
      </c>
      <c r="AU97" s="132">
        <f>'Doplňující opatření - och...'!P117</f>
        <v>0</v>
      </c>
      <c r="AV97" s="131">
        <f>'Doplňující opatření - och...'!J33</f>
        <v>0</v>
      </c>
      <c r="AW97" s="131">
        <f>'Doplňující opatření - och...'!J34</f>
        <v>0</v>
      </c>
      <c r="AX97" s="131">
        <f>'Doplňující opatření - och...'!J35</f>
        <v>0</v>
      </c>
      <c r="AY97" s="131">
        <f>'Doplňující opatření - och...'!J36</f>
        <v>0</v>
      </c>
      <c r="AZ97" s="131">
        <f>'Doplňující opatření - och...'!F33</f>
        <v>0</v>
      </c>
      <c r="BA97" s="131">
        <f>'Doplňující opatření - och...'!F34</f>
        <v>0</v>
      </c>
      <c r="BB97" s="131">
        <f>'Doplňující opatření - och...'!F35</f>
        <v>0</v>
      </c>
      <c r="BC97" s="131">
        <f>'Doplňující opatření - och...'!F36</f>
        <v>0</v>
      </c>
      <c r="BD97" s="133">
        <f>'Doplňující opatření - och...'!F37</f>
        <v>0</v>
      </c>
      <c r="BE97" s="7"/>
      <c r="BT97" s="129" t="s">
        <v>78</v>
      </c>
      <c r="BV97" s="129" t="s">
        <v>74</v>
      </c>
      <c r="BW97" s="129" t="s">
        <v>86</v>
      </c>
      <c r="BX97" s="129" t="s">
        <v>5</v>
      </c>
      <c r="CL97" s="129" t="s">
        <v>1</v>
      </c>
      <c r="CM97" s="129" t="s">
        <v>83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CumeY3kcepYtEdYd59DJMg09rtCnfqEoqI5ueEIREF2mWg40SIRqJZH6SJgyULu6S7ILasfCd7Ue6Iymtzz29A==" hashValue="Q0Fh/eu5dX1V5RQzdKdBXVeXkGreYUre8BmdNE/vkP4aqoVXsVJ4eYM/HnioZcjvocA/1dpAjk8MowwKTnmPJ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020-005 - Bílovice nad S...'!C2" display="/"/>
    <hyperlink ref="A96" location="'Skalní svah - odstranění ...'!C2" display="/"/>
    <hyperlink ref="A97" location="'Doplňující opatření - o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9"/>
      <c r="AT3" s="16" t="s">
        <v>83</v>
      </c>
    </row>
    <row r="4" s="1" customFormat="1" ht="24.96" customHeight="1">
      <c r="B4" s="19"/>
      <c r="D4" s="136" t="s">
        <v>87</v>
      </c>
      <c r="L4" s="19"/>
      <c r="M4" s="137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8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9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8" t="s">
        <v>18</v>
      </c>
      <c r="E9" s="37"/>
      <c r="F9" s="140" t="s">
        <v>1</v>
      </c>
      <c r="G9" s="37"/>
      <c r="H9" s="37"/>
      <c r="I9" s="138" t="s">
        <v>19</v>
      </c>
      <c r="J9" s="140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8" t="s">
        <v>20</v>
      </c>
      <c r="E10" s="37"/>
      <c r="F10" s="140" t="s">
        <v>21</v>
      </c>
      <c r="G10" s="37"/>
      <c r="H10" s="37"/>
      <c r="I10" s="138" t="s">
        <v>22</v>
      </c>
      <c r="J10" s="141" t="str">
        <f>'Rekapitulace stavby'!AN8</f>
        <v>26. 8. 2020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8" t="s">
        <v>24</v>
      </c>
      <c r="E12" s="37"/>
      <c r="F12" s="37"/>
      <c r="G12" s="37"/>
      <c r="H12" s="37"/>
      <c r="I12" s="138" t="s">
        <v>25</v>
      </c>
      <c r="J12" s="140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40" t="str">
        <f>IF('Rekapitulace stavby'!E11="","",'Rekapitulace stavby'!E11)</f>
        <v xml:space="preserve"> </v>
      </c>
      <c r="F13" s="37"/>
      <c r="G13" s="37"/>
      <c r="H13" s="37"/>
      <c r="I13" s="138" t="s">
        <v>26</v>
      </c>
      <c r="J13" s="140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8" t="s">
        <v>27</v>
      </c>
      <c r="E15" s="37"/>
      <c r="F15" s="37"/>
      <c r="G15" s="37"/>
      <c r="H15" s="37"/>
      <c r="I15" s="138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40"/>
      <c r="G16" s="140"/>
      <c r="H16" s="140"/>
      <c r="I16" s="138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8" t="s">
        <v>29</v>
      </c>
      <c r="E18" s="37"/>
      <c r="F18" s="37"/>
      <c r="G18" s="37"/>
      <c r="H18" s="37"/>
      <c r="I18" s="138" t="s">
        <v>25</v>
      </c>
      <c r="J18" s="140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40" t="str">
        <f>IF('Rekapitulace stavby'!E17="","",'Rekapitulace stavby'!E17)</f>
        <v xml:space="preserve"> </v>
      </c>
      <c r="F19" s="37"/>
      <c r="G19" s="37"/>
      <c r="H19" s="37"/>
      <c r="I19" s="138" t="s">
        <v>26</v>
      </c>
      <c r="J19" s="140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8" t="s">
        <v>31</v>
      </c>
      <c r="E21" s="37"/>
      <c r="F21" s="37"/>
      <c r="G21" s="37"/>
      <c r="H21" s="37"/>
      <c r="I21" s="138" t="s">
        <v>25</v>
      </c>
      <c r="J21" s="140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40" t="str">
        <f>IF('Rekapitulace stavby'!E20="","",'Rekapitulace stavby'!E20)</f>
        <v xml:space="preserve"> </v>
      </c>
      <c r="F22" s="37"/>
      <c r="G22" s="37"/>
      <c r="H22" s="37"/>
      <c r="I22" s="138" t="s">
        <v>26</v>
      </c>
      <c r="J22" s="140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8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42"/>
      <c r="B25" s="143"/>
      <c r="C25" s="142"/>
      <c r="D25" s="142"/>
      <c r="E25" s="144" t="s">
        <v>1</v>
      </c>
      <c r="F25" s="144"/>
      <c r="G25" s="144"/>
      <c r="H25" s="144"/>
      <c r="I25" s="142"/>
      <c r="J25" s="142"/>
      <c r="K25" s="142"/>
      <c r="L25" s="14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6"/>
      <c r="E27" s="146"/>
      <c r="F27" s="146"/>
      <c r="G27" s="146"/>
      <c r="H27" s="146"/>
      <c r="I27" s="146"/>
      <c r="J27" s="146"/>
      <c r="K27" s="146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7" t="s">
        <v>33</v>
      </c>
      <c r="E28" s="37"/>
      <c r="F28" s="37"/>
      <c r="G28" s="37"/>
      <c r="H28" s="37"/>
      <c r="I28" s="37"/>
      <c r="J28" s="148">
        <f>ROUND(J116,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6"/>
      <c r="E29" s="146"/>
      <c r="F29" s="146"/>
      <c r="G29" s="146"/>
      <c r="H29" s="146"/>
      <c r="I29" s="146"/>
      <c r="J29" s="146"/>
      <c r="K29" s="146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9" t="s">
        <v>35</v>
      </c>
      <c r="G30" s="37"/>
      <c r="H30" s="37"/>
      <c r="I30" s="149" t="s">
        <v>34</v>
      </c>
      <c r="J30" s="149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50" t="s">
        <v>37</v>
      </c>
      <c r="E31" s="138" t="s">
        <v>38</v>
      </c>
      <c r="F31" s="151">
        <f>ROUND((SUM(BE116:BE128)),  2)</f>
        <v>0</v>
      </c>
      <c r="G31" s="37"/>
      <c r="H31" s="37"/>
      <c r="I31" s="152">
        <v>0.20999999999999999</v>
      </c>
      <c r="J31" s="151">
        <f>ROUND(((SUM(BE116:BE128))*I31),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8" t="s">
        <v>39</v>
      </c>
      <c r="F32" s="151">
        <f>ROUND((SUM(BF116:BF128)),  2)</f>
        <v>0</v>
      </c>
      <c r="G32" s="37"/>
      <c r="H32" s="37"/>
      <c r="I32" s="152">
        <v>0.14999999999999999</v>
      </c>
      <c r="J32" s="151">
        <f>ROUND(((SUM(BF116:BF128))*I32),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8" t="s">
        <v>40</v>
      </c>
      <c r="F33" s="151">
        <f>ROUND((SUM(BG116:BG128)),  2)</f>
        <v>0</v>
      </c>
      <c r="G33" s="37"/>
      <c r="H33" s="37"/>
      <c r="I33" s="152">
        <v>0.20999999999999999</v>
      </c>
      <c r="J33" s="151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8" t="s">
        <v>41</v>
      </c>
      <c r="F34" s="151">
        <f>ROUND((SUM(BH116:BH128)),  2)</f>
        <v>0</v>
      </c>
      <c r="G34" s="37"/>
      <c r="H34" s="37"/>
      <c r="I34" s="152">
        <v>0.14999999999999999</v>
      </c>
      <c r="J34" s="151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8" t="s">
        <v>42</v>
      </c>
      <c r="F35" s="151">
        <f>ROUND((SUM(BI116:BI128)),  2)</f>
        <v>0</v>
      </c>
      <c r="G35" s="37"/>
      <c r="H35" s="37"/>
      <c r="I35" s="152">
        <v>0</v>
      </c>
      <c r="J35" s="151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3"/>
      <c r="D37" s="154" t="s">
        <v>43</v>
      </c>
      <c r="E37" s="155"/>
      <c r="F37" s="155"/>
      <c r="G37" s="156" t="s">
        <v>44</v>
      </c>
      <c r="H37" s="157" t="s">
        <v>45</v>
      </c>
      <c r="I37" s="155"/>
      <c r="J37" s="158">
        <f>SUM(J28:J35)</f>
        <v>0</v>
      </c>
      <c r="K37" s="159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Bílovice nad Svitavou, Fugnerovo nábřeží, havarijní zásah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26. 8. 2020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71" t="s">
        <v>89</v>
      </c>
      <c r="D92" s="172"/>
      <c r="E92" s="172"/>
      <c r="F92" s="172"/>
      <c r="G92" s="172"/>
      <c r="H92" s="172"/>
      <c r="I92" s="172"/>
      <c r="J92" s="173" t="s">
        <v>90</v>
      </c>
      <c r="K92" s="172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4" t="s">
        <v>91</v>
      </c>
      <c r="D94" s="39"/>
      <c r="E94" s="39"/>
      <c r="F94" s="39"/>
      <c r="G94" s="39"/>
      <c r="H94" s="39"/>
      <c r="I94" s="39"/>
      <c r="J94" s="109">
        <f>J116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92</v>
      </c>
    </row>
    <row r="95" s="9" customFormat="1" ht="24.96" customHeight="1">
      <c r="A95" s="9"/>
      <c r="B95" s="175"/>
      <c r="C95" s="176"/>
      <c r="D95" s="177" t="s">
        <v>93</v>
      </c>
      <c r="E95" s="178"/>
      <c r="F95" s="178"/>
      <c r="G95" s="178"/>
      <c r="H95" s="178"/>
      <c r="I95" s="178"/>
      <c r="J95" s="179">
        <f>J117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1"/>
      <c r="C96" s="182"/>
      <c r="D96" s="183" t="s">
        <v>94</v>
      </c>
      <c r="E96" s="184"/>
      <c r="F96" s="184"/>
      <c r="G96" s="184"/>
      <c r="H96" s="184"/>
      <c r="I96" s="184"/>
      <c r="J96" s="185">
        <f>J118</f>
        <v>0</v>
      </c>
      <c r="K96" s="182"/>
      <c r="L96" s="18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1"/>
      <c r="C97" s="182"/>
      <c r="D97" s="183" t="s">
        <v>95</v>
      </c>
      <c r="E97" s="184"/>
      <c r="F97" s="184"/>
      <c r="G97" s="184"/>
      <c r="H97" s="184"/>
      <c r="I97" s="184"/>
      <c r="J97" s="185">
        <f>J121</f>
        <v>0</v>
      </c>
      <c r="K97" s="182"/>
      <c r="L97" s="18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1"/>
      <c r="C98" s="182"/>
      <c r="D98" s="183" t="s">
        <v>96</v>
      </c>
      <c r="E98" s="184"/>
      <c r="F98" s="184"/>
      <c r="G98" s="184"/>
      <c r="H98" s="184"/>
      <c r="I98" s="184"/>
      <c r="J98" s="185">
        <f>J126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97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E7</f>
        <v>Bílovice nad Svitavou, Fugnerovo nábřeží, havarijní zásah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F10</f>
        <v xml:space="preserve"> </v>
      </c>
      <c r="G110" s="39"/>
      <c r="H110" s="39"/>
      <c r="I110" s="31" t="s">
        <v>22</v>
      </c>
      <c r="J110" s="78" t="str">
        <f>IF(J10="","",J10)</f>
        <v>26. 8. 2020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E13</f>
        <v xml:space="preserve"> </v>
      </c>
      <c r="G112" s="39"/>
      <c r="H112" s="39"/>
      <c r="I112" s="31" t="s">
        <v>29</v>
      </c>
      <c r="J112" s="35" t="str">
        <f>E19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27</v>
      </c>
      <c r="D113" s="39"/>
      <c r="E113" s="39"/>
      <c r="F113" s="26" t="str">
        <f>IF(E16="","",E16)</f>
        <v>Vyplň údaj</v>
      </c>
      <c r="G113" s="39"/>
      <c r="H113" s="39"/>
      <c r="I113" s="31" t="s">
        <v>31</v>
      </c>
      <c r="J113" s="35" t="str">
        <f>E22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87"/>
      <c r="B115" s="188"/>
      <c r="C115" s="189" t="s">
        <v>98</v>
      </c>
      <c r="D115" s="190" t="s">
        <v>58</v>
      </c>
      <c r="E115" s="190" t="s">
        <v>54</v>
      </c>
      <c r="F115" s="190" t="s">
        <v>55</v>
      </c>
      <c r="G115" s="190" t="s">
        <v>99</v>
      </c>
      <c r="H115" s="190" t="s">
        <v>100</v>
      </c>
      <c r="I115" s="190" t="s">
        <v>101</v>
      </c>
      <c r="J115" s="191" t="s">
        <v>90</v>
      </c>
      <c r="K115" s="192" t="s">
        <v>102</v>
      </c>
      <c r="L115" s="193"/>
      <c r="M115" s="99" t="s">
        <v>1</v>
      </c>
      <c r="N115" s="100" t="s">
        <v>37</v>
      </c>
      <c r="O115" s="100" t="s">
        <v>103</v>
      </c>
      <c r="P115" s="100" t="s">
        <v>104</v>
      </c>
      <c r="Q115" s="100" t="s">
        <v>105</v>
      </c>
      <c r="R115" s="100" t="s">
        <v>106</v>
      </c>
      <c r="S115" s="100" t="s">
        <v>107</v>
      </c>
      <c r="T115" s="101" t="s">
        <v>108</v>
      </c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="2" customFormat="1" ht="22.8" customHeight="1">
      <c r="A116" s="37"/>
      <c r="B116" s="38"/>
      <c r="C116" s="106" t="s">
        <v>109</v>
      </c>
      <c r="D116" s="39"/>
      <c r="E116" s="39"/>
      <c r="F116" s="39"/>
      <c r="G116" s="39"/>
      <c r="H116" s="39"/>
      <c r="I116" s="39"/>
      <c r="J116" s="194">
        <f>BK116</f>
        <v>0</v>
      </c>
      <c r="K116" s="39"/>
      <c r="L116" s="43"/>
      <c r="M116" s="102"/>
      <c r="N116" s="195"/>
      <c r="O116" s="103"/>
      <c r="P116" s="196">
        <f>P117</f>
        <v>0</v>
      </c>
      <c r="Q116" s="103"/>
      <c r="R116" s="196">
        <f>R117</f>
        <v>0</v>
      </c>
      <c r="S116" s="103"/>
      <c r="T116" s="197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72</v>
      </c>
      <c r="AU116" s="16" t="s">
        <v>92</v>
      </c>
      <c r="BK116" s="198">
        <f>BK117</f>
        <v>0</v>
      </c>
    </row>
    <row r="117" s="12" customFormat="1" ht="25.92" customHeight="1">
      <c r="A117" s="12"/>
      <c r="B117" s="199"/>
      <c r="C117" s="200"/>
      <c r="D117" s="201" t="s">
        <v>72</v>
      </c>
      <c r="E117" s="202" t="s">
        <v>110</v>
      </c>
      <c r="F117" s="202" t="s">
        <v>111</v>
      </c>
      <c r="G117" s="200"/>
      <c r="H117" s="200"/>
      <c r="I117" s="203"/>
      <c r="J117" s="204">
        <f>BK117</f>
        <v>0</v>
      </c>
      <c r="K117" s="200"/>
      <c r="L117" s="205"/>
      <c r="M117" s="206"/>
      <c r="N117" s="207"/>
      <c r="O117" s="207"/>
      <c r="P117" s="208">
        <f>P118+P121+P126</f>
        <v>0</v>
      </c>
      <c r="Q117" s="207"/>
      <c r="R117" s="208">
        <f>R118+R121+R126</f>
        <v>0</v>
      </c>
      <c r="S117" s="207"/>
      <c r="T117" s="209">
        <f>T118+T121+T126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112</v>
      </c>
      <c r="AT117" s="211" t="s">
        <v>72</v>
      </c>
      <c r="AU117" s="211" t="s">
        <v>73</v>
      </c>
      <c r="AY117" s="210" t="s">
        <v>113</v>
      </c>
      <c r="BK117" s="212">
        <f>BK118+BK121+BK126</f>
        <v>0</v>
      </c>
    </row>
    <row r="118" s="12" customFormat="1" ht="22.8" customHeight="1">
      <c r="A118" s="12"/>
      <c r="B118" s="199"/>
      <c r="C118" s="200"/>
      <c r="D118" s="201" t="s">
        <v>72</v>
      </c>
      <c r="E118" s="213" t="s">
        <v>114</v>
      </c>
      <c r="F118" s="213" t="s">
        <v>115</v>
      </c>
      <c r="G118" s="200"/>
      <c r="H118" s="200"/>
      <c r="I118" s="203"/>
      <c r="J118" s="214">
        <f>BK118</f>
        <v>0</v>
      </c>
      <c r="K118" s="200"/>
      <c r="L118" s="205"/>
      <c r="M118" s="206"/>
      <c r="N118" s="207"/>
      <c r="O118" s="207"/>
      <c r="P118" s="208">
        <f>SUM(P119:P120)</f>
        <v>0</v>
      </c>
      <c r="Q118" s="207"/>
      <c r="R118" s="208">
        <f>SUM(R119:R120)</f>
        <v>0</v>
      </c>
      <c r="S118" s="207"/>
      <c r="T118" s="209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112</v>
      </c>
      <c r="AT118" s="211" t="s">
        <v>72</v>
      </c>
      <c r="AU118" s="211" t="s">
        <v>78</v>
      </c>
      <c r="AY118" s="210" t="s">
        <v>113</v>
      </c>
      <c r="BK118" s="212">
        <f>SUM(BK119:BK120)</f>
        <v>0</v>
      </c>
    </row>
    <row r="119" s="2" customFormat="1" ht="14.4" customHeight="1">
      <c r="A119" s="37"/>
      <c r="B119" s="38"/>
      <c r="C119" s="215" t="s">
        <v>83</v>
      </c>
      <c r="D119" s="215" t="s">
        <v>116</v>
      </c>
      <c r="E119" s="216" t="s">
        <v>117</v>
      </c>
      <c r="F119" s="217" t="s">
        <v>118</v>
      </c>
      <c r="G119" s="218" t="s">
        <v>119</v>
      </c>
      <c r="H119" s="219">
        <v>50</v>
      </c>
      <c r="I119" s="220"/>
      <c r="J119" s="221">
        <f>ROUND(I119*H119,2)</f>
        <v>0</v>
      </c>
      <c r="K119" s="222"/>
      <c r="L119" s="43"/>
      <c r="M119" s="223" t="s">
        <v>1</v>
      </c>
      <c r="N119" s="224" t="s">
        <v>38</v>
      </c>
      <c r="O119" s="90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7" t="s">
        <v>120</v>
      </c>
      <c r="AT119" s="227" t="s">
        <v>116</v>
      </c>
      <c r="AU119" s="227" t="s">
        <v>83</v>
      </c>
      <c r="AY119" s="16" t="s">
        <v>113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6" t="s">
        <v>78</v>
      </c>
      <c r="BK119" s="228">
        <f>ROUND(I119*H119,2)</f>
        <v>0</v>
      </c>
      <c r="BL119" s="16" t="s">
        <v>120</v>
      </c>
      <c r="BM119" s="227" t="s">
        <v>121</v>
      </c>
    </row>
    <row r="120" s="13" customFormat="1">
      <c r="A120" s="13"/>
      <c r="B120" s="229"/>
      <c r="C120" s="230"/>
      <c r="D120" s="231" t="s">
        <v>122</v>
      </c>
      <c r="E120" s="232" t="s">
        <v>1</v>
      </c>
      <c r="F120" s="233" t="s">
        <v>123</v>
      </c>
      <c r="G120" s="230"/>
      <c r="H120" s="234">
        <v>50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122</v>
      </c>
      <c r="AU120" s="240" t="s">
        <v>83</v>
      </c>
      <c r="AV120" s="13" t="s">
        <v>83</v>
      </c>
      <c r="AW120" s="13" t="s">
        <v>30</v>
      </c>
      <c r="AX120" s="13" t="s">
        <v>78</v>
      </c>
      <c r="AY120" s="240" t="s">
        <v>113</v>
      </c>
    </row>
    <row r="121" s="12" customFormat="1" ht="22.8" customHeight="1">
      <c r="A121" s="12"/>
      <c r="B121" s="199"/>
      <c r="C121" s="200"/>
      <c r="D121" s="201" t="s">
        <v>72</v>
      </c>
      <c r="E121" s="213" t="s">
        <v>124</v>
      </c>
      <c r="F121" s="213" t="s">
        <v>125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SUM(P122:P125)</f>
        <v>0</v>
      </c>
      <c r="Q121" s="207"/>
      <c r="R121" s="208">
        <f>SUM(R122:R125)</f>
        <v>0</v>
      </c>
      <c r="S121" s="207"/>
      <c r="T121" s="209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112</v>
      </c>
      <c r="AT121" s="211" t="s">
        <v>72</v>
      </c>
      <c r="AU121" s="211" t="s">
        <v>78</v>
      </c>
      <c r="AY121" s="210" t="s">
        <v>113</v>
      </c>
      <c r="BK121" s="212">
        <f>SUM(BK122:BK125)</f>
        <v>0</v>
      </c>
    </row>
    <row r="122" s="2" customFormat="1" ht="14.4" customHeight="1">
      <c r="A122" s="37"/>
      <c r="B122" s="38"/>
      <c r="C122" s="215" t="s">
        <v>78</v>
      </c>
      <c r="D122" s="215" t="s">
        <v>116</v>
      </c>
      <c r="E122" s="216" t="s">
        <v>126</v>
      </c>
      <c r="F122" s="217" t="s">
        <v>127</v>
      </c>
      <c r="G122" s="218" t="s">
        <v>128</v>
      </c>
      <c r="H122" s="219">
        <v>15</v>
      </c>
      <c r="I122" s="220"/>
      <c r="J122" s="221">
        <f>ROUND(I122*H122,2)</f>
        <v>0</v>
      </c>
      <c r="K122" s="222"/>
      <c r="L122" s="43"/>
      <c r="M122" s="223" t="s">
        <v>1</v>
      </c>
      <c r="N122" s="224" t="s">
        <v>38</v>
      </c>
      <c r="O122" s="90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7" t="s">
        <v>120</v>
      </c>
      <c r="AT122" s="227" t="s">
        <v>116</v>
      </c>
      <c r="AU122" s="227" t="s">
        <v>83</v>
      </c>
      <c r="AY122" s="16" t="s">
        <v>113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16" t="s">
        <v>78</v>
      </c>
      <c r="BK122" s="228">
        <f>ROUND(I122*H122,2)</f>
        <v>0</v>
      </c>
      <c r="BL122" s="16" t="s">
        <v>120</v>
      </c>
      <c r="BM122" s="227" t="s">
        <v>129</v>
      </c>
    </row>
    <row r="123" s="13" customFormat="1">
      <c r="A123" s="13"/>
      <c r="B123" s="229"/>
      <c r="C123" s="230"/>
      <c r="D123" s="231" t="s">
        <v>122</v>
      </c>
      <c r="E123" s="232" t="s">
        <v>1</v>
      </c>
      <c r="F123" s="233" t="s">
        <v>130</v>
      </c>
      <c r="G123" s="230"/>
      <c r="H123" s="234">
        <v>15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122</v>
      </c>
      <c r="AU123" s="240" t="s">
        <v>83</v>
      </c>
      <c r="AV123" s="13" t="s">
        <v>83</v>
      </c>
      <c r="AW123" s="13" t="s">
        <v>30</v>
      </c>
      <c r="AX123" s="13" t="s">
        <v>78</v>
      </c>
      <c r="AY123" s="240" t="s">
        <v>113</v>
      </c>
    </row>
    <row r="124" s="2" customFormat="1" ht="14.4" customHeight="1">
      <c r="A124" s="37"/>
      <c r="B124" s="38"/>
      <c r="C124" s="215" t="s">
        <v>131</v>
      </c>
      <c r="D124" s="215" t="s">
        <v>116</v>
      </c>
      <c r="E124" s="216" t="s">
        <v>132</v>
      </c>
      <c r="F124" s="217" t="s">
        <v>133</v>
      </c>
      <c r="G124" s="218" t="s">
        <v>128</v>
      </c>
      <c r="H124" s="219">
        <v>20</v>
      </c>
      <c r="I124" s="220"/>
      <c r="J124" s="221">
        <f>ROUND(I124*H124,2)</f>
        <v>0</v>
      </c>
      <c r="K124" s="222"/>
      <c r="L124" s="43"/>
      <c r="M124" s="223" t="s">
        <v>1</v>
      </c>
      <c r="N124" s="224" t="s">
        <v>38</v>
      </c>
      <c r="O124" s="90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7" t="s">
        <v>120</v>
      </c>
      <c r="AT124" s="227" t="s">
        <v>116</v>
      </c>
      <c r="AU124" s="227" t="s">
        <v>83</v>
      </c>
      <c r="AY124" s="16" t="s">
        <v>113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6" t="s">
        <v>78</v>
      </c>
      <c r="BK124" s="228">
        <f>ROUND(I124*H124,2)</f>
        <v>0</v>
      </c>
      <c r="BL124" s="16" t="s">
        <v>120</v>
      </c>
      <c r="BM124" s="227" t="s">
        <v>134</v>
      </c>
    </row>
    <row r="125" s="13" customFormat="1">
      <c r="A125" s="13"/>
      <c r="B125" s="229"/>
      <c r="C125" s="230"/>
      <c r="D125" s="231" t="s">
        <v>122</v>
      </c>
      <c r="E125" s="232" t="s">
        <v>1</v>
      </c>
      <c r="F125" s="233" t="s">
        <v>135</v>
      </c>
      <c r="G125" s="230"/>
      <c r="H125" s="234">
        <v>20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122</v>
      </c>
      <c r="AU125" s="240" t="s">
        <v>83</v>
      </c>
      <c r="AV125" s="13" t="s">
        <v>83</v>
      </c>
      <c r="AW125" s="13" t="s">
        <v>30</v>
      </c>
      <c r="AX125" s="13" t="s">
        <v>78</v>
      </c>
      <c r="AY125" s="240" t="s">
        <v>113</v>
      </c>
    </row>
    <row r="126" s="12" customFormat="1" ht="22.8" customHeight="1">
      <c r="A126" s="12"/>
      <c r="B126" s="199"/>
      <c r="C126" s="200"/>
      <c r="D126" s="201" t="s">
        <v>72</v>
      </c>
      <c r="E126" s="213" t="s">
        <v>136</v>
      </c>
      <c r="F126" s="213" t="s">
        <v>137</v>
      </c>
      <c r="G126" s="200"/>
      <c r="H126" s="200"/>
      <c r="I126" s="203"/>
      <c r="J126" s="214">
        <f>BK126</f>
        <v>0</v>
      </c>
      <c r="K126" s="200"/>
      <c r="L126" s="205"/>
      <c r="M126" s="206"/>
      <c r="N126" s="207"/>
      <c r="O126" s="207"/>
      <c r="P126" s="208">
        <f>SUM(P127:P128)</f>
        <v>0</v>
      </c>
      <c r="Q126" s="207"/>
      <c r="R126" s="208">
        <f>SUM(R127:R128)</f>
        <v>0</v>
      </c>
      <c r="S126" s="207"/>
      <c r="T126" s="20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0" t="s">
        <v>112</v>
      </c>
      <c r="AT126" s="211" t="s">
        <v>72</v>
      </c>
      <c r="AU126" s="211" t="s">
        <v>78</v>
      </c>
      <c r="AY126" s="210" t="s">
        <v>113</v>
      </c>
      <c r="BK126" s="212">
        <f>SUM(BK127:BK128)</f>
        <v>0</v>
      </c>
    </row>
    <row r="127" s="2" customFormat="1" ht="14.4" customHeight="1">
      <c r="A127" s="37"/>
      <c r="B127" s="38"/>
      <c r="C127" s="215" t="s">
        <v>138</v>
      </c>
      <c r="D127" s="215" t="s">
        <v>116</v>
      </c>
      <c r="E127" s="216" t="s">
        <v>139</v>
      </c>
      <c r="F127" s="217" t="s">
        <v>140</v>
      </c>
      <c r="G127" s="218" t="s">
        <v>141</v>
      </c>
      <c r="H127" s="219">
        <v>1</v>
      </c>
      <c r="I127" s="220"/>
      <c r="J127" s="221">
        <f>ROUND(I127*H127,2)</f>
        <v>0</v>
      </c>
      <c r="K127" s="222"/>
      <c r="L127" s="43"/>
      <c r="M127" s="223" t="s">
        <v>1</v>
      </c>
      <c r="N127" s="224" t="s">
        <v>38</v>
      </c>
      <c r="O127" s="90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7" t="s">
        <v>120</v>
      </c>
      <c r="AT127" s="227" t="s">
        <v>116</v>
      </c>
      <c r="AU127" s="227" t="s">
        <v>83</v>
      </c>
      <c r="AY127" s="16" t="s">
        <v>113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6" t="s">
        <v>78</v>
      </c>
      <c r="BK127" s="228">
        <f>ROUND(I127*H127,2)</f>
        <v>0</v>
      </c>
      <c r="BL127" s="16" t="s">
        <v>120</v>
      </c>
      <c r="BM127" s="227" t="s">
        <v>142</v>
      </c>
    </row>
    <row r="128" s="13" customFormat="1">
      <c r="A128" s="13"/>
      <c r="B128" s="229"/>
      <c r="C128" s="230"/>
      <c r="D128" s="231" t="s">
        <v>122</v>
      </c>
      <c r="E128" s="232" t="s">
        <v>1</v>
      </c>
      <c r="F128" s="233" t="s">
        <v>143</v>
      </c>
      <c r="G128" s="230"/>
      <c r="H128" s="234">
        <v>1</v>
      </c>
      <c r="I128" s="235"/>
      <c r="J128" s="230"/>
      <c r="K128" s="230"/>
      <c r="L128" s="236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122</v>
      </c>
      <c r="AU128" s="240" t="s">
        <v>83</v>
      </c>
      <c r="AV128" s="13" t="s">
        <v>83</v>
      </c>
      <c r="AW128" s="13" t="s">
        <v>30</v>
      </c>
      <c r="AX128" s="13" t="s">
        <v>78</v>
      </c>
      <c r="AY128" s="240" t="s">
        <v>113</v>
      </c>
    </row>
    <row r="129" s="2" customFormat="1" ht="6.96" customHeight="1">
      <c r="A129" s="37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43"/>
      <c r="M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</sheetData>
  <sheetProtection sheet="1" autoFilter="0" formatColumns="0" formatRows="0" objects="1" scenarios="1" spinCount="100000" saltValue="T2PEb3EPsXVs7PFJyv9iugHTTEp5UJBFqdakH/u088cCYZavfB4/6sCnLwecCMSqWeVwq4doqWB7M13aqHJ9vA==" hashValue="2zXv5uZc1VRcuV3LAw6ZwoUaFQwHaNZPtervK104vwjpDZHQncIUH0fO3xy4WpLdP7v/ponG51jkXyHSDPS66g==" algorithmName="SHA-512" password="CC35"/>
  <autoFilter ref="C115:K128"/>
  <mergeCells count="6">
    <mergeCell ref="E7:H7"/>
    <mergeCell ref="E16:H16"/>
    <mergeCell ref="E25:H25"/>
    <mergeCell ref="E85:H85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9"/>
      <c r="AT3" s="16" t="s">
        <v>83</v>
      </c>
    </row>
    <row r="4" s="1" customFormat="1" ht="24.96" customHeight="1">
      <c r="B4" s="19"/>
      <c r="D4" s="136" t="s">
        <v>87</v>
      </c>
      <c r="L4" s="19"/>
      <c r="M4" s="137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8" t="s">
        <v>16</v>
      </c>
      <c r="L6" s="19"/>
    </row>
    <row r="7" s="1" customFormat="1" ht="16.5" customHeight="1">
      <c r="B7" s="19"/>
      <c r="E7" s="244" t="str">
        <f>'Rekapitulace stavby'!K6</f>
        <v>Bílovice nad Svitavou, Fugnerovo nábřeží, havarijní zásah</v>
      </c>
      <c r="F7" s="138"/>
      <c r="G7" s="138"/>
      <c r="H7" s="138"/>
      <c r="L7" s="19"/>
    </row>
    <row r="8" s="2" customFormat="1" ht="12" customHeight="1">
      <c r="A8" s="37"/>
      <c r="B8" s="43"/>
      <c r="C8" s="37"/>
      <c r="D8" s="138" t="s">
        <v>144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9" t="s">
        <v>145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8" t="s">
        <v>18</v>
      </c>
      <c r="E11" s="37"/>
      <c r="F11" s="140" t="s">
        <v>1</v>
      </c>
      <c r="G11" s="37"/>
      <c r="H11" s="37"/>
      <c r="I11" s="138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8" t="s">
        <v>20</v>
      </c>
      <c r="E12" s="37"/>
      <c r="F12" s="140" t="s">
        <v>21</v>
      </c>
      <c r="G12" s="37"/>
      <c r="H12" s="37"/>
      <c r="I12" s="138" t="s">
        <v>22</v>
      </c>
      <c r="J12" s="141" t="str">
        <f>'Rekapitulace stavby'!AN8</f>
        <v>26. 8. 2020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8" t="s">
        <v>24</v>
      </c>
      <c r="E14" s="37"/>
      <c r="F14" s="37"/>
      <c r="G14" s="37"/>
      <c r="H14" s="37"/>
      <c r="I14" s="138" t="s">
        <v>25</v>
      </c>
      <c r="J14" s="140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tr">
        <f>IF('Rekapitulace stavby'!E11="","",'Rekapitulace stavby'!E11)</f>
        <v xml:space="preserve"> </v>
      </c>
      <c r="F15" s="37"/>
      <c r="G15" s="37"/>
      <c r="H15" s="37"/>
      <c r="I15" s="138" t="s">
        <v>26</v>
      </c>
      <c r="J15" s="140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8" t="s">
        <v>27</v>
      </c>
      <c r="E17" s="37"/>
      <c r="F17" s="37"/>
      <c r="G17" s="37"/>
      <c r="H17" s="37"/>
      <c r="I17" s="138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38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8" t="s">
        <v>29</v>
      </c>
      <c r="E20" s="37"/>
      <c r="F20" s="37"/>
      <c r="G20" s="37"/>
      <c r="H20" s="37"/>
      <c r="I20" s="138" t="s">
        <v>25</v>
      </c>
      <c r="J20" s="140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tr">
        <f>IF('Rekapitulace stavby'!E17="","",'Rekapitulace stavby'!E17)</f>
        <v xml:space="preserve"> </v>
      </c>
      <c r="F21" s="37"/>
      <c r="G21" s="37"/>
      <c r="H21" s="37"/>
      <c r="I21" s="138" t="s">
        <v>26</v>
      </c>
      <c r="J21" s="140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8" t="s">
        <v>31</v>
      </c>
      <c r="E23" s="37"/>
      <c r="F23" s="37"/>
      <c r="G23" s="37"/>
      <c r="H23" s="37"/>
      <c r="I23" s="138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38" t="s">
        <v>26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8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6"/>
      <c r="E29" s="146"/>
      <c r="F29" s="146"/>
      <c r="G29" s="146"/>
      <c r="H29" s="146"/>
      <c r="I29" s="146"/>
      <c r="J29" s="146"/>
      <c r="K29" s="146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7" t="s">
        <v>33</v>
      </c>
      <c r="E30" s="37"/>
      <c r="F30" s="37"/>
      <c r="G30" s="37"/>
      <c r="H30" s="37"/>
      <c r="I30" s="37"/>
      <c r="J30" s="148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6"/>
      <c r="E31" s="146"/>
      <c r="F31" s="146"/>
      <c r="G31" s="146"/>
      <c r="H31" s="146"/>
      <c r="I31" s="146"/>
      <c r="J31" s="146"/>
      <c r="K31" s="146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9" t="s">
        <v>35</v>
      </c>
      <c r="G32" s="37"/>
      <c r="H32" s="37"/>
      <c r="I32" s="149" t="s">
        <v>34</v>
      </c>
      <c r="J32" s="149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0" t="s">
        <v>37</v>
      </c>
      <c r="E33" s="138" t="s">
        <v>38</v>
      </c>
      <c r="F33" s="151">
        <f>ROUND((SUM(BE118:BE145)),  2)</f>
        <v>0</v>
      </c>
      <c r="G33" s="37"/>
      <c r="H33" s="37"/>
      <c r="I33" s="152">
        <v>0.20999999999999999</v>
      </c>
      <c r="J33" s="151">
        <f>ROUND(((SUM(BE118:BE145))*I33),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8" t="s">
        <v>39</v>
      </c>
      <c r="F34" s="151">
        <f>ROUND((SUM(BF118:BF145)),  2)</f>
        <v>0</v>
      </c>
      <c r="G34" s="37"/>
      <c r="H34" s="37"/>
      <c r="I34" s="152">
        <v>0.14999999999999999</v>
      </c>
      <c r="J34" s="151">
        <f>ROUND(((SUM(BF118:BF145))*I34),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8" t="s">
        <v>40</v>
      </c>
      <c r="F35" s="151">
        <f>ROUND((SUM(BG118:BG145)),  2)</f>
        <v>0</v>
      </c>
      <c r="G35" s="37"/>
      <c r="H35" s="37"/>
      <c r="I35" s="152">
        <v>0.20999999999999999</v>
      </c>
      <c r="J35" s="151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8" t="s">
        <v>41</v>
      </c>
      <c r="F36" s="151">
        <f>ROUND((SUM(BH118:BH145)),  2)</f>
        <v>0</v>
      </c>
      <c r="G36" s="37"/>
      <c r="H36" s="37"/>
      <c r="I36" s="152">
        <v>0.14999999999999999</v>
      </c>
      <c r="J36" s="151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8" t="s">
        <v>42</v>
      </c>
      <c r="F37" s="151">
        <f>ROUND((SUM(BI118:BI145)),  2)</f>
        <v>0</v>
      </c>
      <c r="G37" s="37"/>
      <c r="H37" s="37"/>
      <c r="I37" s="152">
        <v>0</v>
      </c>
      <c r="J37" s="151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45" t="str">
        <f>E7</f>
        <v>Bílovice nad Svitavou, Fugnerovo nábřeží, havarijní zásah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Skalní svah - odstranění havarijního stavu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26. 8. 2020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89</v>
      </c>
      <c r="D94" s="172"/>
      <c r="E94" s="172"/>
      <c r="F94" s="172"/>
      <c r="G94" s="172"/>
      <c r="H94" s="172"/>
      <c r="I94" s="172"/>
      <c r="J94" s="173" t="s">
        <v>90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91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92</v>
      </c>
    </row>
    <row r="97" s="9" customFormat="1" ht="24.96" customHeight="1">
      <c r="A97" s="9"/>
      <c r="B97" s="175"/>
      <c r="C97" s="176"/>
      <c r="D97" s="177" t="s">
        <v>146</v>
      </c>
      <c r="E97" s="178"/>
      <c r="F97" s="178"/>
      <c r="G97" s="178"/>
      <c r="H97" s="178"/>
      <c r="I97" s="178"/>
      <c r="J97" s="179">
        <f>J119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147</v>
      </c>
      <c r="E98" s="178"/>
      <c r="F98" s="178"/>
      <c r="G98" s="178"/>
      <c r="H98" s="178"/>
      <c r="I98" s="178"/>
      <c r="J98" s="179">
        <f>J144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97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245" t="str">
        <f>E7</f>
        <v>Bílovice nad Svitavou, Fugnerovo nábřeží, havarijní zásah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144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Skalní svah - odstranění havarijního stavu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26. 8. 2020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31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87"/>
      <c r="B117" s="188"/>
      <c r="C117" s="189" t="s">
        <v>98</v>
      </c>
      <c r="D117" s="190" t="s">
        <v>58</v>
      </c>
      <c r="E117" s="190" t="s">
        <v>54</v>
      </c>
      <c r="F117" s="190" t="s">
        <v>55</v>
      </c>
      <c r="G117" s="190" t="s">
        <v>99</v>
      </c>
      <c r="H117" s="190" t="s">
        <v>100</v>
      </c>
      <c r="I117" s="190" t="s">
        <v>101</v>
      </c>
      <c r="J117" s="191" t="s">
        <v>90</v>
      </c>
      <c r="K117" s="192" t="s">
        <v>102</v>
      </c>
      <c r="L117" s="193"/>
      <c r="M117" s="99" t="s">
        <v>1</v>
      </c>
      <c r="N117" s="100" t="s">
        <v>37</v>
      </c>
      <c r="O117" s="100" t="s">
        <v>103</v>
      </c>
      <c r="P117" s="100" t="s">
        <v>104</v>
      </c>
      <c r="Q117" s="100" t="s">
        <v>105</v>
      </c>
      <c r="R117" s="100" t="s">
        <v>106</v>
      </c>
      <c r="S117" s="100" t="s">
        <v>107</v>
      </c>
      <c r="T117" s="101" t="s">
        <v>108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="2" customFormat="1" ht="22.8" customHeight="1">
      <c r="A118" s="37"/>
      <c r="B118" s="38"/>
      <c r="C118" s="106" t="s">
        <v>109</v>
      </c>
      <c r="D118" s="39"/>
      <c r="E118" s="39"/>
      <c r="F118" s="39"/>
      <c r="G118" s="39"/>
      <c r="H118" s="39"/>
      <c r="I118" s="39"/>
      <c r="J118" s="194">
        <f>BK118</f>
        <v>0</v>
      </c>
      <c r="K118" s="39"/>
      <c r="L118" s="43"/>
      <c r="M118" s="102"/>
      <c r="N118" s="195"/>
      <c r="O118" s="103"/>
      <c r="P118" s="196">
        <f>P119+P144</f>
        <v>0</v>
      </c>
      <c r="Q118" s="103"/>
      <c r="R118" s="196">
        <f>R119+R144</f>
        <v>0</v>
      </c>
      <c r="S118" s="103"/>
      <c r="T118" s="197">
        <f>T119+T144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72</v>
      </c>
      <c r="AU118" s="16" t="s">
        <v>92</v>
      </c>
      <c r="BK118" s="198">
        <f>BK119+BK144</f>
        <v>0</v>
      </c>
    </row>
    <row r="119" s="12" customFormat="1" ht="25.92" customHeight="1">
      <c r="A119" s="12"/>
      <c r="B119" s="199"/>
      <c r="C119" s="200"/>
      <c r="D119" s="201" t="s">
        <v>72</v>
      </c>
      <c r="E119" s="202" t="s">
        <v>78</v>
      </c>
      <c r="F119" s="202" t="s">
        <v>148</v>
      </c>
      <c r="G119" s="200"/>
      <c r="H119" s="200"/>
      <c r="I119" s="203"/>
      <c r="J119" s="204">
        <f>BK119</f>
        <v>0</v>
      </c>
      <c r="K119" s="200"/>
      <c r="L119" s="205"/>
      <c r="M119" s="206"/>
      <c r="N119" s="207"/>
      <c r="O119" s="207"/>
      <c r="P119" s="208">
        <f>SUM(P120:P143)</f>
        <v>0</v>
      </c>
      <c r="Q119" s="207"/>
      <c r="R119" s="208">
        <f>SUM(R120:R143)</f>
        <v>0</v>
      </c>
      <c r="S119" s="207"/>
      <c r="T119" s="209">
        <f>SUM(T120:T143)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78</v>
      </c>
      <c r="AT119" s="211" t="s">
        <v>72</v>
      </c>
      <c r="AU119" s="211" t="s">
        <v>73</v>
      </c>
      <c r="AY119" s="210" t="s">
        <v>113</v>
      </c>
      <c r="BK119" s="212">
        <f>SUM(BK120:BK143)</f>
        <v>0</v>
      </c>
    </row>
    <row r="120" s="2" customFormat="1" ht="24.15" customHeight="1">
      <c r="A120" s="37"/>
      <c r="B120" s="38"/>
      <c r="C120" s="215" t="s">
        <v>78</v>
      </c>
      <c r="D120" s="215" t="s">
        <v>116</v>
      </c>
      <c r="E120" s="216" t="s">
        <v>149</v>
      </c>
      <c r="F120" s="217" t="s">
        <v>150</v>
      </c>
      <c r="G120" s="218" t="s">
        <v>151</v>
      </c>
      <c r="H120" s="219">
        <v>17.850000000000001</v>
      </c>
      <c r="I120" s="220"/>
      <c r="J120" s="221">
        <f>ROUND(I120*H120,2)</f>
        <v>0</v>
      </c>
      <c r="K120" s="222"/>
      <c r="L120" s="43"/>
      <c r="M120" s="223" t="s">
        <v>1</v>
      </c>
      <c r="N120" s="224" t="s">
        <v>38</v>
      </c>
      <c r="O120" s="90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7" t="s">
        <v>131</v>
      </c>
      <c r="AT120" s="227" t="s">
        <v>116</v>
      </c>
      <c r="AU120" s="227" t="s">
        <v>78</v>
      </c>
      <c r="AY120" s="16" t="s">
        <v>113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16" t="s">
        <v>78</v>
      </c>
      <c r="BK120" s="228">
        <f>ROUND(I120*H120,2)</f>
        <v>0</v>
      </c>
      <c r="BL120" s="16" t="s">
        <v>131</v>
      </c>
      <c r="BM120" s="227" t="s">
        <v>83</v>
      </c>
    </row>
    <row r="121" s="13" customFormat="1">
      <c r="A121" s="13"/>
      <c r="B121" s="229"/>
      <c r="C121" s="230"/>
      <c r="D121" s="231" t="s">
        <v>122</v>
      </c>
      <c r="E121" s="232" t="s">
        <v>1</v>
      </c>
      <c r="F121" s="233" t="s">
        <v>152</v>
      </c>
      <c r="G121" s="230"/>
      <c r="H121" s="234">
        <v>17.850000000000001</v>
      </c>
      <c r="I121" s="235"/>
      <c r="J121" s="230"/>
      <c r="K121" s="230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122</v>
      </c>
      <c r="AU121" s="240" t="s">
        <v>78</v>
      </c>
      <c r="AV121" s="13" t="s">
        <v>83</v>
      </c>
      <c r="AW121" s="13" t="s">
        <v>30</v>
      </c>
      <c r="AX121" s="13" t="s">
        <v>73</v>
      </c>
      <c r="AY121" s="240" t="s">
        <v>113</v>
      </c>
    </row>
    <row r="122" s="14" customFormat="1">
      <c r="A122" s="14"/>
      <c r="B122" s="246"/>
      <c r="C122" s="247"/>
      <c r="D122" s="231" t="s">
        <v>122</v>
      </c>
      <c r="E122" s="248" t="s">
        <v>1</v>
      </c>
      <c r="F122" s="249" t="s">
        <v>153</v>
      </c>
      <c r="G122" s="247"/>
      <c r="H122" s="250">
        <v>17.850000000000001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122</v>
      </c>
      <c r="AU122" s="256" t="s">
        <v>78</v>
      </c>
      <c r="AV122" s="14" t="s">
        <v>131</v>
      </c>
      <c r="AW122" s="14" t="s">
        <v>30</v>
      </c>
      <c r="AX122" s="14" t="s">
        <v>78</v>
      </c>
      <c r="AY122" s="256" t="s">
        <v>113</v>
      </c>
    </row>
    <row r="123" s="2" customFormat="1" ht="49.05" customHeight="1">
      <c r="A123" s="37"/>
      <c r="B123" s="38"/>
      <c r="C123" s="215" t="s">
        <v>83</v>
      </c>
      <c r="D123" s="215" t="s">
        <v>116</v>
      </c>
      <c r="E123" s="216" t="s">
        <v>154</v>
      </c>
      <c r="F123" s="217" t="s">
        <v>155</v>
      </c>
      <c r="G123" s="218" t="s">
        <v>151</v>
      </c>
      <c r="H123" s="219">
        <v>294</v>
      </c>
      <c r="I123" s="220"/>
      <c r="J123" s="221">
        <f>ROUND(I123*H123,2)</f>
        <v>0</v>
      </c>
      <c r="K123" s="222"/>
      <c r="L123" s="43"/>
      <c r="M123" s="223" t="s">
        <v>1</v>
      </c>
      <c r="N123" s="224" t="s">
        <v>38</v>
      </c>
      <c r="O123" s="90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7" t="s">
        <v>131</v>
      </c>
      <c r="AT123" s="227" t="s">
        <v>116</v>
      </c>
      <c r="AU123" s="227" t="s">
        <v>78</v>
      </c>
      <c r="AY123" s="16" t="s">
        <v>113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6" t="s">
        <v>78</v>
      </c>
      <c r="BK123" s="228">
        <f>ROUND(I123*H123,2)</f>
        <v>0</v>
      </c>
      <c r="BL123" s="16" t="s">
        <v>131</v>
      </c>
      <c r="BM123" s="227" t="s">
        <v>131</v>
      </c>
    </row>
    <row r="124" s="13" customFormat="1">
      <c r="A124" s="13"/>
      <c r="B124" s="229"/>
      <c r="C124" s="230"/>
      <c r="D124" s="231" t="s">
        <v>122</v>
      </c>
      <c r="E124" s="232" t="s">
        <v>1</v>
      </c>
      <c r="F124" s="233" t="s">
        <v>156</v>
      </c>
      <c r="G124" s="230"/>
      <c r="H124" s="234">
        <v>294</v>
      </c>
      <c r="I124" s="235"/>
      <c r="J124" s="230"/>
      <c r="K124" s="230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122</v>
      </c>
      <c r="AU124" s="240" t="s">
        <v>78</v>
      </c>
      <c r="AV124" s="13" t="s">
        <v>83</v>
      </c>
      <c r="AW124" s="13" t="s">
        <v>30</v>
      </c>
      <c r="AX124" s="13" t="s">
        <v>73</v>
      </c>
      <c r="AY124" s="240" t="s">
        <v>113</v>
      </c>
    </row>
    <row r="125" s="14" customFormat="1">
      <c r="A125" s="14"/>
      <c r="B125" s="246"/>
      <c r="C125" s="247"/>
      <c r="D125" s="231" t="s">
        <v>122</v>
      </c>
      <c r="E125" s="248" t="s">
        <v>1</v>
      </c>
      <c r="F125" s="249" t="s">
        <v>153</v>
      </c>
      <c r="G125" s="247"/>
      <c r="H125" s="250">
        <v>294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122</v>
      </c>
      <c r="AU125" s="256" t="s">
        <v>78</v>
      </c>
      <c r="AV125" s="14" t="s">
        <v>131</v>
      </c>
      <c r="AW125" s="14" t="s">
        <v>30</v>
      </c>
      <c r="AX125" s="14" t="s">
        <v>78</v>
      </c>
      <c r="AY125" s="256" t="s">
        <v>113</v>
      </c>
    </row>
    <row r="126" s="2" customFormat="1" ht="49.05" customHeight="1">
      <c r="A126" s="37"/>
      <c r="B126" s="38"/>
      <c r="C126" s="215" t="s">
        <v>138</v>
      </c>
      <c r="D126" s="215" t="s">
        <v>116</v>
      </c>
      <c r="E126" s="216" t="s">
        <v>157</v>
      </c>
      <c r="F126" s="217" t="s">
        <v>158</v>
      </c>
      <c r="G126" s="218" t="s">
        <v>119</v>
      </c>
      <c r="H126" s="219">
        <v>714</v>
      </c>
      <c r="I126" s="220"/>
      <c r="J126" s="221">
        <f>ROUND(I126*H126,2)</f>
        <v>0</v>
      </c>
      <c r="K126" s="222"/>
      <c r="L126" s="43"/>
      <c r="M126" s="223" t="s">
        <v>1</v>
      </c>
      <c r="N126" s="224" t="s">
        <v>38</v>
      </c>
      <c r="O126" s="90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7" t="s">
        <v>131</v>
      </c>
      <c r="AT126" s="227" t="s">
        <v>116</v>
      </c>
      <c r="AU126" s="227" t="s">
        <v>78</v>
      </c>
      <c r="AY126" s="16" t="s">
        <v>113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6" t="s">
        <v>78</v>
      </c>
      <c r="BK126" s="228">
        <f>ROUND(I126*H126,2)</f>
        <v>0</v>
      </c>
      <c r="BL126" s="16" t="s">
        <v>131</v>
      </c>
      <c r="BM126" s="227" t="s">
        <v>159</v>
      </c>
    </row>
    <row r="127" s="13" customFormat="1">
      <c r="A127" s="13"/>
      <c r="B127" s="229"/>
      <c r="C127" s="230"/>
      <c r="D127" s="231" t="s">
        <v>122</v>
      </c>
      <c r="E127" s="232" t="s">
        <v>1</v>
      </c>
      <c r="F127" s="233" t="s">
        <v>160</v>
      </c>
      <c r="G127" s="230"/>
      <c r="H127" s="234">
        <v>714</v>
      </c>
      <c r="I127" s="235"/>
      <c r="J127" s="230"/>
      <c r="K127" s="230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122</v>
      </c>
      <c r="AU127" s="240" t="s">
        <v>78</v>
      </c>
      <c r="AV127" s="13" t="s">
        <v>83</v>
      </c>
      <c r="AW127" s="13" t="s">
        <v>30</v>
      </c>
      <c r="AX127" s="13" t="s">
        <v>73</v>
      </c>
      <c r="AY127" s="240" t="s">
        <v>113</v>
      </c>
    </row>
    <row r="128" s="14" customFormat="1">
      <c r="A128" s="14"/>
      <c r="B128" s="246"/>
      <c r="C128" s="247"/>
      <c r="D128" s="231" t="s">
        <v>122</v>
      </c>
      <c r="E128" s="248" t="s">
        <v>1</v>
      </c>
      <c r="F128" s="249" t="s">
        <v>153</v>
      </c>
      <c r="G128" s="247"/>
      <c r="H128" s="250">
        <v>714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122</v>
      </c>
      <c r="AU128" s="256" t="s">
        <v>78</v>
      </c>
      <c r="AV128" s="14" t="s">
        <v>131</v>
      </c>
      <c r="AW128" s="14" t="s">
        <v>30</v>
      </c>
      <c r="AX128" s="14" t="s">
        <v>78</v>
      </c>
      <c r="AY128" s="256" t="s">
        <v>113</v>
      </c>
    </row>
    <row r="129" s="2" customFormat="1" ht="24.15" customHeight="1">
      <c r="A129" s="37"/>
      <c r="B129" s="38"/>
      <c r="C129" s="215" t="s">
        <v>131</v>
      </c>
      <c r="D129" s="215" t="s">
        <v>116</v>
      </c>
      <c r="E129" s="216" t="s">
        <v>161</v>
      </c>
      <c r="F129" s="217" t="s">
        <v>162</v>
      </c>
      <c r="G129" s="218" t="s">
        <v>151</v>
      </c>
      <c r="H129" s="219">
        <v>97.019999999999996</v>
      </c>
      <c r="I129" s="220"/>
      <c r="J129" s="221">
        <f>ROUND(I129*H129,2)</f>
        <v>0</v>
      </c>
      <c r="K129" s="222"/>
      <c r="L129" s="43"/>
      <c r="M129" s="223" t="s">
        <v>1</v>
      </c>
      <c r="N129" s="224" t="s">
        <v>38</v>
      </c>
      <c r="O129" s="90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7" t="s">
        <v>131</v>
      </c>
      <c r="AT129" s="227" t="s">
        <v>116</v>
      </c>
      <c r="AU129" s="227" t="s">
        <v>78</v>
      </c>
      <c r="AY129" s="16" t="s">
        <v>113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6" t="s">
        <v>78</v>
      </c>
      <c r="BK129" s="228">
        <f>ROUND(I129*H129,2)</f>
        <v>0</v>
      </c>
      <c r="BL129" s="16" t="s">
        <v>131</v>
      </c>
      <c r="BM129" s="227" t="s">
        <v>163</v>
      </c>
    </row>
    <row r="130" s="2" customFormat="1" ht="24.15" customHeight="1">
      <c r="A130" s="37"/>
      <c r="B130" s="38"/>
      <c r="C130" s="215" t="s">
        <v>112</v>
      </c>
      <c r="D130" s="215" t="s">
        <v>116</v>
      </c>
      <c r="E130" s="216" t="s">
        <v>164</v>
      </c>
      <c r="F130" s="217" t="s">
        <v>165</v>
      </c>
      <c r="G130" s="218" t="s">
        <v>119</v>
      </c>
      <c r="H130" s="219">
        <v>201.40000000000001</v>
      </c>
      <c r="I130" s="220"/>
      <c r="J130" s="221">
        <f>ROUND(I130*H130,2)</f>
        <v>0</v>
      </c>
      <c r="K130" s="222"/>
      <c r="L130" s="43"/>
      <c r="M130" s="223" t="s">
        <v>1</v>
      </c>
      <c r="N130" s="224" t="s">
        <v>38</v>
      </c>
      <c r="O130" s="90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7" t="s">
        <v>131</v>
      </c>
      <c r="AT130" s="227" t="s">
        <v>116</v>
      </c>
      <c r="AU130" s="227" t="s">
        <v>78</v>
      </c>
      <c r="AY130" s="16" t="s">
        <v>113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6" t="s">
        <v>78</v>
      </c>
      <c r="BK130" s="228">
        <f>ROUND(I130*H130,2)</f>
        <v>0</v>
      </c>
      <c r="BL130" s="16" t="s">
        <v>131</v>
      </c>
      <c r="BM130" s="227" t="s">
        <v>166</v>
      </c>
    </row>
    <row r="131" s="2" customFormat="1" ht="49.05" customHeight="1">
      <c r="A131" s="37"/>
      <c r="B131" s="38"/>
      <c r="C131" s="215" t="s">
        <v>159</v>
      </c>
      <c r="D131" s="215" t="s">
        <v>116</v>
      </c>
      <c r="E131" s="216" t="s">
        <v>167</v>
      </c>
      <c r="F131" s="217" t="s">
        <v>168</v>
      </c>
      <c r="G131" s="218" t="s">
        <v>151</v>
      </c>
      <c r="H131" s="219">
        <v>15.1</v>
      </c>
      <c r="I131" s="220"/>
      <c r="J131" s="221">
        <f>ROUND(I131*H131,2)</f>
        <v>0</v>
      </c>
      <c r="K131" s="222"/>
      <c r="L131" s="43"/>
      <c r="M131" s="223" t="s">
        <v>1</v>
      </c>
      <c r="N131" s="224" t="s">
        <v>38</v>
      </c>
      <c r="O131" s="90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7" t="s">
        <v>131</v>
      </c>
      <c r="AT131" s="227" t="s">
        <v>116</v>
      </c>
      <c r="AU131" s="227" t="s">
        <v>78</v>
      </c>
      <c r="AY131" s="16" t="s">
        <v>113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6" t="s">
        <v>78</v>
      </c>
      <c r="BK131" s="228">
        <f>ROUND(I131*H131,2)</f>
        <v>0</v>
      </c>
      <c r="BL131" s="16" t="s">
        <v>131</v>
      </c>
      <c r="BM131" s="227" t="s">
        <v>169</v>
      </c>
    </row>
    <row r="132" s="13" customFormat="1">
      <c r="A132" s="13"/>
      <c r="B132" s="229"/>
      <c r="C132" s="230"/>
      <c r="D132" s="231" t="s">
        <v>122</v>
      </c>
      <c r="E132" s="232" t="s">
        <v>1</v>
      </c>
      <c r="F132" s="233" t="s">
        <v>170</v>
      </c>
      <c r="G132" s="230"/>
      <c r="H132" s="234">
        <v>15.1</v>
      </c>
      <c r="I132" s="235"/>
      <c r="J132" s="230"/>
      <c r="K132" s="230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122</v>
      </c>
      <c r="AU132" s="240" t="s">
        <v>78</v>
      </c>
      <c r="AV132" s="13" t="s">
        <v>83</v>
      </c>
      <c r="AW132" s="13" t="s">
        <v>30</v>
      </c>
      <c r="AX132" s="13" t="s">
        <v>73</v>
      </c>
      <c r="AY132" s="240" t="s">
        <v>113</v>
      </c>
    </row>
    <row r="133" s="14" customFormat="1">
      <c r="A133" s="14"/>
      <c r="B133" s="246"/>
      <c r="C133" s="247"/>
      <c r="D133" s="231" t="s">
        <v>122</v>
      </c>
      <c r="E133" s="248" t="s">
        <v>1</v>
      </c>
      <c r="F133" s="249" t="s">
        <v>153</v>
      </c>
      <c r="G133" s="247"/>
      <c r="H133" s="250">
        <v>15.1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122</v>
      </c>
      <c r="AU133" s="256" t="s">
        <v>78</v>
      </c>
      <c r="AV133" s="14" t="s">
        <v>131</v>
      </c>
      <c r="AW133" s="14" t="s">
        <v>30</v>
      </c>
      <c r="AX133" s="14" t="s">
        <v>78</v>
      </c>
      <c r="AY133" s="256" t="s">
        <v>113</v>
      </c>
    </row>
    <row r="134" s="2" customFormat="1" ht="37.8" customHeight="1">
      <c r="A134" s="37"/>
      <c r="B134" s="38"/>
      <c r="C134" s="215" t="s">
        <v>171</v>
      </c>
      <c r="D134" s="215" t="s">
        <v>116</v>
      </c>
      <c r="E134" s="216" t="s">
        <v>172</v>
      </c>
      <c r="F134" s="217" t="s">
        <v>173</v>
      </c>
      <c r="G134" s="218" t="s">
        <v>174</v>
      </c>
      <c r="H134" s="219">
        <v>30</v>
      </c>
      <c r="I134" s="220"/>
      <c r="J134" s="221">
        <f>ROUND(I134*H134,2)</f>
        <v>0</v>
      </c>
      <c r="K134" s="222"/>
      <c r="L134" s="43"/>
      <c r="M134" s="223" t="s">
        <v>1</v>
      </c>
      <c r="N134" s="224" t="s">
        <v>38</v>
      </c>
      <c r="O134" s="90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7" t="s">
        <v>131</v>
      </c>
      <c r="AT134" s="227" t="s">
        <v>116</v>
      </c>
      <c r="AU134" s="227" t="s">
        <v>78</v>
      </c>
      <c r="AY134" s="16" t="s">
        <v>113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6" t="s">
        <v>78</v>
      </c>
      <c r="BK134" s="228">
        <f>ROUND(I134*H134,2)</f>
        <v>0</v>
      </c>
      <c r="BL134" s="16" t="s">
        <v>131</v>
      </c>
      <c r="BM134" s="227" t="s">
        <v>175</v>
      </c>
    </row>
    <row r="135" s="2" customFormat="1" ht="49.05" customHeight="1">
      <c r="A135" s="37"/>
      <c r="B135" s="38"/>
      <c r="C135" s="215" t="s">
        <v>163</v>
      </c>
      <c r="D135" s="215" t="s">
        <v>116</v>
      </c>
      <c r="E135" s="216" t="s">
        <v>176</v>
      </c>
      <c r="F135" s="217" t="s">
        <v>177</v>
      </c>
      <c r="G135" s="218" t="s">
        <v>178</v>
      </c>
      <c r="H135" s="219">
        <v>10</v>
      </c>
      <c r="I135" s="220"/>
      <c r="J135" s="221">
        <f>ROUND(I135*H135,2)</f>
        <v>0</v>
      </c>
      <c r="K135" s="222"/>
      <c r="L135" s="43"/>
      <c r="M135" s="223" t="s">
        <v>1</v>
      </c>
      <c r="N135" s="224" t="s">
        <v>38</v>
      </c>
      <c r="O135" s="90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7" t="s">
        <v>131</v>
      </c>
      <c r="AT135" s="227" t="s">
        <v>116</v>
      </c>
      <c r="AU135" s="227" t="s">
        <v>78</v>
      </c>
      <c r="AY135" s="16" t="s">
        <v>113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6" t="s">
        <v>78</v>
      </c>
      <c r="BK135" s="228">
        <f>ROUND(I135*H135,2)</f>
        <v>0</v>
      </c>
      <c r="BL135" s="16" t="s">
        <v>131</v>
      </c>
      <c r="BM135" s="227" t="s">
        <v>179</v>
      </c>
    </row>
    <row r="136" s="2" customFormat="1" ht="49.05" customHeight="1">
      <c r="A136" s="37"/>
      <c r="B136" s="38"/>
      <c r="C136" s="215" t="s">
        <v>180</v>
      </c>
      <c r="D136" s="215" t="s">
        <v>116</v>
      </c>
      <c r="E136" s="216" t="s">
        <v>181</v>
      </c>
      <c r="F136" s="217" t="s">
        <v>182</v>
      </c>
      <c r="G136" s="218" t="s">
        <v>151</v>
      </c>
      <c r="H136" s="219">
        <v>498.10000000000002</v>
      </c>
      <c r="I136" s="220"/>
      <c r="J136" s="221">
        <f>ROUND(I136*H136,2)</f>
        <v>0</v>
      </c>
      <c r="K136" s="222"/>
      <c r="L136" s="43"/>
      <c r="M136" s="223" t="s">
        <v>1</v>
      </c>
      <c r="N136" s="224" t="s">
        <v>38</v>
      </c>
      <c r="O136" s="90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7" t="s">
        <v>131</v>
      </c>
      <c r="AT136" s="227" t="s">
        <v>116</v>
      </c>
      <c r="AU136" s="227" t="s">
        <v>78</v>
      </c>
      <c r="AY136" s="16" t="s">
        <v>113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6" t="s">
        <v>78</v>
      </c>
      <c r="BK136" s="228">
        <f>ROUND(I136*H136,2)</f>
        <v>0</v>
      </c>
      <c r="BL136" s="16" t="s">
        <v>131</v>
      </c>
      <c r="BM136" s="227" t="s">
        <v>183</v>
      </c>
    </row>
    <row r="137" s="2" customFormat="1" ht="37.8" customHeight="1">
      <c r="A137" s="37"/>
      <c r="B137" s="38"/>
      <c r="C137" s="215" t="s">
        <v>166</v>
      </c>
      <c r="D137" s="215" t="s">
        <v>116</v>
      </c>
      <c r="E137" s="216" t="s">
        <v>184</v>
      </c>
      <c r="F137" s="217" t="s">
        <v>185</v>
      </c>
      <c r="G137" s="218" t="s">
        <v>151</v>
      </c>
      <c r="H137" s="219">
        <v>498.10000000000002</v>
      </c>
      <c r="I137" s="220"/>
      <c r="J137" s="221">
        <f>ROUND(I137*H137,2)</f>
        <v>0</v>
      </c>
      <c r="K137" s="222"/>
      <c r="L137" s="43"/>
      <c r="M137" s="223" t="s">
        <v>1</v>
      </c>
      <c r="N137" s="224" t="s">
        <v>38</v>
      </c>
      <c r="O137" s="90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7" t="s">
        <v>131</v>
      </c>
      <c r="AT137" s="227" t="s">
        <v>116</v>
      </c>
      <c r="AU137" s="227" t="s">
        <v>78</v>
      </c>
      <c r="AY137" s="16" t="s">
        <v>113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6" t="s">
        <v>78</v>
      </c>
      <c r="BK137" s="228">
        <f>ROUND(I137*H137,2)</f>
        <v>0</v>
      </c>
      <c r="BL137" s="16" t="s">
        <v>131</v>
      </c>
      <c r="BM137" s="227" t="s">
        <v>186</v>
      </c>
    </row>
    <row r="138" s="2" customFormat="1" ht="14.4" customHeight="1">
      <c r="A138" s="37"/>
      <c r="B138" s="38"/>
      <c r="C138" s="215" t="s">
        <v>187</v>
      </c>
      <c r="D138" s="215" t="s">
        <v>116</v>
      </c>
      <c r="E138" s="216" t="s">
        <v>188</v>
      </c>
      <c r="F138" s="217" t="s">
        <v>189</v>
      </c>
      <c r="G138" s="218" t="s">
        <v>151</v>
      </c>
      <c r="H138" s="219">
        <v>431.67000000000002</v>
      </c>
      <c r="I138" s="220"/>
      <c r="J138" s="221">
        <f>ROUND(I138*H138,2)</f>
        <v>0</v>
      </c>
      <c r="K138" s="222"/>
      <c r="L138" s="43"/>
      <c r="M138" s="223" t="s">
        <v>1</v>
      </c>
      <c r="N138" s="224" t="s">
        <v>38</v>
      </c>
      <c r="O138" s="90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7" t="s">
        <v>131</v>
      </c>
      <c r="AT138" s="227" t="s">
        <v>116</v>
      </c>
      <c r="AU138" s="227" t="s">
        <v>78</v>
      </c>
      <c r="AY138" s="16" t="s">
        <v>113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6" t="s">
        <v>78</v>
      </c>
      <c r="BK138" s="228">
        <f>ROUND(I138*H138,2)</f>
        <v>0</v>
      </c>
      <c r="BL138" s="16" t="s">
        <v>131</v>
      </c>
      <c r="BM138" s="227" t="s">
        <v>190</v>
      </c>
    </row>
    <row r="139" s="13" customFormat="1">
      <c r="A139" s="13"/>
      <c r="B139" s="229"/>
      <c r="C139" s="230"/>
      <c r="D139" s="231" t="s">
        <v>122</v>
      </c>
      <c r="E139" s="232" t="s">
        <v>1</v>
      </c>
      <c r="F139" s="233" t="s">
        <v>191</v>
      </c>
      <c r="G139" s="230"/>
      <c r="H139" s="234">
        <v>431.67000000000002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122</v>
      </c>
      <c r="AU139" s="240" t="s">
        <v>78</v>
      </c>
      <c r="AV139" s="13" t="s">
        <v>83</v>
      </c>
      <c r="AW139" s="13" t="s">
        <v>30</v>
      </c>
      <c r="AX139" s="13" t="s">
        <v>73</v>
      </c>
      <c r="AY139" s="240" t="s">
        <v>113</v>
      </c>
    </row>
    <row r="140" s="14" customFormat="1">
      <c r="A140" s="14"/>
      <c r="B140" s="246"/>
      <c r="C140" s="247"/>
      <c r="D140" s="231" t="s">
        <v>122</v>
      </c>
      <c r="E140" s="248" t="s">
        <v>1</v>
      </c>
      <c r="F140" s="249" t="s">
        <v>153</v>
      </c>
      <c r="G140" s="247"/>
      <c r="H140" s="250">
        <v>431.67000000000002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122</v>
      </c>
      <c r="AU140" s="256" t="s">
        <v>78</v>
      </c>
      <c r="AV140" s="14" t="s">
        <v>131</v>
      </c>
      <c r="AW140" s="14" t="s">
        <v>30</v>
      </c>
      <c r="AX140" s="14" t="s">
        <v>78</v>
      </c>
      <c r="AY140" s="256" t="s">
        <v>113</v>
      </c>
    </row>
    <row r="141" s="2" customFormat="1" ht="24.15" customHeight="1">
      <c r="A141" s="37"/>
      <c r="B141" s="38"/>
      <c r="C141" s="215" t="s">
        <v>169</v>
      </c>
      <c r="D141" s="215" t="s">
        <v>116</v>
      </c>
      <c r="E141" s="216" t="s">
        <v>192</v>
      </c>
      <c r="F141" s="217" t="s">
        <v>193</v>
      </c>
      <c r="G141" s="218" t="s">
        <v>194</v>
      </c>
      <c r="H141" s="219">
        <v>755.423</v>
      </c>
      <c r="I141" s="220"/>
      <c r="J141" s="221">
        <f>ROUND(I141*H141,2)</f>
        <v>0</v>
      </c>
      <c r="K141" s="222"/>
      <c r="L141" s="43"/>
      <c r="M141" s="223" t="s">
        <v>1</v>
      </c>
      <c r="N141" s="224" t="s">
        <v>38</v>
      </c>
      <c r="O141" s="90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7" t="s">
        <v>131</v>
      </c>
      <c r="AT141" s="227" t="s">
        <v>116</v>
      </c>
      <c r="AU141" s="227" t="s">
        <v>78</v>
      </c>
      <c r="AY141" s="16" t="s">
        <v>113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6" t="s">
        <v>78</v>
      </c>
      <c r="BK141" s="228">
        <f>ROUND(I141*H141,2)</f>
        <v>0</v>
      </c>
      <c r="BL141" s="16" t="s">
        <v>131</v>
      </c>
      <c r="BM141" s="227" t="s">
        <v>195</v>
      </c>
    </row>
    <row r="142" s="13" customFormat="1">
      <c r="A142" s="13"/>
      <c r="B142" s="229"/>
      <c r="C142" s="230"/>
      <c r="D142" s="231" t="s">
        <v>122</v>
      </c>
      <c r="E142" s="232" t="s">
        <v>1</v>
      </c>
      <c r="F142" s="233" t="s">
        <v>196</v>
      </c>
      <c r="G142" s="230"/>
      <c r="H142" s="234">
        <v>755.423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122</v>
      </c>
      <c r="AU142" s="240" t="s">
        <v>78</v>
      </c>
      <c r="AV142" s="13" t="s">
        <v>83</v>
      </c>
      <c r="AW142" s="13" t="s">
        <v>30</v>
      </c>
      <c r="AX142" s="13" t="s">
        <v>73</v>
      </c>
      <c r="AY142" s="240" t="s">
        <v>113</v>
      </c>
    </row>
    <row r="143" s="14" customFormat="1">
      <c r="A143" s="14"/>
      <c r="B143" s="246"/>
      <c r="C143" s="247"/>
      <c r="D143" s="231" t="s">
        <v>122</v>
      </c>
      <c r="E143" s="248" t="s">
        <v>1</v>
      </c>
      <c r="F143" s="249" t="s">
        <v>153</v>
      </c>
      <c r="G143" s="247"/>
      <c r="H143" s="250">
        <v>755.423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122</v>
      </c>
      <c r="AU143" s="256" t="s">
        <v>78</v>
      </c>
      <c r="AV143" s="14" t="s">
        <v>131</v>
      </c>
      <c r="AW143" s="14" t="s">
        <v>30</v>
      </c>
      <c r="AX143" s="14" t="s">
        <v>78</v>
      </c>
      <c r="AY143" s="256" t="s">
        <v>113</v>
      </c>
    </row>
    <row r="144" s="12" customFormat="1" ht="25.92" customHeight="1">
      <c r="A144" s="12"/>
      <c r="B144" s="199"/>
      <c r="C144" s="200"/>
      <c r="D144" s="201" t="s">
        <v>72</v>
      </c>
      <c r="E144" s="202" t="s">
        <v>197</v>
      </c>
      <c r="F144" s="202" t="s">
        <v>198</v>
      </c>
      <c r="G144" s="200"/>
      <c r="H144" s="200"/>
      <c r="I144" s="203"/>
      <c r="J144" s="204">
        <f>BK144</f>
        <v>0</v>
      </c>
      <c r="K144" s="200"/>
      <c r="L144" s="205"/>
      <c r="M144" s="206"/>
      <c r="N144" s="207"/>
      <c r="O144" s="207"/>
      <c r="P144" s="208">
        <f>P145</f>
        <v>0</v>
      </c>
      <c r="Q144" s="207"/>
      <c r="R144" s="208">
        <f>R145</f>
        <v>0</v>
      </c>
      <c r="S144" s="207"/>
      <c r="T144" s="209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78</v>
      </c>
      <c r="AT144" s="211" t="s">
        <v>72</v>
      </c>
      <c r="AU144" s="211" t="s">
        <v>73</v>
      </c>
      <c r="AY144" s="210" t="s">
        <v>113</v>
      </c>
      <c r="BK144" s="212">
        <f>BK145</f>
        <v>0</v>
      </c>
    </row>
    <row r="145" s="2" customFormat="1" ht="14.4" customHeight="1">
      <c r="A145" s="37"/>
      <c r="B145" s="38"/>
      <c r="C145" s="215" t="s">
        <v>199</v>
      </c>
      <c r="D145" s="215" t="s">
        <v>116</v>
      </c>
      <c r="E145" s="216" t="s">
        <v>200</v>
      </c>
      <c r="F145" s="217" t="s">
        <v>201</v>
      </c>
      <c r="G145" s="218" t="s">
        <v>194</v>
      </c>
      <c r="H145" s="219">
        <v>12.33</v>
      </c>
      <c r="I145" s="220"/>
      <c r="J145" s="221">
        <f>ROUND(I145*H145,2)</f>
        <v>0</v>
      </c>
      <c r="K145" s="222"/>
      <c r="L145" s="43"/>
      <c r="M145" s="257" t="s">
        <v>1</v>
      </c>
      <c r="N145" s="258" t="s">
        <v>38</v>
      </c>
      <c r="O145" s="259"/>
      <c r="P145" s="260">
        <f>O145*H145</f>
        <v>0</v>
      </c>
      <c r="Q145" s="260">
        <v>0</v>
      </c>
      <c r="R145" s="260">
        <f>Q145*H145</f>
        <v>0</v>
      </c>
      <c r="S145" s="260">
        <v>0</v>
      </c>
      <c r="T145" s="26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7" t="s">
        <v>131</v>
      </c>
      <c r="AT145" s="227" t="s">
        <v>116</v>
      </c>
      <c r="AU145" s="227" t="s">
        <v>78</v>
      </c>
      <c r="AY145" s="16" t="s">
        <v>113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6" t="s">
        <v>78</v>
      </c>
      <c r="BK145" s="228">
        <f>ROUND(I145*H145,2)</f>
        <v>0</v>
      </c>
      <c r="BL145" s="16" t="s">
        <v>131</v>
      </c>
      <c r="BM145" s="227" t="s">
        <v>202</v>
      </c>
    </row>
    <row r="146" s="2" customFormat="1" ht="6.96" customHeight="1">
      <c r="A146" s="37"/>
      <c r="B146" s="65"/>
      <c r="C146" s="66"/>
      <c r="D146" s="66"/>
      <c r="E146" s="66"/>
      <c r="F146" s="66"/>
      <c r="G146" s="66"/>
      <c r="H146" s="66"/>
      <c r="I146" s="66"/>
      <c r="J146" s="66"/>
      <c r="K146" s="66"/>
      <c r="L146" s="43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sheetProtection sheet="1" autoFilter="0" formatColumns="0" formatRows="0" objects="1" scenarios="1" spinCount="100000" saltValue="Bjep7CeqEZeOVhTHQHJ8T1HZA4A6nHTOJ5V1sjduV44rAafP6v2kLnkUarTQ34gbXzJa8Ol1NC7zE/TTVPR3xA==" hashValue="EjuQeGflfRF6Gnv+YDeuOoSCi2tk8n+WyLg+M7QOr6+YGpwy/f1OxKRCofZyIOI7fxVSTBgZgC/FyjlEfZCtkw==" algorithmName="SHA-512" password="CC35"/>
  <autoFilter ref="C117:K14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9"/>
      <c r="AT3" s="16" t="s">
        <v>83</v>
      </c>
    </row>
    <row r="4" s="1" customFormat="1" ht="24.96" customHeight="1">
      <c r="B4" s="19"/>
      <c r="D4" s="136" t="s">
        <v>87</v>
      </c>
      <c r="L4" s="19"/>
      <c r="M4" s="137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8" t="s">
        <v>16</v>
      </c>
      <c r="L6" s="19"/>
    </row>
    <row r="7" s="1" customFormat="1" ht="16.5" customHeight="1">
      <c r="B7" s="19"/>
      <c r="E7" s="244" t="str">
        <f>'Rekapitulace stavby'!K6</f>
        <v>Bílovice nad Svitavou, Fugnerovo nábřeží, havarijní zásah</v>
      </c>
      <c r="F7" s="138"/>
      <c r="G7" s="138"/>
      <c r="H7" s="138"/>
      <c r="L7" s="19"/>
    </row>
    <row r="8" s="2" customFormat="1" ht="12" customHeight="1">
      <c r="A8" s="37"/>
      <c r="B8" s="43"/>
      <c r="C8" s="37"/>
      <c r="D8" s="138" t="s">
        <v>144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9" t="s">
        <v>203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8" t="s">
        <v>18</v>
      </c>
      <c r="E11" s="37"/>
      <c r="F11" s="140" t="s">
        <v>1</v>
      </c>
      <c r="G11" s="37"/>
      <c r="H11" s="37"/>
      <c r="I11" s="138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8" t="s">
        <v>20</v>
      </c>
      <c r="E12" s="37"/>
      <c r="F12" s="140" t="s">
        <v>21</v>
      </c>
      <c r="G12" s="37"/>
      <c r="H12" s="37"/>
      <c r="I12" s="138" t="s">
        <v>22</v>
      </c>
      <c r="J12" s="141" t="str">
        <f>'Rekapitulace stavby'!AN8</f>
        <v>26. 8. 2020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8" t="s">
        <v>24</v>
      </c>
      <c r="E14" s="37"/>
      <c r="F14" s="37"/>
      <c r="G14" s="37"/>
      <c r="H14" s="37"/>
      <c r="I14" s="138" t="s">
        <v>25</v>
      </c>
      <c r="J14" s="140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tr">
        <f>IF('Rekapitulace stavby'!E11="","",'Rekapitulace stavby'!E11)</f>
        <v xml:space="preserve"> </v>
      </c>
      <c r="F15" s="37"/>
      <c r="G15" s="37"/>
      <c r="H15" s="37"/>
      <c r="I15" s="138" t="s">
        <v>26</v>
      </c>
      <c r="J15" s="140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8" t="s">
        <v>27</v>
      </c>
      <c r="E17" s="37"/>
      <c r="F17" s="37"/>
      <c r="G17" s="37"/>
      <c r="H17" s="37"/>
      <c r="I17" s="138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38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8" t="s">
        <v>29</v>
      </c>
      <c r="E20" s="37"/>
      <c r="F20" s="37"/>
      <c r="G20" s="37"/>
      <c r="H20" s="37"/>
      <c r="I20" s="138" t="s">
        <v>25</v>
      </c>
      <c r="J20" s="140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tr">
        <f>IF('Rekapitulace stavby'!E17="","",'Rekapitulace stavby'!E17)</f>
        <v xml:space="preserve"> </v>
      </c>
      <c r="F21" s="37"/>
      <c r="G21" s="37"/>
      <c r="H21" s="37"/>
      <c r="I21" s="138" t="s">
        <v>26</v>
      </c>
      <c r="J21" s="140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8" t="s">
        <v>31</v>
      </c>
      <c r="E23" s="37"/>
      <c r="F23" s="37"/>
      <c r="G23" s="37"/>
      <c r="H23" s="37"/>
      <c r="I23" s="138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38" t="s">
        <v>26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8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6"/>
      <c r="E29" s="146"/>
      <c r="F29" s="146"/>
      <c r="G29" s="146"/>
      <c r="H29" s="146"/>
      <c r="I29" s="146"/>
      <c r="J29" s="146"/>
      <c r="K29" s="146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7" t="s">
        <v>33</v>
      </c>
      <c r="E30" s="37"/>
      <c r="F30" s="37"/>
      <c r="G30" s="37"/>
      <c r="H30" s="37"/>
      <c r="I30" s="37"/>
      <c r="J30" s="148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6"/>
      <c r="E31" s="146"/>
      <c r="F31" s="146"/>
      <c r="G31" s="146"/>
      <c r="H31" s="146"/>
      <c r="I31" s="146"/>
      <c r="J31" s="146"/>
      <c r="K31" s="146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9" t="s">
        <v>35</v>
      </c>
      <c r="G32" s="37"/>
      <c r="H32" s="37"/>
      <c r="I32" s="149" t="s">
        <v>34</v>
      </c>
      <c r="J32" s="149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0" t="s">
        <v>37</v>
      </c>
      <c r="E33" s="138" t="s">
        <v>38</v>
      </c>
      <c r="F33" s="151">
        <f>ROUND((SUM(BE117:BE120)),  2)</f>
        <v>0</v>
      </c>
      <c r="G33" s="37"/>
      <c r="H33" s="37"/>
      <c r="I33" s="152">
        <v>0.20999999999999999</v>
      </c>
      <c r="J33" s="151">
        <f>ROUND(((SUM(BE117:BE120))*I33),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8" t="s">
        <v>39</v>
      </c>
      <c r="F34" s="151">
        <f>ROUND((SUM(BF117:BF120)),  2)</f>
        <v>0</v>
      </c>
      <c r="G34" s="37"/>
      <c r="H34" s="37"/>
      <c r="I34" s="152">
        <v>0.14999999999999999</v>
      </c>
      <c r="J34" s="151">
        <f>ROUND(((SUM(BF117:BF120))*I34),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8" t="s">
        <v>40</v>
      </c>
      <c r="F35" s="151">
        <f>ROUND((SUM(BG117:BG120)),  2)</f>
        <v>0</v>
      </c>
      <c r="G35" s="37"/>
      <c r="H35" s="37"/>
      <c r="I35" s="152">
        <v>0.20999999999999999</v>
      </c>
      <c r="J35" s="151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8" t="s">
        <v>41</v>
      </c>
      <c r="F36" s="151">
        <f>ROUND((SUM(BH117:BH120)),  2)</f>
        <v>0</v>
      </c>
      <c r="G36" s="37"/>
      <c r="H36" s="37"/>
      <c r="I36" s="152">
        <v>0.14999999999999999</v>
      </c>
      <c r="J36" s="151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8" t="s">
        <v>42</v>
      </c>
      <c r="F37" s="151">
        <f>ROUND((SUM(BI117:BI120)),  2)</f>
        <v>0</v>
      </c>
      <c r="G37" s="37"/>
      <c r="H37" s="37"/>
      <c r="I37" s="152">
        <v>0</v>
      </c>
      <c r="J37" s="151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45" t="str">
        <f>E7</f>
        <v>Bílovice nad Svitavou, Fugnerovo nábřeží, havarijní zásah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Doplňující opatření - ochranná svodidla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26. 8. 2020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89</v>
      </c>
      <c r="D94" s="172"/>
      <c r="E94" s="172"/>
      <c r="F94" s="172"/>
      <c r="G94" s="172"/>
      <c r="H94" s="172"/>
      <c r="I94" s="172"/>
      <c r="J94" s="173" t="s">
        <v>90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91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92</v>
      </c>
    </row>
    <row r="97" s="9" customFormat="1" ht="24.96" customHeight="1">
      <c r="A97" s="9"/>
      <c r="B97" s="175"/>
      <c r="C97" s="176"/>
      <c r="D97" s="177" t="s">
        <v>204</v>
      </c>
      <c r="E97" s="178"/>
      <c r="F97" s="178"/>
      <c r="G97" s="178"/>
      <c r="H97" s="178"/>
      <c r="I97" s="178"/>
      <c r="J97" s="179">
        <f>J118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97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245" t="str">
        <f>E7</f>
        <v>Bílovice nad Svitavou, Fugnerovo nábřeží, havarijní zásah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144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Doplňující opatření - ochranná svodidla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 xml:space="preserve"> </v>
      </c>
      <c r="G111" s="39"/>
      <c r="H111" s="39"/>
      <c r="I111" s="31" t="s">
        <v>22</v>
      </c>
      <c r="J111" s="78" t="str">
        <f>IF(J12="","",J12)</f>
        <v>26. 8. 2020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 xml:space="preserve"> </v>
      </c>
      <c r="G113" s="39"/>
      <c r="H113" s="39"/>
      <c r="I113" s="31" t="s">
        <v>29</v>
      </c>
      <c r="J113" s="35" t="str">
        <f>E21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27</v>
      </c>
      <c r="D114" s="39"/>
      <c r="E114" s="39"/>
      <c r="F114" s="26" t="str">
        <f>IF(E18="","",E18)</f>
        <v>Vyplň údaj</v>
      </c>
      <c r="G114" s="39"/>
      <c r="H114" s="39"/>
      <c r="I114" s="31" t="s">
        <v>31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87"/>
      <c r="B116" s="188"/>
      <c r="C116" s="189" t="s">
        <v>98</v>
      </c>
      <c r="D116" s="190" t="s">
        <v>58</v>
      </c>
      <c r="E116" s="190" t="s">
        <v>54</v>
      </c>
      <c r="F116" s="190" t="s">
        <v>55</v>
      </c>
      <c r="G116" s="190" t="s">
        <v>99</v>
      </c>
      <c r="H116" s="190" t="s">
        <v>100</v>
      </c>
      <c r="I116" s="190" t="s">
        <v>101</v>
      </c>
      <c r="J116" s="191" t="s">
        <v>90</v>
      </c>
      <c r="K116" s="192" t="s">
        <v>102</v>
      </c>
      <c r="L116" s="193"/>
      <c r="M116" s="99" t="s">
        <v>1</v>
      </c>
      <c r="N116" s="100" t="s">
        <v>37</v>
      </c>
      <c r="O116" s="100" t="s">
        <v>103</v>
      </c>
      <c r="P116" s="100" t="s">
        <v>104</v>
      </c>
      <c r="Q116" s="100" t="s">
        <v>105</v>
      </c>
      <c r="R116" s="100" t="s">
        <v>106</v>
      </c>
      <c r="S116" s="100" t="s">
        <v>107</v>
      </c>
      <c r="T116" s="101" t="s">
        <v>108</v>
      </c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="2" customFormat="1" ht="22.8" customHeight="1">
      <c r="A117" s="37"/>
      <c r="B117" s="38"/>
      <c r="C117" s="106" t="s">
        <v>109</v>
      </c>
      <c r="D117" s="39"/>
      <c r="E117" s="39"/>
      <c r="F117" s="39"/>
      <c r="G117" s="39"/>
      <c r="H117" s="39"/>
      <c r="I117" s="39"/>
      <c r="J117" s="194">
        <f>BK117</f>
        <v>0</v>
      </c>
      <c r="K117" s="39"/>
      <c r="L117" s="43"/>
      <c r="M117" s="102"/>
      <c r="N117" s="195"/>
      <c r="O117" s="103"/>
      <c r="P117" s="196">
        <f>P118</f>
        <v>0</v>
      </c>
      <c r="Q117" s="103"/>
      <c r="R117" s="196">
        <f>R118</f>
        <v>0</v>
      </c>
      <c r="S117" s="103"/>
      <c r="T117" s="197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72</v>
      </c>
      <c r="AU117" s="16" t="s">
        <v>92</v>
      </c>
      <c r="BK117" s="198">
        <f>BK118</f>
        <v>0</v>
      </c>
    </row>
    <row r="118" s="12" customFormat="1" ht="25.92" customHeight="1">
      <c r="A118" s="12"/>
      <c r="B118" s="199"/>
      <c r="C118" s="200"/>
      <c r="D118" s="201" t="s">
        <v>72</v>
      </c>
      <c r="E118" s="202" t="s">
        <v>78</v>
      </c>
      <c r="F118" s="202" t="s">
        <v>205</v>
      </c>
      <c r="G118" s="200"/>
      <c r="H118" s="200"/>
      <c r="I118" s="203"/>
      <c r="J118" s="204">
        <f>BK118</f>
        <v>0</v>
      </c>
      <c r="K118" s="200"/>
      <c r="L118" s="205"/>
      <c r="M118" s="206"/>
      <c r="N118" s="207"/>
      <c r="O118" s="207"/>
      <c r="P118" s="208">
        <f>SUM(P119:P120)</f>
        <v>0</v>
      </c>
      <c r="Q118" s="207"/>
      <c r="R118" s="208">
        <f>SUM(R119:R120)</f>
        <v>0</v>
      </c>
      <c r="S118" s="207"/>
      <c r="T118" s="209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78</v>
      </c>
      <c r="AT118" s="211" t="s">
        <v>72</v>
      </c>
      <c r="AU118" s="211" t="s">
        <v>73</v>
      </c>
      <c r="AY118" s="210" t="s">
        <v>113</v>
      </c>
      <c r="BK118" s="212">
        <f>SUM(BK119:BK120)</f>
        <v>0</v>
      </c>
    </row>
    <row r="119" s="2" customFormat="1" ht="24.15" customHeight="1">
      <c r="A119" s="37"/>
      <c r="B119" s="38"/>
      <c r="C119" s="215" t="s">
        <v>78</v>
      </c>
      <c r="D119" s="215" t="s">
        <v>116</v>
      </c>
      <c r="E119" s="216" t="s">
        <v>206</v>
      </c>
      <c r="F119" s="217" t="s">
        <v>207</v>
      </c>
      <c r="G119" s="218" t="s">
        <v>174</v>
      </c>
      <c r="H119" s="219">
        <v>48</v>
      </c>
      <c r="I119" s="220"/>
      <c r="J119" s="221">
        <f>ROUND(I119*H119,2)</f>
        <v>0</v>
      </c>
      <c r="K119" s="222"/>
      <c r="L119" s="43"/>
      <c r="M119" s="223" t="s">
        <v>1</v>
      </c>
      <c r="N119" s="224" t="s">
        <v>38</v>
      </c>
      <c r="O119" s="90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7" t="s">
        <v>131</v>
      </c>
      <c r="AT119" s="227" t="s">
        <v>116</v>
      </c>
      <c r="AU119" s="227" t="s">
        <v>78</v>
      </c>
      <c r="AY119" s="16" t="s">
        <v>113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6" t="s">
        <v>78</v>
      </c>
      <c r="BK119" s="228">
        <f>ROUND(I119*H119,2)</f>
        <v>0</v>
      </c>
      <c r="BL119" s="16" t="s">
        <v>131</v>
      </c>
      <c r="BM119" s="227" t="s">
        <v>83</v>
      </c>
    </row>
    <row r="120" s="2" customFormat="1" ht="24.15" customHeight="1">
      <c r="A120" s="37"/>
      <c r="B120" s="38"/>
      <c r="C120" s="215" t="s">
        <v>83</v>
      </c>
      <c r="D120" s="215" t="s">
        <v>116</v>
      </c>
      <c r="E120" s="216" t="s">
        <v>208</v>
      </c>
      <c r="F120" s="217" t="s">
        <v>209</v>
      </c>
      <c r="G120" s="218" t="s">
        <v>174</v>
      </c>
      <c r="H120" s="219">
        <v>8</v>
      </c>
      <c r="I120" s="220"/>
      <c r="J120" s="221">
        <f>ROUND(I120*H120,2)</f>
        <v>0</v>
      </c>
      <c r="K120" s="222"/>
      <c r="L120" s="43"/>
      <c r="M120" s="257" t="s">
        <v>1</v>
      </c>
      <c r="N120" s="258" t="s">
        <v>38</v>
      </c>
      <c r="O120" s="259"/>
      <c r="P120" s="260">
        <f>O120*H120</f>
        <v>0</v>
      </c>
      <c r="Q120" s="260">
        <v>0</v>
      </c>
      <c r="R120" s="260">
        <f>Q120*H120</f>
        <v>0</v>
      </c>
      <c r="S120" s="260">
        <v>0</v>
      </c>
      <c r="T120" s="26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7" t="s">
        <v>131</v>
      </c>
      <c r="AT120" s="227" t="s">
        <v>116</v>
      </c>
      <c r="AU120" s="227" t="s">
        <v>78</v>
      </c>
      <c r="AY120" s="16" t="s">
        <v>113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16" t="s">
        <v>78</v>
      </c>
      <c r="BK120" s="228">
        <f>ROUND(I120*H120,2)</f>
        <v>0</v>
      </c>
      <c r="BL120" s="16" t="s">
        <v>131</v>
      </c>
      <c r="BM120" s="227" t="s">
        <v>131</v>
      </c>
    </row>
    <row r="121" s="2" customFormat="1" ht="6.96" customHeight="1">
      <c r="A121" s="37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43"/>
      <c r="M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</sheetData>
  <sheetProtection sheet="1" autoFilter="0" formatColumns="0" formatRows="0" objects="1" scenarios="1" spinCount="100000" saltValue="0Iqi3MrcIEbplhAlvyRLpfLlnTcYmYUmgHpgJLsXfaNdEuO/9jInjuA9Ee0MihBPdtWZZGawhUZRgj0b6Jx91A==" hashValue="SBfsPbFWT9qUEVbT/LHpbQ33Oi5hpYYrMzhCiJuLEhN2GKTW8i4mOdMX1bbIhHjM86ojUXZPUw9Ta9Yn2OUuRw==" algorithmName="SHA-512" password="CC35"/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Stanislav Štábl</dc:creator>
  <cp:lastModifiedBy>Stanislav Štábl</cp:lastModifiedBy>
  <dcterms:created xsi:type="dcterms:W3CDTF">2020-10-12T09:25:27Z</dcterms:created>
  <dcterms:modified xsi:type="dcterms:W3CDTF">2020-10-12T09:25:30Z</dcterms:modified>
</cp:coreProperties>
</file>