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undr\Documents\A1462_Likvidace el vedení (H600684 a H600669)\Dokumentace\"/>
    </mc:Choice>
  </mc:AlternateContent>
  <bookViews>
    <workbookView xWindow="0" yWindow="0" windowWidth="16650" windowHeight="12135" activeTab="1"/>
  </bookViews>
  <sheets>
    <sheet name="Rekapitulace stavby" sheetId="1" r:id="rId1"/>
    <sheet name="2020-04-05 - Likvidace el..." sheetId="2" r:id="rId2"/>
    <sheet name="Pokyny pro vyplnění" sheetId="3" r:id="rId3"/>
  </sheets>
  <definedNames>
    <definedName name="_xlnm._FilterDatabase" localSheetId="1" hidden="1">'2020-04-05 - Likvidace el...'!$C$83:$K$190</definedName>
    <definedName name="_xlnm.Print_Titles" localSheetId="1">'2020-04-05 - Likvidace el...'!$83:$83</definedName>
    <definedName name="_xlnm.Print_Titles" localSheetId="0">'Rekapitulace stavby'!$52:$52</definedName>
    <definedName name="_xlnm.Print_Area" localSheetId="1">'2020-04-05 - Likvidace el...'!$C$4:$J$37,'2020-04-05 - Likvidace el...'!$C$43:$J$67,'2020-04-05 - Likvidace el...'!$C$73:$K$190</definedName>
    <definedName name="_xlnm.Print_Area" localSheetId="2">'Pokyny pro vyplnění'!$B$2:$K$71,'Pokyny pro vyplnění'!$B$74:$K$118,'Pokyny pro vyplnění'!$B$121:$K$190,'Pokyny pro vyplnění'!$B$198:$K$218</definedName>
    <definedName name="_xlnm.Print_Area" localSheetId="0">'Rekapitulace stavby'!$D$4:$AO$36,'Rekapitulace stavby'!$C$42:$AQ$56</definedName>
  </definedNames>
  <calcPr calcId="162913"/>
</workbook>
</file>

<file path=xl/calcChain.xml><?xml version="1.0" encoding="utf-8"?>
<calcChain xmlns="http://schemas.openxmlformats.org/spreadsheetml/2006/main">
  <c r="AY55" i="1" l="1"/>
  <c r="AX55" i="1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7" i="2"/>
  <c r="BH187" i="2"/>
  <c r="BG187" i="2"/>
  <c r="BF187" i="2"/>
  <c r="T187" i="2"/>
  <c r="R187" i="2"/>
  <c r="P187" i="2"/>
  <c r="BI186" i="2"/>
  <c r="BH186" i="2"/>
  <c r="BG186" i="2"/>
  <c r="BF186" i="2"/>
  <c r="T186" i="2"/>
  <c r="R186" i="2"/>
  <c r="P186" i="2"/>
  <c r="BI181" i="2"/>
  <c r="BH181" i="2"/>
  <c r="BG181" i="2"/>
  <c r="BF181" i="2"/>
  <c r="T181" i="2"/>
  <c r="R181" i="2"/>
  <c r="P181" i="2"/>
  <c r="BI174" i="2"/>
  <c r="BH174" i="2"/>
  <c r="BG174" i="2"/>
  <c r="BF174" i="2"/>
  <c r="T174" i="2"/>
  <c r="R174" i="2"/>
  <c r="P174" i="2"/>
  <c r="BI172" i="2"/>
  <c r="BH172" i="2"/>
  <c r="BG172" i="2"/>
  <c r="BF172" i="2"/>
  <c r="T172" i="2"/>
  <c r="R172" i="2"/>
  <c r="P172" i="2"/>
  <c r="BI168" i="2"/>
  <c r="BH168" i="2"/>
  <c r="BG168" i="2"/>
  <c r="BF168" i="2"/>
  <c r="T168" i="2"/>
  <c r="R168" i="2"/>
  <c r="P168" i="2"/>
  <c r="BI160" i="2"/>
  <c r="BH160" i="2"/>
  <c r="BG160" i="2"/>
  <c r="BF160" i="2"/>
  <c r="T160" i="2"/>
  <c r="R160" i="2"/>
  <c r="P160" i="2"/>
  <c r="BI151" i="2"/>
  <c r="BH151" i="2"/>
  <c r="BG151" i="2"/>
  <c r="BF151" i="2"/>
  <c r="T151" i="2"/>
  <c r="R151" i="2"/>
  <c r="P151" i="2"/>
  <c r="BI149" i="2"/>
  <c r="BH149" i="2"/>
  <c r="BG149" i="2"/>
  <c r="BF149" i="2"/>
  <c r="T149" i="2"/>
  <c r="R149" i="2"/>
  <c r="P149" i="2"/>
  <c r="BI145" i="2"/>
  <c r="BH145" i="2"/>
  <c r="BG145" i="2"/>
  <c r="BF145" i="2"/>
  <c r="T145" i="2"/>
  <c r="R145" i="2"/>
  <c r="P145" i="2"/>
  <c r="BI144" i="2"/>
  <c r="BH144" i="2"/>
  <c r="BG144" i="2"/>
  <c r="BF144" i="2"/>
  <c r="T144" i="2"/>
  <c r="R144" i="2"/>
  <c r="P144" i="2"/>
  <c r="BI124" i="2"/>
  <c r="BH124" i="2"/>
  <c r="BG124" i="2"/>
  <c r="BF124" i="2"/>
  <c r="T124" i="2"/>
  <c r="R124" i="2"/>
  <c r="P124" i="2"/>
  <c r="BI123" i="2"/>
  <c r="BH123" i="2"/>
  <c r="BG123" i="2"/>
  <c r="BF123" i="2"/>
  <c r="T123" i="2"/>
  <c r="R123" i="2"/>
  <c r="P123" i="2"/>
  <c r="BI122" i="2"/>
  <c r="BH122" i="2"/>
  <c r="BG122" i="2"/>
  <c r="BF122" i="2"/>
  <c r="T122" i="2"/>
  <c r="R122" i="2"/>
  <c r="P122" i="2"/>
  <c r="BI121" i="2"/>
  <c r="BH121" i="2"/>
  <c r="BG121" i="2"/>
  <c r="BF121" i="2"/>
  <c r="T121" i="2"/>
  <c r="R121" i="2"/>
  <c r="P121" i="2"/>
  <c r="BI120" i="2"/>
  <c r="BH120" i="2"/>
  <c r="BG120" i="2"/>
  <c r="BF120" i="2"/>
  <c r="T120" i="2"/>
  <c r="R120" i="2"/>
  <c r="P120" i="2"/>
  <c r="BI118" i="2"/>
  <c r="BH118" i="2"/>
  <c r="BG118" i="2"/>
  <c r="BF118" i="2"/>
  <c r="T118" i="2"/>
  <c r="R118" i="2"/>
  <c r="P118" i="2"/>
  <c r="BI99" i="2"/>
  <c r="BH99" i="2"/>
  <c r="BG99" i="2"/>
  <c r="BF99" i="2"/>
  <c r="T99" i="2"/>
  <c r="T98" i="2" s="1"/>
  <c r="T97" i="2" s="1"/>
  <c r="R99" i="2"/>
  <c r="R98" i="2"/>
  <c r="R97" i="2"/>
  <c r="P99" i="2"/>
  <c r="P98" i="2" s="1"/>
  <c r="P97" i="2" s="1"/>
  <c r="BI92" i="2"/>
  <c r="BH92" i="2"/>
  <c r="BG92" i="2"/>
  <c r="BF92" i="2"/>
  <c r="T92" i="2"/>
  <c r="R92" i="2"/>
  <c r="P92" i="2"/>
  <c r="BI89" i="2"/>
  <c r="BH89" i="2"/>
  <c r="BG89" i="2"/>
  <c r="BF89" i="2"/>
  <c r="T89" i="2"/>
  <c r="R89" i="2"/>
  <c r="P89" i="2"/>
  <c r="BI87" i="2"/>
  <c r="BH87" i="2"/>
  <c r="BG87" i="2"/>
  <c r="BF87" i="2"/>
  <c r="T87" i="2"/>
  <c r="T86" i="2" s="1"/>
  <c r="R87" i="2"/>
  <c r="R86" i="2"/>
  <c r="P87" i="2"/>
  <c r="P86" i="2"/>
  <c r="J81" i="2"/>
  <c r="J80" i="2"/>
  <c r="F80" i="2"/>
  <c r="F78" i="2"/>
  <c r="E76" i="2"/>
  <c r="J51" i="2"/>
  <c r="J50" i="2"/>
  <c r="F50" i="2"/>
  <c r="F48" i="2"/>
  <c r="E46" i="2"/>
  <c r="J16" i="2"/>
  <c r="E16" i="2"/>
  <c r="F51" i="2" s="1"/>
  <c r="J15" i="2"/>
  <c r="J10" i="2"/>
  <c r="J48" i="2"/>
  <c r="L50" i="1"/>
  <c r="AM50" i="1"/>
  <c r="AM49" i="1"/>
  <c r="L49" i="1"/>
  <c r="AM47" i="1"/>
  <c r="L47" i="1"/>
  <c r="L45" i="1"/>
  <c r="L44" i="1"/>
  <c r="BK160" i="2"/>
  <c r="J174" i="2"/>
  <c r="J92" i="2"/>
  <c r="BK120" i="2"/>
  <c r="J120" i="2"/>
  <c r="BK181" i="2"/>
  <c r="BK187" i="2"/>
  <c r="J121" i="2"/>
  <c r="BK118" i="2"/>
  <c r="J87" i="2"/>
  <c r="BK186" i="2"/>
  <c r="J160" i="2"/>
  <c r="J190" i="2"/>
  <c r="J151" i="2"/>
  <c r="BK168" i="2"/>
  <c r="J181" i="2"/>
  <c r="J123" i="2"/>
  <c r="BK87" i="2"/>
  <c r="BK89" i="2"/>
  <c r="J124" i="2"/>
  <c r="J149" i="2"/>
  <c r="BK99" i="2"/>
  <c r="J186" i="2"/>
  <c r="J168" i="2"/>
  <c r="J99" i="2"/>
  <c r="J122" i="2"/>
  <c r="AS54" i="1"/>
  <c r="J144" i="2"/>
  <c r="J189" i="2"/>
  <c r="J118" i="2"/>
  <c r="BK149" i="2"/>
  <c r="BK123" i="2"/>
  <c r="J187" i="2"/>
  <c r="BK189" i="2"/>
  <c r="BK124" i="2"/>
  <c r="J145" i="2"/>
  <c r="BK151" i="2"/>
  <c r="BK92" i="2"/>
  <c r="J89" i="2"/>
  <c r="J172" i="2"/>
  <c r="BK145" i="2"/>
  <c r="BK122" i="2"/>
  <c r="BK190" i="2"/>
  <c r="BK172" i="2"/>
  <c r="BK144" i="2"/>
  <c r="BK121" i="2"/>
  <c r="BK174" i="2"/>
  <c r="R148" i="2" l="1"/>
  <c r="P88" i="2"/>
  <c r="P85" i="2" s="1"/>
  <c r="R88" i="2"/>
  <c r="R85" i="2"/>
  <c r="T88" i="2"/>
  <c r="T85" i="2"/>
  <c r="BK117" i="2"/>
  <c r="J117" i="2" s="1"/>
  <c r="J62" i="2" s="1"/>
  <c r="P117" i="2"/>
  <c r="R117" i="2"/>
  <c r="R116" i="2"/>
  <c r="T117" i="2"/>
  <c r="BK148" i="2"/>
  <c r="J148" i="2"/>
  <c r="J63" i="2"/>
  <c r="P148" i="2"/>
  <c r="T148" i="2"/>
  <c r="BK185" i="2"/>
  <c r="J185" i="2" s="1"/>
  <c r="J65" i="2" s="1"/>
  <c r="P185" i="2"/>
  <c r="R185" i="2"/>
  <c r="T185" i="2"/>
  <c r="BK188" i="2"/>
  <c r="J188" i="2" s="1"/>
  <c r="J66" i="2" s="1"/>
  <c r="R188" i="2"/>
  <c r="BK88" i="2"/>
  <c r="J88" i="2" s="1"/>
  <c r="J58" i="2" s="1"/>
  <c r="P188" i="2"/>
  <c r="T188" i="2"/>
  <c r="F81" i="2"/>
  <c r="BE89" i="2"/>
  <c r="BE118" i="2"/>
  <c r="BE145" i="2"/>
  <c r="BE149" i="2"/>
  <c r="BE168" i="2"/>
  <c r="BE186" i="2"/>
  <c r="J78" i="2"/>
  <c r="BE172" i="2"/>
  <c r="BK86" i="2"/>
  <c r="J86" i="2" s="1"/>
  <c r="J57" i="2" s="1"/>
  <c r="BK98" i="2"/>
  <c r="J98" i="2" s="1"/>
  <c r="J60" i="2" s="1"/>
  <c r="BE123" i="2"/>
  <c r="BE120" i="2"/>
  <c r="BE122" i="2"/>
  <c r="BE124" i="2"/>
  <c r="BE174" i="2"/>
  <c r="BE187" i="2"/>
  <c r="BE190" i="2"/>
  <c r="BE181" i="2"/>
  <c r="BE121" i="2"/>
  <c r="BE144" i="2"/>
  <c r="BE151" i="2"/>
  <c r="BE160" i="2"/>
  <c r="BE189" i="2"/>
  <c r="BE99" i="2"/>
  <c r="BE87" i="2"/>
  <c r="BE92" i="2"/>
  <c r="F34" i="2"/>
  <c r="BC55" i="1" s="1"/>
  <c r="BC54" i="1" s="1"/>
  <c r="AY54" i="1" s="1"/>
  <c r="F33" i="2"/>
  <c r="BB55" i="1" s="1"/>
  <c r="BB54" i="1" s="1"/>
  <c r="AX54" i="1" s="1"/>
  <c r="F35" i="2"/>
  <c r="BD55" i="1" s="1"/>
  <c r="BD54" i="1" s="1"/>
  <c r="W33" i="1" s="1"/>
  <c r="AW55" i="1"/>
  <c r="F32" i="2"/>
  <c r="BA55" i="1" s="1"/>
  <c r="BA54" i="1" s="1"/>
  <c r="AW54" i="1" s="1"/>
  <c r="T116" i="2" l="1"/>
  <c r="R184" i="2"/>
  <c r="R84" i="2" s="1"/>
  <c r="P184" i="2"/>
  <c r="P116" i="2"/>
  <c r="P84" i="2" s="1"/>
  <c r="AU55" i="1" s="1"/>
  <c r="AU54" i="1" s="1"/>
  <c r="T184" i="2"/>
  <c r="BK184" i="2"/>
  <c r="J184" i="2" s="1"/>
  <c r="J64" i="2" s="1"/>
  <c r="BK97" i="2"/>
  <c r="J97" i="2"/>
  <c r="J59" i="2"/>
  <c r="BK116" i="2"/>
  <c r="J116" i="2"/>
  <c r="J61" i="2" s="1"/>
  <c r="BK85" i="2"/>
  <c r="J85" i="2" s="1"/>
  <c r="J56" i="2" s="1"/>
  <c r="W31" i="1"/>
  <c r="W32" i="1"/>
  <c r="AV55" i="1"/>
  <c r="AT55" i="1"/>
  <c r="W30" i="1"/>
  <c r="F31" i="2"/>
  <c r="AZ55" i="1" s="1"/>
  <c r="AZ54" i="1" s="1"/>
  <c r="W29" i="1" s="1"/>
  <c r="T84" i="2" l="1"/>
  <c r="BK84" i="2"/>
  <c r="J84" i="2" s="1"/>
  <c r="J55" i="2" s="1"/>
  <c r="AV54" i="1"/>
  <c r="J28" i="2" l="1"/>
  <c r="AG55" i="1" s="1"/>
  <c r="AG54" i="1" s="1"/>
  <c r="AT54" i="1"/>
  <c r="J37" i="2" l="1"/>
  <c r="AK26" i="1"/>
  <c r="AK35" i="1" s="1"/>
</calcChain>
</file>

<file path=xl/sharedStrings.xml><?xml version="1.0" encoding="utf-8"?>
<sst xmlns="http://schemas.openxmlformats.org/spreadsheetml/2006/main" count="1752" uniqueCount="467">
  <si>
    <t>Export Komplet</t>
  </si>
  <si>
    <t>VZ</t>
  </si>
  <si>
    <t>2.0</t>
  </si>
  <si>
    <t/>
  </si>
  <si>
    <t>False</t>
  </si>
  <si>
    <t>{b4607e3e-1e21-4293-b9e2-164b0d1c7ab3}</t>
  </si>
  <si>
    <t>&gt;&gt;  skryté sloupce  &lt;&lt;</t>
  </si>
  <si>
    <t>0,01</t>
  </si>
  <si>
    <t>21</t>
  </si>
  <si>
    <t>15</t>
  </si>
  <si>
    <t>v ---  níže se nacházejí doplnkové a pomocné údaje k sestavám  --- v</t>
  </si>
  <si>
    <t>Návod na vyplnění</t>
  </si>
  <si>
    <t>0,001</t>
  </si>
  <si>
    <t>Kód:</t>
  </si>
  <si>
    <t>2020-04-05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</si>
  <si>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</si>
  <si>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</si>
  <si>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Likvidace el. vedení (H 600684, H 600669)</t>
  </si>
  <si>
    <t>KSO:</t>
  </si>
  <si>
    <t>CC-CZ:</t>
  </si>
  <si>
    <t>Místo:</t>
  </si>
  <si>
    <t>Mariánské Radčice</t>
  </si>
  <si>
    <t>Datum:</t>
  </si>
  <si>
    <t>Zadavatel:</t>
  </si>
  <si>
    <t>IČ:</t>
  </si>
  <si>
    <t>Palivový kombinát Ústí, s.p.</t>
  </si>
  <si>
    <t>DIČ:</t>
  </si>
  <si>
    <t>Uchazeč:</t>
  </si>
  <si>
    <t>Vyplň údaj</t>
  </si>
  <si>
    <t>Projektant:</t>
  </si>
  <si>
    <t>True</t>
  </si>
  <si>
    <t>Zpracovatel:</t>
  </si>
  <si>
    <t>07036167</t>
  </si>
  <si>
    <t>STAVEBNÍ ROZPOČTY s.r.o.</t>
  </si>
  <si>
    <t>CZ07036167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</si>
  <si>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</si>
  <si>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</si>
  <si>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</si>
  <si>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</si>
  <si>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</si>
  <si>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</si>
  <si>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</si>
  <si>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</si>
  <si>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</si>
  <si>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</si>
  <si>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</si>
  <si>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</si>
  <si>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</si>
  <si>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</si>
  <si>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</si>
  <si>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</si>
  <si>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</si>
  <si>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</si>
  <si>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</si>
  <si>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</si>
  <si>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</si>
  <si>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</si>
  <si>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</si>
  <si>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</si>
  <si>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</si>
  <si>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</si>
  <si>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</si>
  <si>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</si>
  <si>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</si>
  <si>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</si>
  <si>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</si>
  <si>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</si>
  <si>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</si>
  <si>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</si>
  <si>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</si>
  <si>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</si>
  <si>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</si>
  <si>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</si>
  <si>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</si>
  <si>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</si>
  <si>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</si>
  <si>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</si>
  <si>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</si>
  <si>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</si>
  <si>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</si>
  <si>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</si>
  <si>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</si>
  <si>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</si>
  <si>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</si>
  <si>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997 - Přesun sutě</t>
  </si>
  <si>
    <t>PSV - Práce a dodávky PSV</t>
  </si>
  <si>
    <t xml:space="preserve">    767 - Konstrukce zámečnické</t>
  </si>
  <si>
    <t>M - Práce a dodávky M</t>
  </si>
  <si>
    <t xml:space="preserve">    21-M - Elektromontáže</t>
  </si>
  <si>
    <t xml:space="preserve">    46-M - Zemní práce při extr.mont.pracích</t>
  </si>
  <si>
    <t>VRN - Vedlejší rozpočtové náklady</t>
  </si>
  <si>
    <t xml:space="preserve">    VRN3 - Zařízení staveniště</t>
  </si>
  <si>
    <t xml:space="preserve">    VRN6 - Územní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</si>
  <si>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</si>
  <si>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</si>
  <si>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</si>
  <si>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</si>
  <si>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</si>
  <si>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</si>
  <si>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</si>
  <si>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</si>
  <si>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</si>
  <si>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</si>
  <si>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</si>
  <si>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</si>
  <si>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</si>
  <si>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</si>
  <si>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</si>
  <si>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</si>
  <si>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</si>
  <si>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</si>
  <si>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111209111</t>
  </si>
  <si>
    <t>Spálení proutí, klestu z prořezávek a odstraněných křovin pro jakoukoliv dřevinu</t>
  </si>
  <si>
    <t>m2</t>
  </si>
  <si>
    <t>CS ÚRS 2020 01</t>
  </si>
  <si>
    <t>4</t>
  </si>
  <si>
    <t>1830416237</t>
  </si>
  <si>
    <t>997</t>
  </si>
  <si>
    <t>Přesun sutě</t>
  </si>
  <si>
    <t>997013861</t>
  </si>
  <si>
    <t>Poplatek za uložení stavebního odpadu na recyklační skládce (skládkovné) z prostého betonu zatříděného do Katalogu odpadů pod kódem 17 01 01</t>
  </si>
  <si>
    <t>t</t>
  </si>
  <si>
    <t>-846952114</t>
  </si>
  <si>
    <t>PSC</t>
  </si>
  <si>
    <t xml:space="preserve">Poznámka k souboru cen:_x000D_
1. Ceny uvedené v souboru cen je doporučeno upravit podle aktuálních cen místně příslušné skládky odpadů._x000D_
2. Uložení odpadů neuvedených v souboru cen se oceňuje individuálně._x000D_
</t>
  </si>
  <si>
    <t>VV</t>
  </si>
  <si>
    <t>"vybourané patky PB" 25,875*2,00</t>
  </si>
  <si>
    <t>3</t>
  </si>
  <si>
    <t>997013862</t>
  </si>
  <si>
    <t>Poplatek za uložení stavebního odpadu na recyklační skládce (skládkovné) z armovaného betonu zatříděného do Katalogu odpadů pod kódem 17 01 01</t>
  </si>
  <si>
    <t>-1697874378</t>
  </si>
  <si>
    <t>"betonové sloupy" 1,45*15</t>
  </si>
  <si>
    <t>"vybourané patky ŽB" 13,689*2,50</t>
  </si>
  <si>
    <t>Součet</t>
  </si>
  <si>
    <t>PSV</t>
  </si>
  <si>
    <t>Práce a dodávky PSV</t>
  </si>
  <si>
    <t>767</t>
  </si>
  <si>
    <t>Konstrukce zámečnické</t>
  </si>
  <si>
    <t>767996704</t>
  </si>
  <si>
    <t>Demontáž ostatních zámečnických konstrukcí o hmotnosti jednotlivých dílů řezáním přes 250 do 500 kg</t>
  </si>
  <si>
    <t>kg</t>
  </si>
  <si>
    <t>16</t>
  </si>
  <si>
    <t>-1114306675</t>
  </si>
  <si>
    <t xml:space="preserve">Poznámka k souboru cen:_x000D_
1. Cenami nelze oceňovat demontáž jmenovité konstrukce, pro kterou jsou ceny v katalogu již stanoveny._x000D_
2. Ceny lze užít pro sortiment zámečnických konstrukcí, nikoliv pro sloupy, kolejnice, vazníky apod._x000D_
3. Volba cen se řídí hmotností jednotlivě demontovaného dílu konstrukce._x000D_
</t>
  </si>
  <si>
    <t>"rozřezání ocelových stožárů"</t>
  </si>
  <si>
    <t>1100*1</t>
  </si>
  <si>
    <t>920*2</t>
  </si>
  <si>
    <t>840*1</t>
  </si>
  <si>
    <t>930*3</t>
  </si>
  <si>
    <t>990*2</t>
  </si>
  <si>
    <t>1280*1</t>
  </si>
  <si>
    <t>1050*2</t>
  </si>
  <si>
    <t>870*1</t>
  </si>
  <si>
    <t>1010*1</t>
  </si>
  <si>
    <t>1690*1</t>
  </si>
  <si>
    <t>1680*1</t>
  </si>
  <si>
    <t>1560*1</t>
  </si>
  <si>
    <t>1550*1</t>
  </si>
  <si>
    <t>M</t>
  </si>
  <si>
    <t>Práce a dodávky M</t>
  </si>
  <si>
    <t>21-M</t>
  </si>
  <si>
    <t>Elektromontáže</t>
  </si>
  <si>
    <t>5</t>
  </si>
  <si>
    <t>210050211-D</t>
  </si>
  <si>
    <t>Demontáž venkovního vedení vn bez výstroje sloupů nebo stožárů z betonu předpjatého do 10 kN jednoduchých</t>
  </si>
  <si>
    <t>kus</t>
  </si>
  <si>
    <t>64</t>
  </si>
  <si>
    <t>198990363</t>
  </si>
  <si>
    <t xml:space="preserve">Poznámka k souboru cen:_x000D_
1. V cenách -0215 až -0301 jsou započteny náklady na naložení, složení, rozvoz, regulování a vyzkoušení chodu, bez dodání úsekového odpojovače_x000D_
</t>
  </si>
  <si>
    <t>6</t>
  </si>
  <si>
    <t>210050302-D</t>
  </si>
  <si>
    <t>Demontáž příhradových stožárů ocelových včetně sestavení, naložení a složení stožárů, vztyčení a vyrovnání pomocných kotev, číslování stožáru, výstražné tabulky, bez konzol a výzbroje svařovaných do 12 kN do 12 m</t>
  </si>
  <si>
    <t>-551032070</t>
  </si>
  <si>
    <t>7</t>
  </si>
  <si>
    <t>210050304-D</t>
  </si>
  <si>
    <t>Demontáž příhradových stožárů ocelových včetně sestavení, naložení a složení stožárů, vztyčení a vyrovnání pomocných kotev, číslování stožáru, výstražné tabulky, bez konzol a výzbroje svařovaných do 12 kN přes 13,5 do 15 m</t>
  </si>
  <si>
    <t>-943429953</t>
  </si>
  <si>
    <t>8</t>
  </si>
  <si>
    <t>210050305-D</t>
  </si>
  <si>
    <t>Demontáž příhradových stožárů ocelových včetně sestavení, naložení a složení stožárů, vztyčení a vyrovnání pomocných kotev, číslování stožáru, výstražné tabulky, bez konzol a výzbroje svařovaných do 12 kN přes 15 do 16,5 m</t>
  </si>
  <si>
    <t>645452746</t>
  </si>
  <si>
    <t>9</t>
  </si>
  <si>
    <t>210050306-D</t>
  </si>
  <si>
    <t>Demontáž příhradových stožárů ocelových včetně sestavení, naložení a složení stožárů, vztyčení a vyrovnání pomocných kotev, číslování stožáru, výstražné tabulky, bez konzol a výzbroje svařovaných do 12 kN přes 16,5 do 18 m</t>
  </si>
  <si>
    <t>129132919</t>
  </si>
  <si>
    <t>10</t>
  </si>
  <si>
    <t>210050422-D</t>
  </si>
  <si>
    <t>Demontáž konzol a držáků zemního lana( zemních špiček) pro příhradové stožáry včetně rozvozu, naložení a složení, bez výzbroje na stožár svařovaných ve výšce</t>
  </si>
  <si>
    <t>100 kg</t>
  </si>
  <si>
    <t>-194377612</t>
  </si>
  <si>
    <t>"ocelová konstrukce betonových předpjatých sloupů"</t>
  </si>
  <si>
    <t>90,97*15,00*0,01</t>
  </si>
  <si>
    <t>Mezisoučet</t>
  </si>
  <si>
    <t>"výložníky ocelových příhradových sloupů"</t>
  </si>
  <si>
    <t>91,43*1*0,01</t>
  </si>
  <si>
    <t>91,43*2*0,01</t>
  </si>
  <si>
    <t>236,70*3*0,01</t>
  </si>
  <si>
    <t>236,70*2*0,01</t>
  </si>
  <si>
    <t>236,70*1*0,01</t>
  </si>
  <si>
    <t>11</t>
  </si>
  <si>
    <t>210050503-D</t>
  </si>
  <si>
    <t>Demontáž vodičů pro vedení vn a pro provozní telefon bez vazů a spojek včetně naložení, rozvozu a složení bubnů vodičů, navalení bubnů, rozvezení, zavěšení, sejmutí a odvezení rozvinovacích kladek, rozvinutí, naložení a vyregulování vodičů do průhybu navijákem průřezu přes 120 do 185 mm2</t>
  </si>
  <si>
    <t>km</t>
  </si>
  <si>
    <t>1040547291</t>
  </si>
  <si>
    <t>12</t>
  </si>
  <si>
    <t>210050631-D</t>
  </si>
  <si>
    <t>Demontáž řetězců a izolátorů pro venkovní vedení vn včetně sestavení, naložení, rozvozu a složení izolátorů a armatur, vybalení izolátorů, sestavení závěsů, včetně nosných nebo kotevních svorek a kotevních praporců, potření ochranným tukem kotevních řetězců izolátorů poděrných včetně naložení, rozvozu a složení</t>
  </si>
  <si>
    <t>-1036907815</t>
  </si>
  <si>
    <t>9+3</t>
  </si>
  <si>
    <t>46-M</t>
  </si>
  <si>
    <t>Zemní práce při extr.mont.pracích</t>
  </si>
  <si>
    <t>13</t>
  </si>
  <si>
    <t>460030023</t>
  </si>
  <si>
    <t>Přípravné terénní práce odstranění dřevitého porostu z keřů nebo stromků průměru kmenů do 5 cm včetně odstranění kořenů a složení do hromad nebo naložení na dopravní prostředek tvrdého středně hustého</t>
  </si>
  <si>
    <t>-1290296163</t>
  </si>
  <si>
    <t xml:space="preserve">Poznámka k souboru cen:_x000D_
1. V cenách -0001 až -0007 nejsou zahrnuty náklady na odstranění kamenů, kořenů a ostatních nevhodných přimísenin, tyto práce se oceňují individuálně._x000D_
2. U cen -0021 až -0025 se u středně hustého porostu uvažuje hustota do 3 ks/m2, u hustého porostu přes 3 ks/m2._x000D_
3. U ceny -0092 se počítá první vytržený obrubník trojnásobnou délkou._x000D_
</t>
  </si>
  <si>
    <t>14</t>
  </si>
  <si>
    <t>460070753</t>
  </si>
  <si>
    <t>Hloubení nezapažených jam ručně pro ostatní konstrukce s přemístěním výkopku do vzdálenosti 3 m od okraje jámy nebo naložením na dopravní prostředek, včetně zásypu, zhutnění a urovnání povrchu ostatních konstrukcí, v hornině třídy 3</t>
  </si>
  <si>
    <t>m3</t>
  </si>
  <si>
    <t>-980148291</t>
  </si>
  <si>
    <t xml:space="preserve">Poznámka k souboru cen:_x000D_
1. Ceny hloubení jam ručně v hornině třídy 6 a 7 jsou stanoveny za použití pneumatického kladiva._x000D_
</t>
  </si>
  <si>
    <t>"odhalení patek betonových sloupů"</t>
  </si>
  <si>
    <t>1,30*1,30*0,20*15</t>
  </si>
  <si>
    <t>"odhalení patek ocelových stožárů"</t>
  </si>
  <si>
    <t>((2,50*2,50*0,35)-(1,30*1,30*0,35))*18</t>
  </si>
  <si>
    <t>460080112</t>
  </si>
  <si>
    <t>Základové konstrukce bourání základu včetně záhozu jámy sypaninou, zhutnění a urovnání betonového</t>
  </si>
  <si>
    <t>-548281115</t>
  </si>
  <si>
    <t>"patky betonových sloupů"</t>
  </si>
  <si>
    <t>1,00*1,00*0,60*15</t>
  </si>
  <si>
    <t>"patky ocelových stožárů"</t>
  </si>
  <si>
    <t>(2,50*2,50*0,15)*18</t>
  </si>
  <si>
    <t>460080113</t>
  </si>
  <si>
    <t>Základové konstrukce bourání základu včetně záhozu jámy sypaninou, zhutnění a urovnání železobetonového</t>
  </si>
  <si>
    <t>-1465096798</t>
  </si>
  <si>
    <t>(1,30*1,30*0,45)*18</t>
  </si>
  <si>
    <t>17</t>
  </si>
  <si>
    <t>10364100</t>
  </si>
  <si>
    <t>zemina pro terénní úpravy - tříděná</t>
  </si>
  <si>
    <t>128</t>
  </si>
  <si>
    <t>-575577037</t>
  </si>
  <si>
    <t>39,564*1,65 'Přepočtené koeficientem množství</t>
  </si>
  <si>
    <t>18</t>
  </si>
  <si>
    <t>460600061</t>
  </si>
  <si>
    <t>Přemístění (odvoz) horniny, suti a vybouraných hmot odvoz suti a vybouraných hmot do 1 km</t>
  </si>
  <si>
    <t>1908242079</t>
  </si>
  <si>
    <t xml:space="preserve">Poznámka k souboru cen:_x000D_
1. V cenách -0021 až -0031 nejsou započteny místní poplatky za uložení výkopku na řízenou skládku._x000D_
2. V cenách -0041 až -0071 nejsou započteny poplatky za uložení suti na řízenou skládku a recyklaci._x000D_
</t>
  </si>
  <si>
    <t>"ocelové stožáry" 20,29</t>
  </si>
  <si>
    <t>19</t>
  </si>
  <si>
    <t>460600071</t>
  </si>
  <si>
    <t>Přemístění (odvoz) horniny, suti a vybouraných hmot odvoz suti a vybouraných hmot Příplatek k ceně za každý další i započatý 1 km</t>
  </si>
  <si>
    <t>-1120568848</t>
  </si>
  <si>
    <t>128,013*2 'Přepočtené koeficientem množství</t>
  </si>
  <si>
    <t>VRN</t>
  </si>
  <si>
    <t>Vedlejší rozpočtové náklady</t>
  </si>
  <si>
    <t>VRN3</t>
  </si>
  <si>
    <t>Zařízení staveniště</t>
  </si>
  <si>
    <t>20</t>
  </si>
  <si>
    <t>034002000</t>
  </si>
  <si>
    <t>Zabezpečení staveniště</t>
  </si>
  <si>
    <t>kpl</t>
  </si>
  <si>
    <t>1024</t>
  </si>
  <si>
    <t>-1097514564</t>
  </si>
  <si>
    <t>039203000</t>
  </si>
  <si>
    <t>Úprava terénu po zrušení zařízení staveniště</t>
  </si>
  <si>
    <t>-1938073372</t>
  </si>
  <si>
    <t>VRN6</t>
  </si>
  <si>
    <t>Územní vlivy</t>
  </si>
  <si>
    <t>22</t>
  </si>
  <si>
    <t>063303000</t>
  </si>
  <si>
    <t>Práce ve výškách, v hloubkách</t>
  </si>
  <si>
    <t>Nh</t>
  </si>
  <si>
    <t>2065898132</t>
  </si>
  <si>
    <t>23</t>
  </si>
  <si>
    <t>065002000</t>
  </si>
  <si>
    <t>Mimostaveništní doprava materiálů</t>
  </si>
  <si>
    <t>-495317315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</si>
  <si>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</si>
  <si>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</si>
  <si>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</si>
  <si>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</si>
  <si>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family val="2"/>
        <charset val="238"/>
      </rPr>
      <t xml:space="preserve">Rekapitulace stavby </t>
    </r>
    <r>
      <rPr>
        <sz val="9"/>
        <rFont val="Trebuchet MS"/>
        <family val="2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</si>
  <si>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9"/>
        <rFont val="Trebuchet MS"/>
        <family val="2"/>
        <charset val="238"/>
      </rPr>
      <t>Rekapitulace stavby</t>
    </r>
    <r>
      <rPr>
        <sz val="9"/>
        <rFont val="Trebuchet MS"/>
        <family val="2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</si>
  <si>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</si>
  <si>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</si>
  <si>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9"/>
        <rFont val="Trebuchet MS"/>
        <family val="2"/>
        <charset val="238"/>
      </rPr>
      <t>Rekapitulace objektů stavby a soupisů prací</t>
    </r>
    <r>
      <rPr>
        <sz val="9"/>
        <rFont val="Trebuchet MS"/>
        <family val="2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</si>
  <si>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</si>
  <si>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</si>
  <si>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</si>
  <si>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</si>
  <si>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</si>
  <si>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</si>
  <si>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</si>
  <si>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</si>
  <si>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</si>
  <si>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</si>
  <si>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</si>
  <si>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</si>
  <si>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</si>
  <si>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9"/>
        <rFont val="Trebuchet MS"/>
        <family val="2"/>
        <charset val="238"/>
      </rPr>
      <t xml:space="preserve">Soupis prací </t>
    </r>
    <r>
      <rPr>
        <sz val="9"/>
        <rFont val="Trebuchet MS"/>
        <family val="2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</si>
  <si>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</si>
  <si>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family val="2"/>
        <charset val="238"/>
      </rPr>
      <t>Krycí list soupisu</t>
    </r>
    <r>
      <rPr>
        <sz val="9"/>
        <rFont val="Trebuchet MS"/>
        <family val="2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</si>
  <si>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</si>
  <si>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family val="2"/>
        <charset val="238"/>
      </rPr>
      <t>Rekapitulace členění soupisu prací</t>
    </r>
    <r>
      <rPr>
        <sz val="9"/>
        <rFont val="Trebuchet MS"/>
        <family val="2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</si>
  <si>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</si>
  <si>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family val="2"/>
        <charset val="238"/>
      </rPr>
      <t xml:space="preserve">Soupis prací </t>
    </r>
    <r>
      <rPr>
        <sz val="9"/>
        <rFont val="Trebuchet MS"/>
        <family val="2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</si>
  <si>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</si>
  <si>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</si>
  <si>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</si>
  <si>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</si>
  <si>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</si>
  <si>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</si>
  <si>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</si>
  <si>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</si>
  <si>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</si>
  <si>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</si>
  <si>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</si>
  <si>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</si>
  <si>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</si>
  <si>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</si>
  <si>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</si>
  <si>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</si>
  <si>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</si>
  <si>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</si>
  <si>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</si>
  <si>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</si>
  <si>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</si>
  <si>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</si>
  <si>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</si>
  <si>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</si>
  <si>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</si>
  <si>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</si>
  <si>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</si>
  <si>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</si>
  <si>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</si>
  <si>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</si>
  <si>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</si>
  <si>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</si>
  <si>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</si>
  <si>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</si>
  <si>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</si>
  <si>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</si>
  <si>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</si>
  <si>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</si>
  <si>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</si>
  <si>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</si>
  <si>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</si>
  <si>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</si>
  <si>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</si>
  <si>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</si>
  <si>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</si>
  <si>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</si>
  <si>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</si>
  <si>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</si>
  <si>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</si>
  <si>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</si>
  <si>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</si>
  <si>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</si>
  <si>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</si>
  <si>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</si>
  <si>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</si>
  <si>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</si>
  <si>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</si>
  <si>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</si>
  <si>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</si>
  <si>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</si>
  <si>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</si>
  <si>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</si>
  <si>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</si>
  <si>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</si>
  <si>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</si>
  <si>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</si>
  <si>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</si>
  <si>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</si>
  <si>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</si>
  <si>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</si>
  <si>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</si>
  <si>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</si>
  <si>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</si>
  <si>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</si>
  <si>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</si>
  <si>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</si>
  <si>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</si>
  <si>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</si>
  <si>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</si>
  <si>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</si>
  <si>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</si>
  <si>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</si>
  <si>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</si>
  <si>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</si>
  <si>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</si>
  <si>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</si>
  <si>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</si>
  <si>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</si>
  <si>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</si>
  <si>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</si>
  <si>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</si>
  <si>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</si>
  <si>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</si>
  <si>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</si>
  <si>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</si>
  <si>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</si>
  <si>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</si>
  <si>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</si>
  <si>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</si>
  <si>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</si>
  <si>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</si>
  <si>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</si>
  <si>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</si>
  <si>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</si>
  <si>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</si>
  <si>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</si>
  <si>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</si>
  <si>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</si>
  <si>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</si>
  <si>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</si>
  <si>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</si>
  <si>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</si>
  <si>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</si>
  <si>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</si>
  <si>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</si>
  <si>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</si>
  <si>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</si>
  <si>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</si>
  <si>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</si>
  <si>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</si>
  <si>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</si>
  <si>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</si>
  <si>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</si>
  <si>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</si>
  <si>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</si>
  <si>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</si>
  <si>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</si>
  <si>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</si>
  <si>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</si>
  <si>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</si>
  <si>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</si>
  <si>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</si>
  <si>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</si>
  <si>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</si>
  <si>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</si>
  <si>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</si>
  <si>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</si>
  <si>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</si>
  <si>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</si>
  <si>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</si>
  <si>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</si>
  <si>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</si>
  <si>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</si>
  <si>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</si>
  <si>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</si>
  <si>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</si>
  <si>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</si>
  <si>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</si>
  <si>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</si>
  <si>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</si>
  <si>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</si>
  <si>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</si>
  <si>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</si>
  <si>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</si>
  <si>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</si>
  <si>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</si>
  <si>
    <t>A 1462</t>
  </si>
  <si>
    <t>OCENĚNÝ SOUPIS PRACÍ S VÝKAZEM VÝMĚR - REKAPITULACE STAVBY</t>
  </si>
  <si>
    <t>A1462 - Likvidace el. vedení (H 600684, H 600669)</t>
  </si>
  <si>
    <t>Ing. Jiří Novák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</si>
</sst>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6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0000A8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96969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sz val="8"/>
      <name val="Trebuchet MS"/>
      <family val="2"/>
      <charset val="238"/>
    </font>
    <font>
      <b/>
      <sz val="16"/>
      <name val="Trebuchet MS"/>
      <family val="2"/>
      <charset val="238"/>
    </font>
    <font>
      <b/>
      <sz val="11"/>
      <name val="Trebuchet MS"/>
      <family val="2"/>
      <charset val="238"/>
    </font>
    <font>
      <sz val="9"/>
      <name val="Trebuchet MS"/>
      <family val="2"/>
      <charset val="238"/>
    </font>
    <font>
      <sz val="10"/>
      <name val="Trebuchet MS"/>
      <family val="2"/>
      <charset val="238"/>
    </font>
    <font>
      <sz val="11"/>
      <name val="Trebuchet MS"/>
      <family val="2"/>
      <charset val="238"/>
    </font>
    <font>
      <b/>
      <sz val="9"/>
      <name val="Trebuchet MS"/>
      <family val="2"/>
      <charset val="238"/>
    </font>
    <font>
      <u/>
      <sz val="11"/>
      <color theme="10"/>
      <name val="Calibri"/>
      <family val="2"/>
      <charset val="238"/>
      <scheme val="minor"/>
    </font>
    <font>
      <i/>
      <sz val="9"/>
      <name val="Trebuchet M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35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4" xfId="0" applyBorder="1"/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166" fontId="28" fillId="0" borderId="21" xfId="0" applyNumberFormat="1" applyFont="1" applyBorder="1" applyAlignment="1">
      <alignment vertical="center"/>
    </xf>
    <xf numFmtId="4" fontId="28" fillId="0" borderId="22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29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6" fontId="31" fillId="0" borderId="13" xfId="0" applyNumberFormat="1" applyFont="1" applyBorder="1" applyAlignment="1"/>
    <xf numFmtId="166" fontId="31" fillId="0" borderId="14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4" fontId="22" fillId="3" borderId="23" xfId="0" applyNumberFormat="1" applyFont="1" applyFill="1" applyBorder="1" applyAlignment="1" applyProtection="1">
      <alignment vertical="center"/>
      <protection locked="0"/>
    </xf>
    <xf numFmtId="0" fontId="23" fillId="3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15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4" fontId="35" fillId="3" borderId="23" xfId="0" applyNumberFormat="1" applyFont="1" applyFill="1" applyBorder="1" applyAlignment="1" applyProtection="1">
      <alignment vertical="center"/>
      <protection locked="0"/>
    </xf>
    <xf numFmtId="0" fontId="36" fillId="0" borderId="4" xfId="0" applyFont="1" applyBorder="1" applyAlignment="1">
      <alignment vertical="center"/>
    </xf>
    <xf numFmtId="0" fontId="35" fillId="3" borderId="15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0" fontId="23" fillId="3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>
      <alignment horizontal="center" vertical="center"/>
    </xf>
    <xf numFmtId="0" fontId="0" fillId="0" borderId="21" xfId="0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166" fontId="23" fillId="0" borderId="22" xfId="0" applyNumberFormat="1" applyFont="1" applyBorder="1" applyAlignment="1">
      <alignment vertical="center"/>
    </xf>
    <xf numFmtId="0" fontId="0" fillId="0" borderId="0" xfId="0" applyAlignment="1">
      <alignment vertical="top"/>
    </xf>
    <xf numFmtId="0" fontId="37" fillId="0" borderId="24" xfId="0" applyFont="1" applyBorder="1" applyAlignment="1">
      <alignment vertical="center" wrapText="1"/>
    </xf>
    <xf numFmtId="0" fontId="37" fillId="0" borderId="25" xfId="0" applyFont="1" applyBorder="1" applyAlignment="1">
      <alignment vertical="center" wrapText="1"/>
    </xf>
    <xf numFmtId="0" fontId="37" fillId="0" borderId="26" xfId="0" applyFont="1" applyBorder="1" applyAlignment="1">
      <alignment vertical="center" wrapText="1"/>
    </xf>
    <xf numFmtId="0" fontId="37" fillId="0" borderId="27" xfId="0" applyFont="1" applyBorder="1" applyAlignment="1">
      <alignment horizontal="center" vertical="center" wrapText="1"/>
    </xf>
    <xf numFmtId="0" fontId="37" fillId="0" borderId="28" xfId="0" applyFont="1" applyBorder="1" applyAlignment="1">
      <alignment horizontal="center" vertical="center" wrapText="1"/>
    </xf>
    <xf numFmtId="0" fontId="37" fillId="0" borderId="27" xfId="0" applyFont="1" applyBorder="1" applyAlignment="1">
      <alignment vertical="center" wrapText="1"/>
    </xf>
    <xf numFmtId="0" fontId="37" fillId="0" borderId="28" xfId="0" applyFont="1" applyBorder="1" applyAlignment="1">
      <alignment vertical="center" wrapText="1"/>
    </xf>
    <xf numFmtId="0" fontId="39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40" fillId="0" borderId="27" xfId="0" applyFont="1" applyBorder="1" applyAlignment="1">
      <alignment vertical="center" wrapText="1"/>
    </xf>
    <xf numFmtId="0" fontId="40" fillId="0" borderId="1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vertical="center"/>
    </xf>
    <xf numFmtId="49" fontId="40" fillId="0" borderId="1" xfId="0" applyNumberFormat="1" applyFont="1" applyBorder="1" applyAlignment="1">
      <alignment vertical="center" wrapText="1"/>
    </xf>
    <xf numFmtId="0" fontId="37" fillId="0" borderId="30" xfId="0" applyFont="1" applyBorder="1" applyAlignment="1">
      <alignment vertical="center" wrapText="1"/>
    </xf>
    <xf numFmtId="0" fontId="41" fillId="0" borderId="29" xfId="0" applyFont="1" applyBorder="1" applyAlignment="1">
      <alignment vertical="center" wrapText="1"/>
    </xf>
    <xf numFmtId="0" fontId="37" fillId="0" borderId="31" xfId="0" applyFont="1" applyBorder="1" applyAlignment="1">
      <alignment vertical="center" wrapText="1"/>
    </xf>
    <xf numFmtId="0" fontId="37" fillId="0" borderId="1" xfId="0" applyFont="1" applyBorder="1" applyAlignment="1">
      <alignment vertical="top"/>
    </xf>
    <xf numFmtId="0" fontId="37" fillId="0" borderId="0" xfId="0" applyFont="1" applyAlignment="1">
      <alignment vertical="top"/>
    </xf>
    <xf numFmtId="0" fontId="37" fillId="0" borderId="24" xfId="0" applyFont="1" applyBorder="1" applyAlignment="1">
      <alignment horizontal="left" vertical="center"/>
    </xf>
    <xf numFmtId="0" fontId="37" fillId="0" borderId="25" xfId="0" applyFont="1" applyBorder="1" applyAlignment="1">
      <alignment horizontal="left" vertical="center"/>
    </xf>
    <xf numFmtId="0" fontId="37" fillId="0" borderId="26" xfId="0" applyFont="1" applyBorder="1" applyAlignment="1">
      <alignment horizontal="left" vertical="center"/>
    </xf>
    <xf numFmtId="0" fontId="37" fillId="0" borderId="27" xfId="0" applyFont="1" applyBorder="1" applyAlignment="1">
      <alignment horizontal="left" vertical="center"/>
    </xf>
    <xf numFmtId="0" fontId="37" fillId="0" borderId="28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39" fillId="0" borderId="29" xfId="0" applyFont="1" applyBorder="1" applyAlignment="1">
      <alignment horizontal="left" vertical="center"/>
    </xf>
    <xf numFmtId="0" fontId="39" fillId="0" borderId="29" xfId="0" applyFont="1" applyBorder="1" applyAlignment="1">
      <alignment horizontal="center" vertical="center"/>
    </xf>
    <xf numFmtId="0" fontId="42" fillId="0" borderId="29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40" fillId="0" borderId="27" xfId="0" applyFont="1" applyBorder="1" applyAlignment="1">
      <alignment horizontal="left" vertical="center"/>
    </xf>
    <xf numFmtId="0" fontId="40" fillId="0" borderId="1" xfId="0" applyFont="1" applyFill="1" applyBorder="1" applyAlignment="1">
      <alignment horizontal="left" vertical="center"/>
    </xf>
    <xf numFmtId="0" fontId="40" fillId="0" borderId="1" xfId="0" applyFont="1" applyFill="1" applyBorder="1" applyAlignment="1">
      <alignment horizontal="center" vertical="center"/>
    </xf>
    <xf numFmtId="0" fontId="37" fillId="0" borderId="30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7" fillId="0" borderId="31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left" vertical="center" wrapText="1"/>
    </xf>
    <xf numFmtId="0" fontId="37" fillId="0" borderId="25" xfId="0" applyFont="1" applyBorder="1" applyAlignment="1">
      <alignment horizontal="left" vertical="center" wrapText="1"/>
    </xf>
    <xf numFmtId="0" fontId="37" fillId="0" borderId="26" xfId="0" applyFont="1" applyBorder="1" applyAlignment="1">
      <alignment horizontal="left" vertical="center" wrapText="1"/>
    </xf>
    <xf numFmtId="0" fontId="37" fillId="0" borderId="27" xfId="0" applyFont="1" applyBorder="1" applyAlignment="1">
      <alignment horizontal="left" vertical="center" wrapText="1"/>
    </xf>
    <xf numFmtId="0" fontId="37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/>
    </xf>
    <xf numFmtId="0" fontId="40" fillId="0" borderId="30" xfId="0" applyFont="1" applyBorder="1" applyAlignment="1">
      <alignment horizontal="left" vertical="center" wrapText="1"/>
    </xf>
    <xf numFmtId="0" fontId="40" fillId="0" borderId="29" xfId="0" applyFont="1" applyBorder="1" applyAlignment="1">
      <alignment horizontal="left" vertical="center" wrapText="1"/>
    </xf>
    <xf numFmtId="0" fontId="40" fillId="0" borderId="3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center" vertical="top"/>
    </xf>
    <xf numFmtId="0" fontId="40" fillId="0" borderId="30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2" fillId="0" borderId="0" xfId="0" applyFont="1" applyAlignment="1">
      <alignment vertical="center"/>
    </xf>
    <xf numFmtId="0" fontId="39" fillId="0" borderId="1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39" fillId="0" borderId="29" xfId="0" applyFont="1" applyBorder="1" applyAlignment="1">
      <alignment vertical="center"/>
    </xf>
    <xf numFmtId="0" fontId="0" fillId="0" borderId="1" xfId="0" applyBorder="1" applyAlignment="1">
      <alignment vertical="top"/>
    </xf>
    <xf numFmtId="49" fontId="40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9" fillId="0" borderId="29" xfId="0" applyFont="1" applyBorder="1" applyAlignment="1">
      <alignment horizontal="left"/>
    </xf>
    <xf numFmtId="0" fontId="42" fillId="0" borderId="29" xfId="0" applyFont="1" applyBorder="1" applyAlignment="1"/>
    <xf numFmtId="0" fontId="37" fillId="0" borderId="27" xfId="0" applyFont="1" applyBorder="1" applyAlignment="1">
      <alignment vertical="top"/>
    </xf>
    <xf numFmtId="0" fontId="37" fillId="0" borderId="28" xfId="0" applyFont="1" applyBorder="1" applyAlignment="1">
      <alignment vertical="top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left" vertical="top"/>
    </xf>
    <xf numFmtId="0" fontId="37" fillId="0" borderId="30" xfId="0" applyFont="1" applyBorder="1" applyAlignment="1">
      <alignment vertical="top"/>
    </xf>
    <xf numFmtId="0" fontId="37" fillId="0" borderId="29" xfId="0" applyFont="1" applyBorder="1" applyAlignment="1">
      <alignment vertical="top"/>
    </xf>
    <xf numFmtId="0" fontId="37" fillId="0" borderId="31" xfId="0" applyFont="1" applyBorder="1" applyAlignment="1">
      <alignment vertical="top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0" borderId="0" xfId="0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15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0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165" fontId="2" fillId="0" borderId="0" xfId="0" applyNumberFormat="1" applyFont="1" applyAlignment="1" applyProtection="1">
      <alignment horizontal="left" vertical="center"/>
    </xf>
    <xf numFmtId="0" fontId="2" fillId="3" borderId="0" xfId="0" applyFont="1" applyFill="1" applyAlignment="1" applyProtection="1">
      <alignment horizontal="left" vertical="center"/>
    </xf>
    <xf numFmtId="0" fontId="0" fillId="0" borderId="0" xfId="0" applyFont="1" applyAlignment="1" applyProtection="1">
      <alignment vertical="center" wrapText="1"/>
    </xf>
    <xf numFmtId="0" fontId="0" fillId="0" borderId="4" xfId="0" applyFont="1" applyBorder="1" applyAlignment="1" applyProtection="1">
      <alignment vertical="center" wrapText="1"/>
    </xf>
    <xf numFmtId="0" fontId="0" fillId="0" borderId="13" xfId="0" applyFont="1" applyBorder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4" fontId="24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21" fillId="0" borderId="0" xfId="0" applyFont="1" applyAlignment="1" applyProtection="1">
      <alignment horizontal="left" vertical="center"/>
    </xf>
    <xf numFmtId="4" fontId="1" fillId="0" borderId="0" xfId="0" applyNumberFormat="1" applyFont="1" applyAlignment="1" applyProtection="1">
      <alignment vertical="center"/>
    </xf>
    <xf numFmtId="164" fontId="1" fillId="0" borderId="0" xfId="0" applyNumberFormat="1" applyFont="1" applyAlignment="1" applyProtection="1">
      <alignment horizontal="right" vertical="center"/>
    </xf>
    <xf numFmtId="0" fontId="0" fillId="5" borderId="0" xfId="0" applyFont="1" applyFill="1" applyAlignment="1" applyProtection="1">
      <alignment vertical="center"/>
    </xf>
    <xf numFmtId="0" fontId="4" fillId="5" borderId="7" xfId="0" applyFont="1" applyFill="1" applyBorder="1" applyAlignment="1" applyProtection="1">
      <alignment horizontal="left" vertical="center"/>
    </xf>
    <xf numFmtId="0" fontId="0" fillId="5" borderId="8" xfId="0" applyFont="1" applyFill="1" applyBorder="1" applyAlignment="1" applyProtection="1">
      <alignment vertical="center"/>
    </xf>
    <xf numFmtId="0" fontId="4" fillId="5" borderId="8" xfId="0" applyFont="1" applyFill="1" applyBorder="1" applyAlignment="1" applyProtection="1">
      <alignment horizontal="right" vertical="center"/>
    </xf>
    <xf numFmtId="0" fontId="4" fillId="5" borderId="8" xfId="0" applyFont="1" applyFill="1" applyBorder="1" applyAlignment="1" applyProtection="1">
      <alignment horizontal="center" vertical="center"/>
    </xf>
    <xf numFmtId="4" fontId="4" fillId="5" borderId="8" xfId="0" applyNumberFormat="1" applyFont="1" applyFill="1" applyBorder="1" applyAlignment="1" applyProtection="1">
      <alignment vertical="center"/>
    </xf>
    <xf numFmtId="0" fontId="0" fillId="5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horizontal="left" vertical="center" wrapText="1"/>
    </xf>
    <xf numFmtId="0" fontId="22" fillId="5" borderId="0" xfId="0" applyFont="1" applyFill="1" applyAlignment="1" applyProtection="1">
      <alignment horizontal="left" vertical="center"/>
    </xf>
    <xf numFmtId="0" fontId="22" fillId="5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0" fillId="0" borderId="0" xfId="0" applyFont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5" borderId="17" xfId="0" applyFont="1" applyFill="1" applyBorder="1" applyAlignment="1" applyProtection="1">
      <alignment horizontal="center" vertical="center" wrapText="1"/>
    </xf>
    <xf numFmtId="0" fontId="22" fillId="5" borderId="18" xfId="0" applyFont="1" applyFill="1" applyBorder="1" applyAlignment="1" applyProtection="1">
      <alignment horizontal="center" vertical="center" wrapText="1"/>
    </xf>
    <xf numFmtId="0" fontId="22" fillId="5" borderId="19" xfId="0" applyFont="1" applyFill="1" applyBorder="1" applyAlignment="1" applyProtection="1">
      <alignment horizontal="center" vertical="center" wrapText="1"/>
    </xf>
    <xf numFmtId="0" fontId="24" fillId="0" borderId="0" xfId="0" applyFont="1" applyAlignment="1" applyProtection="1">
      <alignment horizontal="left" vertical="center"/>
    </xf>
    <xf numFmtId="4" fontId="24" fillId="0" borderId="0" xfId="0" applyNumberFormat="1" applyFont="1" applyAlignment="1" applyProtection="1"/>
    <xf numFmtId="0" fontId="8" fillId="0" borderId="0" xfId="0" applyFont="1" applyAlignment="1" applyProtection="1"/>
    <xf numFmtId="0" fontId="8" fillId="0" borderId="4" xfId="0" applyFont="1" applyBorder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0" borderId="23" xfId="0" applyNumberFormat="1" applyFont="1" applyBorder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35" fillId="0" borderId="23" xfId="0" applyFont="1" applyBorder="1" applyAlignment="1" applyProtection="1">
      <alignment horizontal="center" vertical="center"/>
    </xf>
    <xf numFmtId="49" fontId="35" fillId="0" borderId="23" xfId="0" applyNumberFormat="1" applyFont="1" applyBorder="1" applyAlignment="1" applyProtection="1">
      <alignment horizontal="left" vertical="center" wrapText="1"/>
    </xf>
    <xf numFmtId="0" fontId="35" fillId="0" borderId="23" xfId="0" applyFont="1" applyBorder="1" applyAlignment="1" applyProtection="1">
      <alignment horizontal="left" vertical="center" wrapText="1"/>
    </xf>
    <xf numFmtId="0" fontId="35" fillId="0" borderId="23" xfId="0" applyFont="1" applyBorder="1" applyAlignment="1" applyProtection="1">
      <alignment horizontal="center" vertical="center" wrapText="1"/>
    </xf>
    <xf numFmtId="167" fontId="35" fillId="0" borderId="23" xfId="0" applyNumberFormat="1" applyFont="1" applyBorder="1" applyAlignment="1" applyProtection="1">
      <alignment vertical="center"/>
    </xf>
    <xf numFmtId="4" fontId="35" fillId="0" borderId="23" xfId="0" applyNumberFormat="1" applyFont="1" applyBorder="1" applyAlignment="1" applyProtection="1">
      <alignment vertical="center"/>
    </xf>
    <xf numFmtId="0" fontId="13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/>
    </xf>
    <xf numFmtId="0" fontId="0" fillId="0" borderId="5" xfId="0" applyBorder="1" applyProtection="1"/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 applyProtection="1">
      <alignment vertical="center"/>
    </xf>
    <xf numFmtId="0" fontId="0" fillId="4" borderId="0" xfId="0" applyFont="1" applyFill="1" applyAlignment="1" applyProtection="1">
      <alignment vertical="center"/>
    </xf>
    <xf numFmtId="0" fontId="4" fillId="4" borderId="7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4" fillId="4" borderId="8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vertical="center"/>
    </xf>
    <xf numFmtId="0" fontId="22" fillId="5" borderId="9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25" fillId="0" borderId="0" xfId="1" applyFont="1" applyAlignment="1" applyProtection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22" fillId="5" borderId="7" xfId="0" applyFont="1" applyFill="1" applyBorder="1" applyAlignment="1" applyProtection="1">
      <alignment horizontal="center" vertical="center"/>
    </xf>
    <xf numFmtId="0" fontId="22" fillId="5" borderId="8" xfId="0" applyFont="1" applyFill="1" applyBorder="1" applyAlignment="1" applyProtection="1">
      <alignment horizontal="left" vertical="center"/>
    </xf>
    <xf numFmtId="0" fontId="22" fillId="5" borderId="8" xfId="0" applyFont="1" applyFill="1" applyBorder="1" applyAlignment="1" applyProtection="1">
      <alignment horizontal="center" vertical="center"/>
    </xf>
    <xf numFmtId="0" fontId="22" fillId="5" borderId="8" xfId="0" applyFont="1" applyFill="1" applyBorder="1" applyAlignment="1" applyProtection="1">
      <alignment horizontal="righ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4" fontId="4" fillId="4" borderId="8" xfId="0" applyNumberFormat="1" applyFont="1" applyFill="1" applyBorder="1" applyAlignment="1" applyProtection="1">
      <alignment vertical="center"/>
    </xf>
    <xf numFmtId="0" fontId="0" fillId="4" borderId="9" xfId="0" applyFont="1" applyFill="1" applyBorder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Alignment="1" applyProtection="1">
      <alignment horizontal="left" vertical="center"/>
    </xf>
    <xf numFmtId="0" fontId="32" fillId="0" borderId="0" xfId="0" applyFont="1" applyProtection="1"/>
    <xf numFmtId="0" fontId="3" fillId="0" borderId="0" xfId="0" applyFont="1" applyAlignment="1" applyProtection="1">
      <alignment horizontal="left" vertical="top" wrapText="1"/>
    </xf>
    <xf numFmtId="0" fontId="0" fillId="0" borderId="0" xfId="0" applyProtection="1"/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4" fontId="18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0" fillId="0" borderId="0" xfId="0" applyFont="1" applyAlignment="1" applyProtection="1">
      <alignment vertical="center"/>
    </xf>
    <xf numFmtId="0" fontId="2" fillId="3" borderId="0" xfId="0" applyFont="1" applyFill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29" xfId="0" applyFont="1" applyBorder="1" applyAlignment="1">
      <alignment horizontal="left" wrapText="1"/>
    </xf>
    <xf numFmtId="0" fontId="38" fillId="0" borderId="1" xfId="0" applyFont="1" applyBorder="1" applyAlignment="1">
      <alignment horizontal="center" vertical="center"/>
    </xf>
    <xf numFmtId="49" fontId="40" fillId="0" borderId="1" xfId="0" applyNumberFormat="1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left" vertical="center"/>
    </xf>
    <xf numFmtId="0" fontId="39" fillId="0" borderId="29" xfId="0" applyFont="1" applyBorder="1" applyAlignment="1">
      <alignment horizontal="left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7"/>
  <sheetViews>
    <sheetView showGridLines="0" workbookViewId="0">
      <selection activeCell="E18" sqref="E18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280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pans="1:74" s="1" customFormat="1" ht="36.950000000000003" customHeight="1" x14ac:dyDescent="0.2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308" t="s">
        <v>6</v>
      </c>
      <c r="AS2" s="309"/>
      <c r="AT2" s="309"/>
      <c r="AU2" s="309"/>
      <c r="AV2" s="309"/>
      <c r="AW2" s="309"/>
      <c r="AX2" s="309"/>
      <c r="AY2" s="309"/>
      <c r="AZ2" s="309"/>
      <c r="BA2" s="309"/>
      <c r="BB2" s="309"/>
      <c r="BC2" s="309"/>
      <c r="BD2" s="309"/>
      <c r="BE2" s="309"/>
      <c r="BS2" s="19" t="s">
        <v>7</v>
      </c>
      <c r="BT2" s="19" t="s">
        <v>8</v>
      </c>
    </row>
    <row r="3" spans="1:74" s="1" customFormat="1" ht="6.95" customHeight="1" x14ac:dyDescent="0.2">
      <c r="A3" s="188"/>
      <c r="B3" s="189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20"/>
      <c r="BS3" s="19" t="s">
        <v>7</v>
      </c>
      <c r="BT3" s="19" t="s">
        <v>9</v>
      </c>
    </row>
    <row r="4" spans="1:74" s="1" customFormat="1" ht="24.95" customHeight="1" x14ac:dyDescent="0.2">
      <c r="A4" s="188"/>
      <c r="B4" s="191"/>
      <c r="C4" s="188"/>
      <c r="D4" s="192" t="s">
        <v>464</v>
      </c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20"/>
      <c r="AS4" s="21" t="s">
        <v>10</v>
      </c>
      <c r="BE4" s="22" t="s">
        <v>11</v>
      </c>
      <c r="BS4" s="19" t="s">
        <v>12</v>
      </c>
    </row>
    <row r="5" spans="1:74" s="1" customFormat="1" ht="12" customHeight="1" x14ac:dyDescent="0.2">
      <c r="A5" s="188"/>
      <c r="B5" s="191"/>
      <c r="C5" s="188"/>
      <c r="D5" s="281" t="s">
        <v>13</v>
      </c>
      <c r="E5" s="188"/>
      <c r="F5" s="188"/>
      <c r="G5" s="188"/>
      <c r="H5" s="188"/>
      <c r="I5" s="188"/>
      <c r="J5" s="188"/>
      <c r="K5" s="338" t="s">
        <v>463</v>
      </c>
      <c r="L5" s="339"/>
      <c r="M5" s="339"/>
      <c r="N5" s="339"/>
      <c r="O5" s="339"/>
      <c r="P5" s="339"/>
      <c r="Q5" s="339"/>
      <c r="R5" s="339"/>
      <c r="S5" s="339"/>
      <c r="T5" s="339"/>
      <c r="U5" s="339"/>
      <c r="V5" s="339"/>
      <c r="W5" s="339"/>
      <c r="X5" s="339"/>
      <c r="Y5" s="339"/>
      <c r="Z5" s="339"/>
      <c r="AA5" s="339"/>
      <c r="AB5" s="339"/>
      <c r="AC5" s="339"/>
      <c r="AD5" s="339"/>
      <c r="AE5" s="339"/>
      <c r="AF5" s="339"/>
      <c r="AG5" s="339"/>
      <c r="AH5" s="339"/>
      <c r="AI5" s="339"/>
      <c r="AJ5" s="339"/>
      <c r="AK5" s="339"/>
      <c r="AL5" s="339"/>
      <c r="AM5" s="339"/>
      <c r="AN5" s="339"/>
      <c r="AO5" s="339"/>
      <c r="AP5" s="188"/>
      <c r="AQ5" s="188"/>
      <c r="AR5" s="20"/>
      <c r="BE5" s="335" t="s">
        <v>15</v>
      </c>
      <c r="BS5" s="19" t="s">
        <v>7</v>
      </c>
    </row>
    <row r="6" spans="1:74" s="1" customFormat="1" ht="36.950000000000003" customHeight="1" x14ac:dyDescent="0.2">
      <c r="A6" s="188"/>
      <c r="B6" s="191"/>
      <c r="C6" s="188"/>
      <c r="D6" s="282" t="s">
        <v>16</v>
      </c>
      <c r="E6" s="188"/>
      <c r="F6" s="188"/>
      <c r="G6" s="188"/>
      <c r="H6" s="188"/>
      <c r="I6" s="188"/>
      <c r="J6" s="188"/>
      <c r="K6" s="340" t="s">
        <v>17</v>
      </c>
      <c r="L6" s="341"/>
      <c r="M6" s="341"/>
      <c r="N6" s="341"/>
      <c r="O6" s="341"/>
      <c r="P6" s="341"/>
      <c r="Q6" s="341"/>
      <c r="R6" s="341"/>
      <c r="S6" s="341"/>
      <c r="T6" s="341"/>
      <c r="U6" s="341"/>
      <c r="V6" s="341"/>
      <c r="W6" s="341"/>
      <c r="X6" s="341"/>
      <c r="Y6" s="341"/>
      <c r="Z6" s="341"/>
      <c r="AA6" s="341"/>
      <c r="AB6" s="341"/>
      <c r="AC6" s="341"/>
      <c r="AD6" s="341"/>
      <c r="AE6" s="341"/>
      <c r="AF6" s="341"/>
      <c r="AG6" s="341"/>
      <c r="AH6" s="341"/>
      <c r="AI6" s="341"/>
      <c r="AJ6" s="341"/>
      <c r="AK6" s="341"/>
      <c r="AL6" s="341"/>
      <c r="AM6" s="341"/>
      <c r="AN6" s="341"/>
      <c r="AO6" s="341"/>
      <c r="AP6" s="188"/>
      <c r="AQ6" s="188"/>
      <c r="AR6" s="20"/>
      <c r="BE6" s="336"/>
      <c r="BS6" s="19" t="s">
        <v>7</v>
      </c>
    </row>
    <row r="7" spans="1:74" s="1" customFormat="1" ht="12" customHeight="1" x14ac:dyDescent="0.2">
      <c r="A7" s="188"/>
      <c r="B7" s="191"/>
      <c r="C7" s="188"/>
      <c r="D7" s="195" t="s">
        <v>18</v>
      </c>
      <c r="E7" s="188"/>
      <c r="F7" s="188"/>
      <c r="G7" s="188"/>
      <c r="H7" s="188"/>
      <c r="I7" s="188"/>
      <c r="J7" s="188"/>
      <c r="K7" s="196" t="s">
        <v>3</v>
      </c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95" t="s">
        <v>19</v>
      </c>
      <c r="AL7" s="188"/>
      <c r="AM7" s="188"/>
      <c r="AN7" s="196" t="s">
        <v>3</v>
      </c>
      <c r="AO7" s="188"/>
      <c r="AP7" s="188"/>
      <c r="AQ7" s="188"/>
      <c r="AR7" s="20"/>
      <c r="BE7" s="336"/>
      <c r="BS7" s="19" t="s">
        <v>7</v>
      </c>
    </row>
    <row r="8" spans="1:74" s="1" customFormat="1" ht="12" customHeight="1" x14ac:dyDescent="0.2">
      <c r="A8" s="188"/>
      <c r="B8" s="191"/>
      <c r="C8" s="188"/>
      <c r="D8" s="195" t="s">
        <v>20</v>
      </c>
      <c r="E8" s="188"/>
      <c r="F8" s="188"/>
      <c r="G8" s="188"/>
      <c r="H8" s="188"/>
      <c r="I8" s="188"/>
      <c r="J8" s="188"/>
      <c r="K8" s="196" t="s">
        <v>21</v>
      </c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95" t="s">
        <v>22</v>
      </c>
      <c r="AL8" s="188"/>
      <c r="AM8" s="188"/>
      <c r="AN8" s="187" t="s">
        <v>28</v>
      </c>
      <c r="AO8" s="188"/>
      <c r="AP8" s="188"/>
      <c r="AQ8" s="188"/>
      <c r="AR8" s="20"/>
      <c r="BE8" s="336"/>
      <c r="BS8" s="19" t="s">
        <v>7</v>
      </c>
    </row>
    <row r="9" spans="1:74" s="1" customFormat="1" ht="14.45" customHeight="1" x14ac:dyDescent="0.2">
      <c r="A9" s="188"/>
      <c r="B9" s="191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20"/>
      <c r="BE9" s="336"/>
      <c r="BS9" s="19" t="s">
        <v>7</v>
      </c>
    </row>
    <row r="10" spans="1:74" s="1" customFormat="1" ht="12" customHeight="1" x14ac:dyDescent="0.2">
      <c r="A10" s="188"/>
      <c r="B10" s="191"/>
      <c r="C10" s="188"/>
      <c r="D10" s="195" t="s">
        <v>23</v>
      </c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95" t="s">
        <v>24</v>
      </c>
      <c r="AL10" s="188"/>
      <c r="AM10" s="188"/>
      <c r="AN10" s="196" t="s">
        <v>3</v>
      </c>
      <c r="AO10" s="188"/>
      <c r="AP10" s="188"/>
      <c r="AQ10" s="188"/>
      <c r="AR10" s="20"/>
      <c r="BE10" s="336"/>
      <c r="BS10" s="19" t="s">
        <v>7</v>
      </c>
    </row>
    <row r="11" spans="1:74" s="1" customFormat="1" ht="18.399999999999999" customHeight="1" x14ac:dyDescent="0.2">
      <c r="A11" s="188"/>
      <c r="B11" s="191"/>
      <c r="C11" s="188"/>
      <c r="D11" s="188"/>
      <c r="E11" s="196" t="s">
        <v>25</v>
      </c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95" t="s">
        <v>26</v>
      </c>
      <c r="AL11" s="188"/>
      <c r="AM11" s="188"/>
      <c r="AN11" s="196" t="s">
        <v>3</v>
      </c>
      <c r="AO11" s="188"/>
      <c r="AP11" s="188"/>
      <c r="AQ11" s="188"/>
      <c r="AR11" s="20"/>
      <c r="BE11" s="336"/>
      <c r="BS11" s="19" t="s">
        <v>7</v>
      </c>
    </row>
    <row r="12" spans="1:74" s="1" customFormat="1" ht="6.95" customHeight="1" x14ac:dyDescent="0.2">
      <c r="A12" s="188"/>
      <c r="B12" s="191"/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20"/>
      <c r="BE12" s="336"/>
      <c r="BS12" s="19" t="s">
        <v>7</v>
      </c>
    </row>
    <row r="13" spans="1:74" s="1" customFormat="1" ht="12" customHeight="1" x14ac:dyDescent="0.2">
      <c r="A13" s="188"/>
      <c r="B13" s="191"/>
      <c r="C13" s="188"/>
      <c r="D13" s="195" t="s">
        <v>27</v>
      </c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95" t="s">
        <v>24</v>
      </c>
      <c r="AL13" s="188"/>
      <c r="AM13" s="188"/>
      <c r="AN13" s="186" t="s">
        <v>28</v>
      </c>
      <c r="AO13" s="188"/>
      <c r="AP13" s="188"/>
      <c r="AQ13" s="188"/>
      <c r="AR13" s="20"/>
      <c r="BE13" s="336"/>
      <c r="BS13" s="19" t="s">
        <v>7</v>
      </c>
    </row>
    <row r="14" spans="1:74" ht="12.75" x14ac:dyDescent="0.2">
      <c r="A14" s="188"/>
      <c r="B14" s="191"/>
      <c r="C14" s="188"/>
      <c r="D14" s="188"/>
      <c r="E14" s="342" t="s">
        <v>28</v>
      </c>
      <c r="F14" s="343"/>
      <c r="G14" s="343"/>
      <c r="H14" s="343"/>
      <c r="I14" s="343"/>
      <c r="J14" s="343"/>
      <c r="K14" s="343"/>
      <c r="L14" s="343"/>
      <c r="M14" s="343"/>
      <c r="N14" s="343"/>
      <c r="O14" s="343"/>
      <c r="P14" s="343"/>
      <c r="Q14" s="343"/>
      <c r="R14" s="343"/>
      <c r="S14" s="343"/>
      <c r="T14" s="343"/>
      <c r="U14" s="343"/>
      <c r="V14" s="343"/>
      <c r="W14" s="343"/>
      <c r="X14" s="343"/>
      <c r="Y14" s="343"/>
      <c r="Z14" s="343"/>
      <c r="AA14" s="343"/>
      <c r="AB14" s="343"/>
      <c r="AC14" s="343"/>
      <c r="AD14" s="343"/>
      <c r="AE14" s="343"/>
      <c r="AF14" s="343"/>
      <c r="AG14" s="343"/>
      <c r="AH14" s="343"/>
      <c r="AI14" s="343"/>
      <c r="AJ14" s="343"/>
      <c r="AK14" s="195" t="s">
        <v>26</v>
      </c>
      <c r="AL14" s="188"/>
      <c r="AM14" s="188"/>
      <c r="AN14" s="186" t="s">
        <v>28</v>
      </c>
      <c r="AO14" s="188"/>
      <c r="AP14" s="188"/>
      <c r="AQ14" s="188"/>
      <c r="AR14" s="20"/>
      <c r="BE14" s="336"/>
      <c r="BS14" s="19" t="s">
        <v>7</v>
      </c>
    </row>
    <row r="15" spans="1:74" s="1" customFormat="1" ht="6.95" customHeight="1" x14ac:dyDescent="0.2">
      <c r="A15" s="188"/>
      <c r="B15" s="191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20"/>
      <c r="BE15" s="336"/>
      <c r="BS15" s="19" t="s">
        <v>4</v>
      </c>
    </row>
    <row r="16" spans="1:74" s="1" customFormat="1" ht="12" customHeight="1" x14ac:dyDescent="0.2">
      <c r="A16" s="188"/>
      <c r="B16" s="191"/>
      <c r="C16" s="188"/>
      <c r="D16" s="195" t="s">
        <v>29</v>
      </c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95" t="s">
        <v>24</v>
      </c>
      <c r="AL16" s="188"/>
      <c r="AM16" s="188"/>
      <c r="AN16" s="196" t="s">
        <v>3</v>
      </c>
      <c r="AO16" s="188"/>
      <c r="AP16" s="188"/>
      <c r="AQ16" s="188"/>
      <c r="AR16" s="20"/>
      <c r="BE16" s="336"/>
      <c r="BS16" s="19" t="s">
        <v>4</v>
      </c>
    </row>
    <row r="17" spans="1:71" s="1" customFormat="1" ht="18.399999999999999" customHeight="1" x14ac:dyDescent="0.2">
      <c r="A17" s="188"/>
      <c r="B17" s="191"/>
      <c r="C17" s="188"/>
      <c r="D17" s="188"/>
      <c r="E17" s="196" t="s">
        <v>466</v>
      </c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95" t="s">
        <v>26</v>
      </c>
      <c r="AL17" s="188"/>
      <c r="AM17" s="188"/>
      <c r="AN17" s="196" t="s">
        <v>3</v>
      </c>
      <c r="AO17" s="188"/>
      <c r="AP17" s="188"/>
      <c r="AQ17" s="188"/>
      <c r="AR17" s="20"/>
      <c r="BE17" s="336"/>
      <c r="BS17" s="19" t="s">
        <v>30</v>
      </c>
    </row>
    <row r="18" spans="1:71" s="1" customFormat="1" ht="6.95" customHeight="1" x14ac:dyDescent="0.2">
      <c r="A18" s="188"/>
      <c r="B18" s="191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20"/>
      <c r="BE18" s="336"/>
      <c r="BS18" s="19" t="s">
        <v>7</v>
      </c>
    </row>
    <row r="19" spans="1:71" s="1" customFormat="1" ht="12" customHeight="1" x14ac:dyDescent="0.2">
      <c r="A19" s="188"/>
      <c r="B19" s="191"/>
      <c r="C19" s="188"/>
      <c r="D19" s="195" t="s">
        <v>31</v>
      </c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95" t="s">
        <v>24</v>
      </c>
      <c r="AL19" s="188"/>
      <c r="AM19" s="188"/>
      <c r="AN19" s="196" t="s">
        <v>32</v>
      </c>
      <c r="AO19" s="188"/>
      <c r="AP19" s="188"/>
      <c r="AQ19" s="188"/>
      <c r="AR19" s="20"/>
      <c r="BE19" s="336"/>
      <c r="BS19" s="19" t="s">
        <v>7</v>
      </c>
    </row>
    <row r="20" spans="1:71" s="1" customFormat="1" ht="18.399999999999999" customHeight="1" x14ac:dyDescent="0.2">
      <c r="A20" s="188"/>
      <c r="B20" s="191"/>
      <c r="C20" s="188"/>
      <c r="D20" s="188"/>
      <c r="E20" s="196" t="s">
        <v>33</v>
      </c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95" t="s">
        <v>26</v>
      </c>
      <c r="AL20" s="188"/>
      <c r="AM20" s="188"/>
      <c r="AN20" s="196" t="s">
        <v>34</v>
      </c>
      <c r="AO20" s="188"/>
      <c r="AP20" s="188"/>
      <c r="AQ20" s="188"/>
      <c r="AR20" s="20"/>
      <c r="BE20" s="336"/>
      <c r="BS20" s="19" t="s">
        <v>4</v>
      </c>
    </row>
    <row r="21" spans="1:71" s="1" customFormat="1" ht="6.95" customHeight="1" x14ac:dyDescent="0.2">
      <c r="A21" s="188"/>
      <c r="B21" s="191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20"/>
      <c r="BE21" s="336"/>
    </row>
    <row r="22" spans="1:71" s="1" customFormat="1" ht="12" customHeight="1" x14ac:dyDescent="0.2">
      <c r="A22" s="188"/>
      <c r="B22" s="191"/>
      <c r="C22" s="188"/>
      <c r="D22" s="195" t="s">
        <v>35</v>
      </c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20"/>
      <c r="BE22" s="336"/>
    </row>
    <row r="23" spans="1:71" s="1" customFormat="1" ht="47.25" customHeight="1" x14ac:dyDescent="0.2">
      <c r="A23" s="188"/>
      <c r="B23" s="191"/>
      <c r="C23" s="188"/>
      <c r="D23" s="188"/>
      <c r="E23" s="344" t="s">
        <v>36</v>
      </c>
      <c r="F23" s="344"/>
      <c r="G23" s="344"/>
      <c r="H23" s="344"/>
      <c r="I23" s="344"/>
      <c r="J23" s="344"/>
      <c r="K23" s="344"/>
      <c r="L23" s="344"/>
      <c r="M23" s="344"/>
      <c r="N23" s="344"/>
      <c r="O23" s="344"/>
      <c r="P23" s="344"/>
      <c r="Q23" s="344"/>
      <c r="R23" s="344"/>
      <c r="S23" s="344"/>
      <c r="T23" s="344"/>
      <c r="U23" s="344"/>
      <c r="V23" s="344"/>
      <c r="W23" s="344"/>
      <c r="X23" s="344"/>
      <c r="Y23" s="344"/>
      <c r="Z23" s="344"/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188"/>
      <c r="AP23" s="188"/>
      <c r="AQ23" s="188"/>
      <c r="AR23" s="20"/>
      <c r="BE23" s="336"/>
    </row>
    <row r="24" spans="1:71" s="1" customFormat="1" ht="6.95" customHeight="1" x14ac:dyDescent="0.2">
      <c r="A24" s="188"/>
      <c r="B24" s="191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20"/>
      <c r="BE24" s="336"/>
    </row>
    <row r="25" spans="1:71" s="1" customFormat="1" ht="6.95" customHeight="1" x14ac:dyDescent="0.2">
      <c r="A25" s="188"/>
      <c r="B25" s="191"/>
      <c r="C25" s="188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283"/>
      <c r="U25" s="283"/>
      <c r="V25" s="283"/>
      <c r="W25" s="283"/>
      <c r="X25" s="283"/>
      <c r="Y25" s="283"/>
      <c r="Z25" s="283"/>
      <c r="AA25" s="283"/>
      <c r="AB25" s="283"/>
      <c r="AC25" s="283"/>
      <c r="AD25" s="283"/>
      <c r="AE25" s="283"/>
      <c r="AF25" s="283"/>
      <c r="AG25" s="283"/>
      <c r="AH25" s="283"/>
      <c r="AI25" s="283"/>
      <c r="AJ25" s="283"/>
      <c r="AK25" s="283"/>
      <c r="AL25" s="283"/>
      <c r="AM25" s="283"/>
      <c r="AN25" s="283"/>
      <c r="AO25" s="283"/>
      <c r="AP25" s="188"/>
      <c r="AQ25" s="188"/>
      <c r="AR25" s="20"/>
      <c r="BE25" s="336"/>
    </row>
    <row r="26" spans="1:71" s="2" customFormat="1" ht="25.9" customHeight="1" x14ac:dyDescent="0.2">
      <c r="A26" s="193"/>
      <c r="B26" s="194"/>
      <c r="C26" s="193"/>
      <c r="D26" s="284" t="s">
        <v>37</v>
      </c>
      <c r="E26" s="285"/>
      <c r="F26" s="285"/>
      <c r="G26" s="285"/>
      <c r="H26" s="285"/>
      <c r="I26" s="285"/>
      <c r="J26" s="285"/>
      <c r="K26" s="285"/>
      <c r="L26" s="285"/>
      <c r="M26" s="285"/>
      <c r="N26" s="285"/>
      <c r="O26" s="285"/>
      <c r="P26" s="285"/>
      <c r="Q26" s="285"/>
      <c r="R26" s="285"/>
      <c r="S26" s="285"/>
      <c r="T26" s="285"/>
      <c r="U26" s="285"/>
      <c r="V26" s="285"/>
      <c r="W26" s="285"/>
      <c r="X26" s="285"/>
      <c r="Y26" s="285"/>
      <c r="Z26" s="285"/>
      <c r="AA26" s="285"/>
      <c r="AB26" s="285"/>
      <c r="AC26" s="285"/>
      <c r="AD26" s="285"/>
      <c r="AE26" s="285"/>
      <c r="AF26" s="285"/>
      <c r="AG26" s="285"/>
      <c r="AH26" s="285"/>
      <c r="AI26" s="285"/>
      <c r="AJ26" s="285"/>
      <c r="AK26" s="345">
        <f>ROUND(AG54,2)</f>
        <v>0</v>
      </c>
      <c r="AL26" s="346"/>
      <c r="AM26" s="346"/>
      <c r="AN26" s="346"/>
      <c r="AO26" s="346"/>
      <c r="AP26" s="193"/>
      <c r="AQ26" s="193"/>
      <c r="AR26" s="24"/>
      <c r="BE26" s="336"/>
    </row>
    <row r="27" spans="1:71" s="2" customFormat="1" ht="6.95" customHeight="1" x14ac:dyDescent="0.2">
      <c r="A27" s="193"/>
      <c r="B27" s="194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24"/>
      <c r="BE27" s="336"/>
    </row>
    <row r="28" spans="1:71" s="2" customFormat="1" ht="12.75" x14ac:dyDescent="0.2">
      <c r="A28" s="193"/>
      <c r="B28" s="194"/>
      <c r="C28" s="193"/>
      <c r="D28" s="193"/>
      <c r="E28" s="193"/>
      <c r="F28" s="193"/>
      <c r="G28" s="193"/>
      <c r="H28" s="193"/>
      <c r="I28" s="193"/>
      <c r="J28" s="193"/>
      <c r="K28" s="193"/>
      <c r="L28" s="347" t="s">
        <v>38</v>
      </c>
      <c r="M28" s="347"/>
      <c r="N28" s="347"/>
      <c r="O28" s="347"/>
      <c r="P28" s="347"/>
      <c r="Q28" s="193"/>
      <c r="R28" s="193"/>
      <c r="S28" s="193"/>
      <c r="T28" s="193"/>
      <c r="U28" s="193"/>
      <c r="V28" s="193"/>
      <c r="W28" s="347" t="s">
        <v>39</v>
      </c>
      <c r="X28" s="347"/>
      <c r="Y28" s="347"/>
      <c r="Z28" s="347"/>
      <c r="AA28" s="347"/>
      <c r="AB28" s="347"/>
      <c r="AC28" s="347"/>
      <c r="AD28" s="347"/>
      <c r="AE28" s="347"/>
      <c r="AF28" s="193"/>
      <c r="AG28" s="193"/>
      <c r="AH28" s="193"/>
      <c r="AI28" s="193"/>
      <c r="AJ28" s="193"/>
      <c r="AK28" s="347"/>
      <c r="AL28" s="347"/>
      <c r="AM28" s="347"/>
      <c r="AN28" s="347"/>
      <c r="AO28" s="347"/>
      <c r="AP28" s="193"/>
      <c r="AQ28" s="193"/>
      <c r="AR28" s="24"/>
      <c r="BE28" s="336"/>
    </row>
    <row r="29" spans="1:71" s="3" customFormat="1" ht="14.45" customHeight="1" x14ac:dyDescent="0.2">
      <c r="A29" s="286"/>
      <c r="B29" s="287"/>
      <c r="C29" s="286"/>
      <c r="D29" s="195" t="s">
        <v>40</v>
      </c>
      <c r="E29" s="286"/>
      <c r="F29" s="195" t="s">
        <v>41</v>
      </c>
      <c r="G29" s="286"/>
      <c r="H29" s="286"/>
      <c r="I29" s="286"/>
      <c r="J29" s="286"/>
      <c r="K29" s="286"/>
      <c r="L29" s="325">
        <v>0.21</v>
      </c>
      <c r="M29" s="324"/>
      <c r="N29" s="324"/>
      <c r="O29" s="324"/>
      <c r="P29" s="324"/>
      <c r="Q29" s="286"/>
      <c r="R29" s="286"/>
      <c r="S29" s="286"/>
      <c r="T29" s="286"/>
      <c r="U29" s="286"/>
      <c r="V29" s="286"/>
      <c r="W29" s="323">
        <f>ROUND(AZ54, 2)</f>
        <v>0</v>
      </c>
      <c r="X29" s="324"/>
      <c r="Y29" s="324"/>
      <c r="Z29" s="324"/>
      <c r="AA29" s="324"/>
      <c r="AB29" s="324"/>
      <c r="AC29" s="324"/>
      <c r="AD29" s="324"/>
      <c r="AE29" s="324"/>
      <c r="AF29" s="286"/>
      <c r="AG29" s="286"/>
      <c r="AH29" s="286"/>
      <c r="AI29" s="286"/>
      <c r="AJ29" s="286"/>
      <c r="AK29" s="323"/>
      <c r="AL29" s="324"/>
      <c r="AM29" s="324"/>
      <c r="AN29" s="324"/>
      <c r="AO29" s="324"/>
      <c r="AP29" s="286"/>
      <c r="AQ29" s="286"/>
      <c r="AR29" s="25"/>
      <c r="BE29" s="337"/>
    </row>
    <row r="30" spans="1:71" s="3" customFormat="1" ht="14.45" customHeight="1" x14ac:dyDescent="0.2">
      <c r="A30" s="286"/>
      <c r="B30" s="287"/>
      <c r="C30" s="286"/>
      <c r="D30" s="286"/>
      <c r="E30" s="286"/>
      <c r="F30" s="195" t="s">
        <v>42</v>
      </c>
      <c r="G30" s="286"/>
      <c r="H30" s="286"/>
      <c r="I30" s="286"/>
      <c r="J30" s="286"/>
      <c r="K30" s="286"/>
      <c r="L30" s="325">
        <v>0.15</v>
      </c>
      <c r="M30" s="324"/>
      <c r="N30" s="324"/>
      <c r="O30" s="324"/>
      <c r="P30" s="324"/>
      <c r="Q30" s="286"/>
      <c r="R30" s="286"/>
      <c r="S30" s="286"/>
      <c r="T30" s="286"/>
      <c r="U30" s="286"/>
      <c r="V30" s="286"/>
      <c r="W30" s="323">
        <f>ROUND(BA54, 2)</f>
        <v>0</v>
      </c>
      <c r="X30" s="324"/>
      <c r="Y30" s="324"/>
      <c r="Z30" s="324"/>
      <c r="AA30" s="324"/>
      <c r="AB30" s="324"/>
      <c r="AC30" s="324"/>
      <c r="AD30" s="324"/>
      <c r="AE30" s="324"/>
      <c r="AF30" s="286"/>
      <c r="AG30" s="286"/>
      <c r="AH30" s="286"/>
      <c r="AI30" s="286"/>
      <c r="AJ30" s="286"/>
      <c r="AK30" s="323"/>
      <c r="AL30" s="324"/>
      <c r="AM30" s="324"/>
      <c r="AN30" s="324"/>
      <c r="AO30" s="324"/>
      <c r="AP30" s="286"/>
      <c r="AQ30" s="286"/>
      <c r="AR30" s="25"/>
      <c r="BE30" s="337"/>
    </row>
    <row r="31" spans="1:71" s="3" customFormat="1" ht="14.45" hidden="1" customHeight="1" x14ac:dyDescent="0.2">
      <c r="A31" s="286"/>
      <c r="B31" s="287"/>
      <c r="C31" s="286"/>
      <c r="D31" s="286"/>
      <c r="E31" s="286"/>
      <c r="F31" s="195" t="s">
        <v>43</v>
      </c>
      <c r="G31" s="286"/>
      <c r="H31" s="286"/>
      <c r="I31" s="286"/>
      <c r="J31" s="286"/>
      <c r="K31" s="286"/>
      <c r="L31" s="325">
        <v>0.21</v>
      </c>
      <c r="M31" s="324"/>
      <c r="N31" s="324"/>
      <c r="O31" s="324"/>
      <c r="P31" s="324"/>
      <c r="Q31" s="286"/>
      <c r="R31" s="286"/>
      <c r="S31" s="286"/>
      <c r="T31" s="286"/>
      <c r="U31" s="286"/>
      <c r="V31" s="286"/>
      <c r="W31" s="323">
        <f>ROUND(BB54, 2)</f>
        <v>0</v>
      </c>
      <c r="X31" s="324"/>
      <c r="Y31" s="324"/>
      <c r="Z31" s="324"/>
      <c r="AA31" s="324"/>
      <c r="AB31" s="324"/>
      <c r="AC31" s="324"/>
      <c r="AD31" s="324"/>
      <c r="AE31" s="324"/>
      <c r="AF31" s="286"/>
      <c r="AG31" s="286"/>
      <c r="AH31" s="286"/>
      <c r="AI31" s="286"/>
      <c r="AJ31" s="286"/>
      <c r="AK31" s="323">
        <v>0</v>
      </c>
      <c r="AL31" s="324"/>
      <c r="AM31" s="324"/>
      <c r="AN31" s="324"/>
      <c r="AO31" s="324"/>
      <c r="AP31" s="286"/>
      <c r="AQ31" s="286"/>
      <c r="AR31" s="25"/>
      <c r="BE31" s="337"/>
    </row>
    <row r="32" spans="1:71" s="3" customFormat="1" ht="14.45" hidden="1" customHeight="1" x14ac:dyDescent="0.2">
      <c r="A32" s="286"/>
      <c r="B32" s="287"/>
      <c r="C32" s="286"/>
      <c r="D32" s="286"/>
      <c r="E32" s="286"/>
      <c r="F32" s="195" t="s">
        <v>44</v>
      </c>
      <c r="G32" s="286"/>
      <c r="H32" s="286"/>
      <c r="I32" s="286"/>
      <c r="J32" s="286"/>
      <c r="K32" s="286"/>
      <c r="L32" s="325">
        <v>0.15</v>
      </c>
      <c r="M32" s="324"/>
      <c r="N32" s="324"/>
      <c r="O32" s="324"/>
      <c r="P32" s="324"/>
      <c r="Q32" s="286"/>
      <c r="R32" s="286"/>
      <c r="S32" s="286"/>
      <c r="T32" s="286"/>
      <c r="U32" s="286"/>
      <c r="V32" s="286"/>
      <c r="W32" s="323">
        <f>ROUND(BC54, 2)</f>
        <v>0</v>
      </c>
      <c r="X32" s="324"/>
      <c r="Y32" s="324"/>
      <c r="Z32" s="324"/>
      <c r="AA32" s="324"/>
      <c r="AB32" s="324"/>
      <c r="AC32" s="324"/>
      <c r="AD32" s="324"/>
      <c r="AE32" s="324"/>
      <c r="AF32" s="286"/>
      <c r="AG32" s="286"/>
      <c r="AH32" s="286"/>
      <c r="AI32" s="286"/>
      <c r="AJ32" s="286"/>
      <c r="AK32" s="323">
        <v>0</v>
      </c>
      <c r="AL32" s="324"/>
      <c r="AM32" s="324"/>
      <c r="AN32" s="324"/>
      <c r="AO32" s="324"/>
      <c r="AP32" s="286"/>
      <c r="AQ32" s="286"/>
      <c r="AR32" s="25"/>
      <c r="BE32" s="337"/>
    </row>
    <row r="33" spans="1:57" s="3" customFormat="1" ht="14.45" hidden="1" customHeight="1" x14ac:dyDescent="0.2">
      <c r="A33" s="286"/>
      <c r="B33" s="287"/>
      <c r="C33" s="286"/>
      <c r="D33" s="286"/>
      <c r="E33" s="286"/>
      <c r="F33" s="195" t="s">
        <v>45</v>
      </c>
      <c r="G33" s="286"/>
      <c r="H33" s="286"/>
      <c r="I33" s="286"/>
      <c r="J33" s="286"/>
      <c r="K33" s="286"/>
      <c r="L33" s="325">
        <v>0</v>
      </c>
      <c r="M33" s="324"/>
      <c r="N33" s="324"/>
      <c r="O33" s="324"/>
      <c r="P33" s="324"/>
      <c r="Q33" s="286"/>
      <c r="R33" s="286"/>
      <c r="S33" s="286"/>
      <c r="T33" s="286"/>
      <c r="U33" s="286"/>
      <c r="V33" s="286"/>
      <c r="W33" s="323">
        <f>ROUND(BD54, 2)</f>
        <v>0</v>
      </c>
      <c r="X33" s="324"/>
      <c r="Y33" s="324"/>
      <c r="Z33" s="324"/>
      <c r="AA33" s="324"/>
      <c r="AB33" s="324"/>
      <c r="AC33" s="324"/>
      <c r="AD33" s="324"/>
      <c r="AE33" s="324"/>
      <c r="AF33" s="286"/>
      <c r="AG33" s="286"/>
      <c r="AH33" s="286"/>
      <c r="AI33" s="286"/>
      <c r="AJ33" s="286"/>
      <c r="AK33" s="323">
        <v>0</v>
      </c>
      <c r="AL33" s="324"/>
      <c r="AM33" s="324"/>
      <c r="AN33" s="324"/>
      <c r="AO33" s="324"/>
      <c r="AP33" s="286"/>
      <c r="AQ33" s="286"/>
      <c r="AR33" s="25"/>
    </row>
    <row r="34" spans="1:57" s="2" customFormat="1" ht="6.95" customHeight="1" x14ac:dyDescent="0.2">
      <c r="A34" s="193"/>
      <c r="B34" s="194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24"/>
      <c r="BE34" s="23"/>
    </row>
    <row r="35" spans="1:57" s="2" customFormat="1" ht="25.9" customHeight="1" x14ac:dyDescent="0.2">
      <c r="A35" s="193"/>
      <c r="B35" s="194"/>
      <c r="C35" s="288"/>
      <c r="D35" s="289" t="s">
        <v>37</v>
      </c>
      <c r="E35" s="290"/>
      <c r="F35" s="290"/>
      <c r="G35" s="290"/>
      <c r="H35" s="290"/>
      <c r="I35" s="290"/>
      <c r="J35" s="290"/>
      <c r="K35" s="290"/>
      <c r="L35" s="290"/>
      <c r="M35" s="290"/>
      <c r="N35" s="290"/>
      <c r="O35" s="290"/>
      <c r="P35" s="290"/>
      <c r="Q35" s="290"/>
      <c r="R35" s="290"/>
      <c r="S35" s="290"/>
      <c r="T35" s="291" t="s">
        <v>47</v>
      </c>
      <c r="U35" s="290"/>
      <c r="V35" s="290"/>
      <c r="W35" s="290"/>
      <c r="X35" s="326" t="s">
        <v>48</v>
      </c>
      <c r="Y35" s="327"/>
      <c r="Z35" s="327"/>
      <c r="AA35" s="327"/>
      <c r="AB35" s="327"/>
      <c r="AC35" s="290"/>
      <c r="AD35" s="290"/>
      <c r="AE35" s="290"/>
      <c r="AF35" s="290"/>
      <c r="AG35" s="290"/>
      <c r="AH35" s="290"/>
      <c r="AI35" s="290"/>
      <c r="AJ35" s="290"/>
      <c r="AK35" s="328">
        <f>SUM(AK26:AK33)</f>
        <v>0</v>
      </c>
      <c r="AL35" s="327"/>
      <c r="AM35" s="327"/>
      <c r="AN35" s="327"/>
      <c r="AO35" s="329"/>
      <c r="AP35" s="288"/>
      <c r="AQ35" s="288"/>
      <c r="AR35" s="24"/>
      <c r="BE35" s="23"/>
    </row>
    <row r="36" spans="1:57" s="2" customFormat="1" ht="6.95" customHeight="1" x14ac:dyDescent="0.2">
      <c r="A36" s="193"/>
      <c r="B36" s="194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24"/>
      <c r="BE36" s="23"/>
    </row>
    <row r="37" spans="1:57" s="2" customFormat="1" ht="6.95" customHeight="1" x14ac:dyDescent="0.2">
      <c r="A37" s="193"/>
      <c r="B37" s="215"/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6"/>
      <c r="AJ37" s="216"/>
      <c r="AK37" s="216"/>
      <c r="AL37" s="216"/>
      <c r="AM37" s="216"/>
      <c r="AN37" s="216"/>
      <c r="AO37" s="216"/>
      <c r="AP37" s="216"/>
      <c r="AQ37" s="216"/>
      <c r="AR37" s="24"/>
      <c r="BE37" s="23"/>
    </row>
    <row r="38" spans="1:57" x14ac:dyDescent="0.2">
      <c r="A38" s="188"/>
      <c r="B38" s="188"/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</row>
    <row r="39" spans="1:57" x14ac:dyDescent="0.2">
      <c r="A39" s="188"/>
      <c r="B39" s="188"/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</row>
    <row r="40" spans="1:57" x14ac:dyDescent="0.2">
      <c r="A40" s="188"/>
      <c r="B40" s="188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</row>
    <row r="41" spans="1:57" s="2" customFormat="1" ht="6.95" customHeight="1" x14ac:dyDescent="0.2">
      <c r="A41" s="193"/>
      <c r="B41" s="217"/>
      <c r="C41" s="218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  <c r="AH41" s="218"/>
      <c r="AI41" s="218"/>
      <c r="AJ41" s="218"/>
      <c r="AK41" s="218"/>
      <c r="AL41" s="218"/>
      <c r="AM41" s="218"/>
      <c r="AN41" s="218"/>
      <c r="AO41" s="218"/>
      <c r="AP41" s="218"/>
      <c r="AQ41" s="218"/>
      <c r="AR41" s="24"/>
      <c r="BE41" s="23"/>
    </row>
    <row r="42" spans="1:57" s="2" customFormat="1" ht="24.95" customHeight="1" x14ac:dyDescent="0.2">
      <c r="A42" s="193"/>
      <c r="B42" s="194"/>
      <c r="C42" s="192" t="s">
        <v>49</v>
      </c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24"/>
      <c r="BE42" s="23"/>
    </row>
    <row r="43" spans="1:57" s="2" customFormat="1" ht="6.95" customHeight="1" x14ac:dyDescent="0.2">
      <c r="A43" s="193"/>
      <c r="B43" s="194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24"/>
      <c r="BE43" s="23"/>
    </row>
    <row r="44" spans="1:57" s="4" customFormat="1" ht="12" customHeight="1" x14ac:dyDescent="0.2">
      <c r="A44" s="292"/>
      <c r="B44" s="293"/>
      <c r="C44" s="195" t="s">
        <v>13</v>
      </c>
      <c r="D44" s="292"/>
      <c r="E44" s="292"/>
      <c r="F44" s="292"/>
      <c r="G44" s="292"/>
      <c r="H44" s="292"/>
      <c r="I44" s="292"/>
      <c r="J44" s="292"/>
      <c r="K44" s="292"/>
      <c r="L44" s="292" t="str">
        <f>K5</f>
        <v>A 1462</v>
      </c>
      <c r="M44" s="292"/>
      <c r="N44" s="292"/>
      <c r="O44" s="292"/>
      <c r="P44" s="292"/>
      <c r="Q44" s="292"/>
      <c r="R44" s="292"/>
      <c r="S44" s="292"/>
      <c r="T44" s="292"/>
      <c r="U44" s="292"/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6"/>
    </row>
    <row r="45" spans="1:57" s="5" customFormat="1" ht="36.950000000000003" customHeight="1" x14ac:dyDescent="0.2">
      <c r="A45" s="294"/>
      <c r="B45" s="295"/>
      <c r="C45" s="296" t="s">
        <v>16</v>
      </c>
      <c r="D45" s="294"/>
      <c r="E45" s="294"/>
      <c r="F45" s="294"/>
      <c r="G45" s="294"/>
      <c r="H45" s="294"/>
      <c r="I45" s="294"/>
      <c r="J45" s="294"/>
      <c r="K45" s="294"/>
      <c r="L45" s="314" t="str">
        <f>K6</f>
        <v>Likvidace el. vedení (H 600684, H 600669)</v>
      </c>
      <c r="M45" s="315"/>
      <c r="N45" s="315"/>
      <c r="O45" s="315"/>
      <c r="P45" s="315"/>
      <c r="Q45" s="315"/>
      <c r="R45" s="315"/>
      <c r="S45" s="315"/>
      <c r="T45" s="315"/>
      <c r="U45" s="315"/>
      <c r="V45" s="315"/>
      <c r="W45" s="315"/>
      <c r="X45" s="315"/>
      <c r="Y45" s="315"/>
      <c r="Z45" s="315"/>
      <c r="AA45" s="315"/>
      <c r="AB45" s="315"/>
      <c r="AC45" s="315"/>
      <c r="AD45" s="315"/>
      <c r="AE45" s="315"/>
      <c r="AF45" s="315"/>
      <c r="AG45" s="315"/>
      <c r="AH45" s="315"/>
      <c r="AI45" s="315"/>
      <c r="AJ45" s="315"/>
      <c r="AK45" s="315"/>
      <c r="AL45" s="315"/>
      <c r="AM45" s="315"/>
      <c r="AN45" s="315"/>
      <c r="AO45" s="315"/>
      <c r="AP45" s="294"/>
      <c r="AQ45" s="294"/>
      <c r="AR45" s="27"/>
    </row>
    <row r="46" spans="1:57" s="2" customFormat="1" ht="6.95" customHeight="1" x14ac:dyDescent="0.2">
      <c r="A46" s="193"/>
      <c r="B46" s="194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24"/>
      <c r="BE46" s="23"/>
    </row>
    <row r="47" spans="1:57" s="2" customFormat="1" ht="12" customHeight="1" x14ac:dyDescent="0.2">
      <c r="A47" s="193"/>
      <c r="B47" s="194"/>
      <c r="C47" s="195" t="s">
        <v>20</v>
      </c>
      <c r="D47" s="193"/>
      <c r="E47" s="193"/>
      <c r="F47" s="193"/>
      <c r="G47" s="193"/>
      <c r="H47" s="193"/>
      <c r="I47" s="193"/>
      <c r="J47" s="193"/>
      <c r="K47" s="193"/>
      <c r="L47" s="297" t="str">
        <f>IF(K8="","",K8)</f>
        <v>Mariánské Radčice</v>
      </c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5" t="s">
        <v>22</v>
      </c>
      <c r="AJ47" s="193"/>
      <c r="AK47" s="193"/>
      <c r="AL47" s="193"/>
      <c r="AM47" s="316" t="str">
        <f>IF(AN8= "","",AN8)</f>
        <v>Vyplň údaj</v>
      </c>
      <c r="AN47" s="316"/>
      <c r="AO47" s="193"/>
      <c r="AP47" s="193"/>
      <c r="AQ47" s="193"/>
      <c r="AR47" s="24"/>
      <c r="BE47" s="23"/>
    </row>
    <row r="48" spans="1:57" s="2" customFormat="1" ht="6.95" customHeight="1" x14ac:dyDescent="0.2">
      <c r="A48" s="193"/>
      <c r="B48" s="194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24"/>
      <c r="BE48" s="23"/>
    </row>
    <row r="49" spans="1:90" s="2" customFormat="1" ht="15.2" customHeight="1" x14ac:dyDescent="0.2">
      <c r="A49" s="193"/>
      <c r="B49" s="194"/>
      <c r="C49" s="195" t="s">
        <v>23</v>
      </c>
      <c r="D49" s="193"/>
      <c r="E49" s="193"/>
      <c r="F49" s="193"/>
      <c r="G49" s="193"/>
      <c r="H49" s="193"/>
      <c r="I49" s="193"/>
      <c r="J49" s="193"/>
      <c r="K49" s="193"/>
      <c r="L49" s="292" t="str">
        <f>IF(E11= "","",E11)</f>
        <v>Palivový kombinát Ústí, s.p.</v>
      </c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5" t="s">
        <v>29</v>
      </c>
      <c r="AJ49" s="193"/>
      <c r="AK49" s="193"/>
      <c r="AL49" s="193"/>
      <c r="AM49" s="317" t="str">
        <f>IF(E17="","",E17)</f>
        <v>Ing. Jiří Novák</v>
      </c>
      <c r="AN49" s="318"/>
      <c r="AO49" s="318"/>
      <c r="AP49" s="318"/>
      <c r="AQ49" s="193"/>
      <c r="AR49" s="24"/>
      <c r="AS49" s="319" t="s">
        <v>50</v>
      </c>
      <c r="AT49" s="320"/>
      <c r="AU49" s="28"/>
      <c r="AV49" s="28"/>
      <c r="AW49" s="28"/>
      <c r="AX49" s="28"/>
      <c r="AY49" s="28"/>
      <c r="AZ49" s="28"/>
      <c r="BA49" s="28"/>
      <c r="BB49" s="28"/>
      <c r="BC49" s="28"/>
      <c r="BD49" s="29"/>
      <c r="BE49" s="23"/>
    </row>
    <row r="50" spans="1:90" s="2" customFormat="1" ht="25.7" customHeight="1" x14ac:dyDescent="0.2">
      <c r="A50" s="193"/>
      <c r="B50" s="194"/>
      <c r="C50" s="195" t="s">
        <v>27</v>
      </c>
      <c r="D50" s="193"/>
      <c r="E50" s="193"/>
      <c r="F50" s="193"/>
      <c r="G50" s="193"/>
      <c r="H50" s="193"/>
      <c r="I50" s="193"/>
      <c r="J50" s="193"/>
      <c r="K50" s="193"/>
      <c r="L50" s="292" t="str">
        <f>IF(E14= "Vyplň údaj","",E14)</f>
        <v/>
      </c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5" t="s">
        <v>31</v>
      </c>
      <c r="AJ50" s="193"/>
      <c r="AK50" s="193"/>
      <c r="AL50" s="193"/>
      <c r="AM50" s="317" t="str">
        <f>IF(E20="","",E20)</f>
        <v>STAVEBNÍ ROZPOČTY s.r.o.</v>
      </c>
      <c r="AN50" s="318"/>
      <c r="AO50" s="318"/>
      <c r="AP50" s="318"/>
      <c r="AQ50" s="193"/>
      <c r="AR50" s="24"/>
      <c r="AS50" s="321"/>
      <c r="AT50" s="322"/>
      <c r="AU50" s="30"/>
      <c r="AV50" s="30"/>
      <c r="AW50" s="30"/>
      <c r="AX50" s="30"/>
      <c r="AY50" s="30"/>
      <c r="AZ50" s="30"/>
      <c r="BA50" s="30"/>
      <c r="BB50" s="30"/>
      <c r="BC50" s="30"/>
      <c r="BD50" s="31"/>
      <c r="BE50" s="23"/>
    </row>
    <row r="51" spans="1:90" s="2" customFormat="1" ht="10.9" customHeight="1" x14ac:dyDescent="0.2">
      <c r="A51" s="193"/>
      <c r="B51" s="194"/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24"/>
      <c r="AS51" s="321"/>
      <c r="AT51" s="322"/>
      <c r="AU51" s="30"/>
      <c r="AV51" s="30"/>
      <c r="AW51" s="30"/>
      <c r="AX51" s="30"/>
      <c r="AY51" s="30"/>
      <c r="AZ51" s="30"/>
      <c r="BA51" s="30"/>
      <c r="BB51" s="30"/>
      <c r="BC51" s="30"/>
      <c r="BD51" s="31"/>
      <c r="BE51" s="23"/>
    </row>
    <row r="52" spans="1:90" s="2" customFormat="1" ht="29.25" customHeight="1" x14ac:dyDescent="0.2">
      <c r="A52" s="193"/>
      <c r="B52" s="194"/>
      <c r="C52" s="310" t="s">
        <v>51</v>
      </c>
      <c r="D52" s="311"/>
      <c r="E52" s="311"/>
      <c r="F52" s="311"/>
      <c r="G52" s="311"/>
      <c r="H52" s="210"/>
      <c r="I52" s="312" t="s">
        <v>52</v>
      </c>
      <c r="J52" s="311"/>
      <c r="K52" s="311"/>
      <c r="L52" s="311"/>
      <c r="M52" s="311"/>
      <c r="N52" s="311"/>
      <c r="O52" s="311"/>
      <c r="P52" s="311"/>
      <c r="Q52" s="311"/>
      <c r="R52" s="311"/>
      <c r="S52" s="311"/>
      <c r="T52" s="311"/>
      <c r="U52" s="311"/>
      <c r="V52" s="311"/>
      <c r="W52" s="311"/>
      <c r="X52" s="311"/>
      <c r="Y52" s="311"/>
      <c r="Z52" s="311"/>
      <c r="AA52" s="311"/>
      <c r="AB52" s="311"/>
      <c r="AC52" s="311"/>
      <c r="AD52" s="311"/>
      <c r="AE52" s="311"/>
      <c r="AF52" s="311"/>
      <c r="AG52" s="313" t="s">
        <v>53</v>
      </c>
      <c r="AH52" s="311"/>
      <c r="AI52" s="311"/>
      <c r="AJ52" s="311"/>
      <c r="AK52" s="311"/>
      <c r="AL52" s="311"/>
      <c r="AM52" s="311"/>
      <c r="AN52" s="312"/>
      <c r="AO52" s="311"/>
      <c r="AP52" s="311"/>
      <c r="AQ52" s="298" t="s">
        <v>54</v>
      </c>
      <c r="AR52" s="24"/>
      <c r="AS52" s="32" t="s">
        <v>55</v>
      </c>
      <c r="AT52" s="33" t="s">
        <v>56</v>
      </c>
      <c r="AU52" s="33" t="s">
        <v>57</v>
      </c>
      <c r="AV52" s="33" t="s">
        <v>58</v>
      </c>
      <c r="AW52" s="33" t="s">
        <v>59</v>
      </c>
      <c r="AX52" s="33" t="s">
        <v>60</v>
      </c>
      <c r="AY52" s="33" t="s">
        <v>61</v>
      </c>
      <c r="AZ52" s="33" t="s">
        <v>62</v>
      </c>
      <c r="BA52" s="33" t="s">
        <v>63</v>
      </c>
      <c r="BB52" s="33" t="s">
        <v>64</v>
      </c>
      <c r="BC52" s="33" t="s">
        <v>65</v>
      </c>
      <c r="BD52" s="34" t="s">
        <v>66</v>
      </c>
      <c r="BE52" s="23"/>
    </row>
    <row r="53" spans="1:90" s="2" customFormat="1" ht="10.9" customHeight="1" x14ac:dyDescent="0.2">
      <c r="A53" s="193"/>
      <c r="B53" s="194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24"/>
      <c r="AS53" s="35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7"/>
      <c r="BE53" s="23"/>
    </row>
    <row r="54" spans="1:90" s="6" customFormat="1" ht="32.450000000000003" customHeight="1" x14ac:dyDescent="0.2">
      <c r="A54" s="299"/>
      <c r="B54" s="300"/>
      <c r="C54" s="238" t="s">
        <v>67</v>
      </c>
      <c r="D54" s="301"/>
      <c r="E54" s="301"/>
      <c r="F54" s="301"/>
      <c r="G54" s="301"/>
      <c r="H54" s="301"/>
      <c r="I54" s="301"/>
      <c r="J54" s="301"/>
      <c r="K54" s="301"/>
      <c r="L54" s="301"/>
      <c r="M54" s="301"/>
      <c r="N54" s="301"/>
      <c r="O54" s="301"/>
      <c r="P54" s="301"/>
      <c r="Q54" s="301"/>
      <c r="R54" s="301"/>
      <c r="S54" s="301"/>
      <c r="T54" s="301"/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33">
        <f>ROUND(AG55,2)</f>
        <v>0</v>
      </c>
      <c r="AH54" s="333"/>
      <c r="AI54" s="333"/>
      <c r="AJ54" s="333"/>
      <c r="AK54" s="333"/>
      <c r="AL54" s="333"/>
      <c r="AM54" s="333"/>
      <c r="AN54" s="334"/>
      <c r="AO54" s="334"/>
      <c r="AP54" s="334"/>
      <c r="AQ54" s="302" t="s">
        <v>3</v>
      </c>
      <c r="AR54" s="38"/>
      <c r="AS54" s="39">
        <f>ROUND(AS55,2)</f>
        <v>0</v>
      </c>
      <c r="AT54" s="40">
        <f>ROUND(SUM(AV54:AW54),2)</f>
        <v>0</v>
      </c>
      <c r="AU54" s="41">
        <f>ROUND(AU55,5)</f>
        <v>0</v>
      </c>
      <c r="AV54" s="40">
        <f>ROUND(AZ54*L29,2)</f>
        <v>0</v>
      </c>
      <c r="AW54" s="40">
        <f>ROUND(BA54*L30,2)</f>
        <v>0</v>
      </c>
      <c r="AX54" s="40">
        <f>ROUND(BB54*L29,2)</f>
        <v>0</v>
      </c>
      <c r="AY54" s="40">
        <f>ROUND(BC54*L30,2)</f>
        <v>0</v>
      </c>
      <c r="AZ54" s="40">
        <f>ROUND(AZ55,2)</f>
        <v>0</v>
      </c>
      <c r="BA54" s="40">
        <f>ROUND(BA55,2)</f>
        <v>0</v>
      </c>
      <c r="BB54" s="40">
        <f>ROUND(BB55,2)</f>
        <v>0</v>
      </c>
      <c r="BC54" s="40">
        <f>ROUND(BC55,2)</f>
        <v>0</v>
      </c>
      <c r="BD54" s="42">
        <f>ROUND(BD55,2)</f>
        <v>0</v>
      </c>
      <c r="BS54" s="43" t="s">
        <v>68</v>
      </c>
      <c r="BT54" s="43" t="s">
        <v>69</v>
      </c>
      <c r="BV54" s="43" t="s">
        <v>70</v>
      </c>
      <c r="BW54" s="43" t="s">
        <v>5</v>
      </c>
      <c r="BX54" s="43" t="s">
        <v>71</v>
      </c>
      <c r="CL54" s="43" t="s">
        <v>3</v>
      </c>
    </row>
    <row r="55" spans="1:90" s="7" customFormat="1" ht="24.75" customHeight="1" x14ac:dyDescent="0.2">
      <c r="A55" s="303" t="s">
        <v>72</v>
      </c>
      <c r="B55" s="304"/>
      <c r="C55" s="305"/>
      <c r="D55" s="332" t="s">
        <v>14</v>
      </c>
      <c r="E55" s="332"/>
      <c r="F55" s="332"/>
      <c r="G55" s="332"/>
      <c r="H55" s="332"/>
      <c r="I55" s="306"/>
      <c r="J55" s="332" t="s">
        <v>17</v>
      </c>
      <c r="K55" s="332"/>
      <c r="L55" s="332"/>
      <c r="M55" s="332"/>
      <c r="N55" s="332"/>
      <c r="O55" s="332"/>
      <c r="P55" s="332"/>
      <c r="Q55" s="332"/>
      <c r="R55" s="332"/>
      <c r="S55" s="332"/>
      <c r="T55" s="332"/>
      <c r="U55" s="332"/>
      <c r="V55" s="332"/>
      <c r="W55" s="332"/>
      <c r="X55" s="332"/>
      <c r="Y55" s="332"/>
      <c r="Z55" s="332"/>
      <c r="AA55" s="332"/>
      <c r="AB55" s="332"/>
      <c r="AC55" s="332"/>
      <c r="AD55" s="332"/>
      <c r="AE55" s="332"/>
      <c r="AF55" s="332"/>
      <c r="AG55" s="330">
        <f>'2020-04-05 - Likvidace el...'!J28</f>
        <v>0</v>
      </c>
      <c r="AH55" s="331"/>
      <c r="AI55" s="331"/>
      <c r="AJ55" s="331"/>
      <c r="AK55" s="331"/>
      <c r="AL55" s="331"/>
      <c r="AM55" s="331"/>
      <c r="AN55" s="330"/>
      <c r="AO55" s="331"/>
      <c r="AP55" s="331"/>
      <c r="AQ55" s="307" t="s">
        <v>73</v>
      </c>
      <c r="AR55" s="44"/>
      <c r="AS55" s="45">
        <v>0</v>
      </c>
      <c r="AT55" s="46">
        <f>ROUND(SUM(AV55:AW55),2)</f>
        <v>0</v>
      </c>
      <c r="AU55" s="47">
        <f>'2020-04-05 - Likvidace el...'!P84</f>
        <v>0</v>
      </c>
      <c r="AV55" s="46">
        <f>'2020-04-05 - Likvidace el...'!J31</f>
        <v>0</v>
      </c>
      <c r="AW55" s="46">
        <f>'2020-04-05 - Likvidace el...'!J32</f>
        <v>0</v>
      </c>
      <c r="AX55" s="46">
        <f>'2020-04-05 - Likvidace el...'!J33</f>
        <v>0</v>
      </c>
      <c r="AY55" s="46">
        <f>'2020-04-05 - Likvidace el...'!J34</f>
        <v>0</v>
      </c>
      <c r="AZ55" s="46">
        <f>'2020-04-05 - Likvidace el...'!F31</f>
        <v>0</v>
      </c>
      <c r="BA55" s="46">
        <f>'2020-04-05 - Likvidace el...'!F32</f>
        <v>0</v>
      </c>
      <c r="BB55" s="46">
        <f>'2020-04-05 - Likvidace el...'!F33</f>
        <v>0</v>
      </c>
      <c r="BC55" s="46">
        <f>'2020-04-05 - Likvidace el...'!F34</f>
        <v>0</v>
      </c>
      <c r="BD55" s="48">
        <f>'2020-04-05 - Likvidace el...'!F35</f>
        <v>0</v>
      </c>
      <c r="BT55" s="49" t="s">
        <v>74</v>
      </c>
      <c r="BU55" s="49" t="s">
        <v>75</v>
      </c>
      <c r="BV55" s="49" t="s">
        <v>70</v>
      </c>
      <c r="BW55" s="49" t="s">
        <v>5</v>
      </c>
      <c r="BX55" s="49" t="s">
        <v>71</v>
      </c>
      <c r="CL55" s="49" t="s">
        <v>3</v>
      </c>
    </row>
    <row r="56" spans="1:90" s="2" customFormat="1" ht="30" customHeight="1" x14ac:dyDescent="0.2">
      <c r="A56" s="193"/>
      <c r="B56" s="194"/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24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</row>
    <row r="57" spans="1:90" s="2" customFormat="1" ht="6.95" customHeight="1" x14ac:dyDescent="0.2">
      <c r="A57" s="193"/>
      <c r="B57" s="215"/>
      <c r="C57" s="216"/>
      <c r="D57" s="216"/>
      <c r="E57" s="216"/>
      <c r="F57" s="216"/>
      <c r="G57" s="216"/>
      <c r="H57" s="216"/>
      <c r="I57" s="216"/>
      <c r="J57" s="216"/>
      <c r="K57" s="216"/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16"/>
      <c r="W57" s="216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4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</row>
  </sheetData>
  <sheetProtection algorithmName="SHA-512" hashValue="pO7b1L//WIb2oL1MoNuRSLKczT2Nx7UuvnO37M8BQe5lucPQ4rrAXIvprbMzvBnacbHUVGHbECE6hq+BcDrDaQ==" saltValue="w4PwnsRg45qPAjWjot2WEQ==" spinCount="100000" sheet="1" objects="1" scenarios="1"/>
  <mergeCells count="42">
    <mergeCell ref="AK30:AO30"/>
    <mergeCell ref="L30:P30"/>
    <mergeCell ref="W31:AE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N55:AP55"/>
    <mergeCell ref="AG55:AM55"/>
    <mergeCell ref="D55:H55"/>
    <mergeCell ref="J55:AF55"/>
    <mergeCell ref="AG54:AM54"/>
    <mergeCell ref="AN54:AP54"/>
    <mergeCell ref="AR2:BE2"/>
    <mergeCell ref="C52:G52"/>
    <mergeCell ref="I52:AF52"/>
    <mergeCell ref="AG52:AM52"/>
    <mergeCell ref="AN52:AP52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</mergeCells>
  <hyperlinks>
    <hyperlink ref="A55" location="'2020-04-05 - Likvidace el...'!C2" display="/"/>
  </hyperlinks>
  <pageMargins left="0.39374999999999999" right="0.39374999999999999" top="0.39374999999999999" bottom="0.39374999999999999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91"/>
  <sheetViews>
    <sheetView showGridLines="0" tabSelected="1" topLeftCell="C102" workbookViewId="0">
      <selection activeCell="H120" sqref="H120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50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188"/>
      <c r="B1" s="188"/>
      <c r="C1" s="188"/>
      <c r="D1" s="188"/>
      <c r="E1" s="188"/>
      <c r="F1" s="188"/>
      <c r="G1" s="188"/>
      <c r="H1" s="188"/>
      <c r="I1" s="188"/>
      <c r="J1" s="188"/>
      <c r="K1" s="188"/>
    </row>
    <row r="2" spans="1:46" s="1" customFormat="1" ht="36.950000000000003" customHeight="1" x14ac:dyDescent="0.2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308" t="s">
        <v>6</v>
      </c>
      <c r="M2" s="309"/>
      <c r="N2" s="309"/>
      <c r="O2" s="309"/>
      <c r="P2" s="309"/>
      <c r="Q2" s="309"/>
      <c r="R2" s="309"/>
      <c r="S2" s="309"/>
      <c r="T2" s="309"/>
      <c r="U2" s="309"/>
      <c r="V2" s="309"/>
      <c r="AT2" s="19" t="s">
        <v>5</v>
      </c>
    </row>
    <row r="3" spans="1:46" s="1" customFormat="1" ht="6.95" customHeight="1" x14ac:dyDescent="0.2">
      <c r="A3" s="188"/>
      <c r="B3" s="189"/>
      <c r="C3" s="190"/>
      <c r="D3" s="190"/>
      <c r="E3" s="190"/>
      <c r="F3" s="190"/>
      <c r="G3" s="190"/>
      <c r="H3" s="190"/>
      <c r="I3" s="190"/>
      <c r="J3" s="190"/>
      <c r="K3" s="190"/>
      <c r="L3" s="20"/>
      <c r="AT3" s="19" t="s">
        <v>76</v>
      </c>
    </row>
    <row r="4" spans="1:46" s="1" customFormat="1" ht="24.95" customHeight="1" x14ac:dyDescent="0.2">
      <c r="A4" s="188"/>
      <c r="B4" s="191"/>
      <c r="C4" s="188"/>
      <c r="D4" s="192" t="s">
        <v>77</v>
      </c>
      <c r="E4" s="188"/>
      <c r="F4" s="188"/>
      <c r="G4" s="188"/>
      <c r="H4" s="188"/>
      <c r="I4" s="188"/>
      <c r="J4" s="188"/>
      <c r="K4" s="188"/>
      <c r="L4" s="20"/>
      <c r="M4" s="51" t="s">
        <v>10</v>
      </c>
      <c r="AT4" s="19" t="s">
        <v>4</v>
      </c>
    </row>
    <row r="5" spans="1:46" s="1" customFormat="1" ht="6.95" customHeight="1" x14ac:dyDescent="0.2">
      <c r="A5" s="188"/>
      <c r="B5" s="191"/>
      <c r="C5" s="188"/>
      <c r="D5" s="188"/>
      <c r="E5" s="188"/>
      <c r="F5" s="188"/>
      <c r="G5" s="188"/>
      <c r="H5" s="188"/>
      <c r="I5" s="188"/>
      <c r="J5" s="188"/>
      <c r="K5" s="188"/>
      <c r="L5" s="20"/>
    </row>
    <row r="6" spans="1:46" s="2" customFormat="1" ht="12" customHeight="1" x14ac:dyDescent="0.2">
      <c r="A6" s="193"/>
      <c r="B6" s="194"/>
      <c r="C6" s="193"/>
      <c r="D6" s="195" t="s">
        <v>16</v>
      </c>
      <c r="E6" s="193"/>
      <c r="F6" s="193"/>
      <c r="G6" s="193"/>
      <c r="H6" s="193"/>
      <c r="I6" s="193"/>
      <c r="J6" s="193"/>
      <c r="K6" s="193"/>
      <c r="L6" s="52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</row>
    <row r="7" spans="1:46" s="2" customFormat="1" ht="16.5" customHeight="1" x14ac:dyDescent="0.2">
      <c r="A7" s="193"/>
      <c r="B7" s="194"/>
      <c r="C7" s="193"/>
      <c r="D7" s="193"/>
      <c r="E7" s="314" t="s">
        <v>465</v>
      </c>
      <c r="F7" s="348"/>
      <c r="G7" s="348"/>
      <c r="H7" s="348"/>
      <c r="I7" s="193"/>
      <c r="J7" s="193"/>
      <c r="K7" s="193"/>
      <c r="L7" s="52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</row>
    <row r="8" spans="1:46" s="2" customFormat="1" x14ac:dyDescent="0.2">
      <c r="A8" s="193"/>
      <c r="B8" s="194"/>
      <c r="C8" s="193"/>
      <c r="D8" s="193"/>
      <c r="E8" s="193"/>
      <c r="F8" s="193"/>
      <c r="G8" s="193"/>
      <c r="H8" s="193"/>
      <c r="I8" s="193"/>
      <c r="J8" s="193"/>
      <c r="K8" s="193"/>
      <c r="L8" s="52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</row>
    <row r="9" spans="1:46" s="2" customFormat="1" ht="12" customHeight="1" x14ac:dyDescent="0.2">
      <c r="A9" s="193"/>
      <c r="B9" s="194"/>
      <c r="C9" s="193"/>
      <c r="D9" s="195" t="s">
        <v>18</v>
      </c>
      <c r="E9" s="193"/>
      <c r="F9" s="196" t="s">
        <v>3</v>
      </c>
      <c r="G9" s="193"/>
      <c r="H9" s="193"/>
      <c r="I9" s="195" t="s">
        <v>19</v>
      </c>
      <c r="J9" s="196" t="s">
        <v>3</v>
      </c>
      <c r="K9" s="193"/>
      <c r="L9" s="52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</row>
    <row r="10" spans="1:46" s="2" customFormat="1" ht="12" customHeight="1" x14ac:dyDescent="0.2">
      <c r="A10" s="193"/>
      <c r="B10" s="194"/>
      <c r="C10" s="193"/>
      <c r="D10" s="195" t="s">
        <v>20</v>
      </c>
      <c r="E10" s="193"/>
      <c r="F10" s="196" t="s">
        <v>21</v>
      </c>
      <c r="G10" s="193"/>
      <c r="H10" s="193"/>
      <c r="I10" s="195" t="s">
        <v>22</v>
      </c>
      <c r="J10" s="197" t="str">
        <f>'Rekapitulace stavby'!AN8</f>
        <v>Vyplň údaj</v>
      </c>
      <c r="K10" s="193"/>
      <c r="L10" s="52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</row>
    <row r="11" spans="1:46" s="2" customFormat="1" ht="10.9" customHeight="1" x14ac:dyDescent="0.2">
      <c r="A11" s="193"/>
      <c r="B11" s="194"/>
      <c r="C11" s="193"/>
      <c r="D11" s="193"/>
      <c r="E11" s="193"/>
      <c r="F11" s="193"/>
      <c r="G11" s="193"/>
      <c r="H11" s="193"/>
      <c r="I11" s="193"/>
      <c r="J11" s="193"/>
      <c r="K11" s="193"/>
      <c r="L11" s="52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</row>
    <row r="12" spans="1:46" s="2" customFormat="1" ht="12" customHeight="1" x14ac:dyDescent="0.2">
      <c r="A12" s="193"/>
      <c r="B12" s="194"/>
      <c r="C12" s="193"/>
      <c r="D12" s="195" t="s">
        <v>23</v>
      </c>
      <c r="E12" s="193"/>
      <c r="F12" s="193"/>
      <c r="G12" s="193"/>
      <c r="H12" s="193"/>
      <c r="I12" s="195" t="s">
        <v>24</v>
      </c>
      <c r="J12" s="196" t="s">
        <v>3</v>
      </c>
      <c r="K12" s="193"/>
      <c r="L12" s="52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</row>
    <row r="13" spans="1:46" s="2" customFormat="1" ht="18" customHeight="1" x14ac:dyDescent="0.2">
      <c r="A13" s="193"/>
      <c r="B13" s="194"/>
      <c r="C13" s="193"/>
      <c r="D13" s="193"/>
      <c r="E13" s="196" t="s">
        <v>25</v>
      </c>
      <c r="F13" s="193"/>
      <c r="G13" s="193"/>
      <c r="H13" s="193"/>
      <c r="I13" s="195" t="s">
        <v>26</v>
      </c>
      <c r="J13" s="196" t="s">
        <v>3</v>
      </c>
      <c r="K13" s="193"/>
      <c r="L13" s="52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</row>
    <row r="14" spans="1:46" s="2" customFormat="1" ht="6.95" customHeight="1" x14ac:dyDescent="0.2">
      <c r="A14" s="193"/>
      <c r="B14" s="194"/>
      <c r="C14" s="193"/>
      <c r="D14" s="193"/>
      <c r="E14" s="193"/>
      <c r="F14" s="193"/>
      <c r="G14" s="193"/>
      <c r="H14" s="193"/>
      <c r="I14" s="193"/>
      <c r="J14" s="193"/>
      <c r="K14" s="193"/>
      <c r="L14" s="52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</row>
    <row r="15" spans="1:46" s="2" customFormat="1" ht="12" customHeight="1" x14ac:dyDescent="0.2">
      <c r="A15" s="193"/>
      <c r="B15" s="194"/>
      <c r="C15" s="193"/>
      <c r="D15" s="195" t="s">
        <v>27</v>
      </c>
      <c r="E15" s="193"/>
      <c r="F15" s="193"/>
      <c r="G15" s="193"/>
      <c r="H15" s="193"/>
      <c r="I15" s="195" t="s">
        <v>24</v>
      </c>
      <c r="J15" s="198" t="str">
        <f>'Rekapitulace stavby'!AN13</f>
        <v>Vyplň údaj</v>
      </c>
      <c r="K15" s="193"/>
      <c r="L15" s="52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</row>
    <row r="16" spans="1:46" s="2" customFormat="1" ht="18" customHeight="1" x14ac:dyDescent="0.2">
      <c r="A16" s="193"/>
      <c r="B16" s="194"/>
      <c r="C16" s="193"/>
      <c r="D16" s="193"/>
      <c r="E16" s="349" t="str">
        <f>'Rekapitulace stavby'!E14</f>
        <v>Vyplň údaj</v>
      </c>
      <c r="F16" s="350"/>
      <c r="G16" s="350"/>
      <c r="H16" s="350"/>
      <c r="I16" s="195" t="s">
        <v>26</v>
      </c>
      <c r="J16" s="198" t="str">
        <f>'Rekapitulace stavby'!AN14</f>
        <v>Vyplň údaj</v>
      </c>
      <c r="K16" s="193"/>
      <c r="L16" s="52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</row>
    <row r="17" spans="1:31" s="2" customFormat="1" ht="6.95" customHeight="1" x14ac:dyDescent="0.2">
      <c r="A17" s="193"/>
      <c r="B17" s="194"/>
      <c r="C17" s="193"/>
      <c r="D17" s="193"/>
      <c r="E17" s="193"/>
      <c r="F17" s="193"/>
      <c r="G17" s="193"/>
      <c r="H17" s="193"/>
      <c r="I17" s="193"/>
      <c r="J17" s="193"/>
      <c r="K17" s="193"/>
      <c r="L17" s="52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</row>
    <row r="18" spans="1:31" s="2" customFormat="1" ht="12" customHeight="1" x14ac:dyDescent="0.2">
      <c r="A18" s="193"/>
      <c r="B18" s="194"/>
      <c r="C18" s="193"/>
      <c r="D18" s="195" t="s">
        <v>29</v>
      </c>
      <c r="E18" s="193"/>
      <c r="F18" s="193"/>
      <c r="G18" s="193"/>
      <c r="H18" s="193"/>
      <c r="I18" s="195" t="s">
        <v>24</v>
      </c>
      <c r="J18" s="196" t="s">
        <v>3</v>
      </c>
      <c r="K18" s="193"/>
      <c r="L18" s="52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</row>
    <row r="19" spans="1:31" s="2" customFormat="1" ht="18" customHeight="1" x14ac:dyDescent="0.2">
      <c r="A19" s="193"/>
      <c r="B19" s="194"/>
      <c r="C19" s="193"/>
      <c r="D19" s="193"/>
      <c r="E19" s="196" t="s">
        <v>466</v>
      </c>
      <c r="F19" s="193"/>
      <c r="G19" s="193"/>
      <c r="H19" s="193"/>
      <c r="I19" s="195" t="s">
        <v>26</v>
      </c>
      <c r="J19" s="196" t="s">
        <v>3</v>
      </c>
      <c r="K19" s="193"/>
      <c r="L19" s="52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</row>
    <row r="20" spans="1:31" s="2" customFormat="1" ht="6.95" customHeight="1" x14ac:dyDescent="0.2">
      <c r="A20" s="193"/>
      <c r="B20" s="194"/>
      <c r="C20" s="193"/>
      <c r="D20" s="193"/>
      <c r="E20" s="193"/>
      <c r="F20" s="193"/>
      <c r="G20" s="193"/>
      <c r="H20" s="193"/>
      <c r="I20" s="193"/>
      <c r="J20" s="193"/>
      <c r="K20" s="193"/>
      <c r="L20" s="52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</row>
    <row r="21" spans="1:31" s="2" customFormat="1" ht="12" customHeight="1" x14ac:dyDescent="0.2">
      <c r="A21" s="193"/>
      <c r="B21" s="194"/>
      <c r="C21" s="193"/>
      <c r="D21" s="195" t="s">
        <v>31</v>
      </c>
      <c r="E21" s="193"/>
      <c r="F21" s="193"/>
      <c r="G21" s="193"/>
      <c r="H21" s="193"/>
      <c r="I21" s="195" t="s">
        <v>24</v>
      </c>
      <c r="J21" s="196" t="s">
        <v>32</v>
      </c>
      <c r="K21" s="193"/>
      <c r="L21" s="52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</row>
    <row r="22" spans="1:31" s="2" customFormat="1" ht="18" customHeight="1" x14ac:dyDescent="0.2">
      <c r="A22" s="193"/>
      <c r="B22" s="194"/>
      <c r="C22" s="193"/>
      <c r="D22" s="193"/>
      <c r="E22" s="196" t="s">
        <v>33</v>
      </c>
      <c r="F22" s="193"/>
      <c r="G22" s="193"/>
      <c r="H22" s="193"/>
      <c r="I22" s="195" t="s">
        <v>26</v>
      </c>
      <c r="J22" s="196" t="s">
        <v>34</v>
      </c>
      <c r="K22" s="193"/>
      <c r="L22" s="52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</row>
    <row r="23" spans="1:31" s="2" customFormat="1" ht="6.95" customHeight="1" x14ac:dyDescent="0.2">
      <c r="A23" s="193"/>
      <c r="B23" s="194"/>
      <c r="C23" s="193"/>
      <c r="D23" s="193"/>
      <c r="E23" s="193"/>
      <c r="F23" s="193"/>
      <c r="G23" s="193"/>
      <c r="H23" s="193"/>
      <c r="I23" s="193"/>
      <c r="J23" s="193"/>
      <c r="K23" s="193"/>
      <c r="L23" s="52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</row>
    <row r="24" spans="1:31" s="2" customFormat="1" ht="12" customHeight="1" x14ac:dyDescent="0.2">
      <c r="A24" s="193"/>
      <c r="B24" s="194"/>
      <c r="C24" s="193"/>
      <c r="D24" s="195" t="s">
        <v>35</v>
      </c>
      <c r="E24" s="193"/>
      <c r="F24" s="193"/>
      <c r="G24" s="193"/>
      <c r="H24" s="193"/>
      <c r="I24" s="193"/>
      <c r="J24" s="193"/>
      <c r="K24" s="193"/>
      <c r="L24" s="52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</row>
    <row r="25" spans="1:31" s="8" customFormat="1" ht="47.25" customHeight="1" x14ac:dyDescent="0.2">
      <c r="A25" s="199"/>
      <c r="B25" s="200"/>
      <c r="C25" s="199"/>
      <c r="D25" s="199"/>
      <c r="E25" s="344" t="s">
        <v>36</v>
      </c>
      <c r="F25" s="344"/>
      <c r="G25" s="344"/>
      <c r="H25" s="344"/>
      <c r="I25" s="199"/>
      <c r="J25" s="199"/>
      <c r="K25" s="199"/>
      <c r="L25" s="54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</row>
    <row r="26" spans="1:31" s="2" customFormat="1" ht="6.95" customHeight="1" x14ac:dyDescent="0.2">
      <c r="A26" s="193"/>
      <c r="B26" s="194"/>
      <c r="C26" s="193"/>
      <c r="D26" s="193"/>
      <c r="E26" s="193"/>
      <c r="F26" s="193"/>
      <c r="G26" s="193"/>
      <c r="H26" s="193"/>
      <c r="I26" s="193"/>
      <c r="J26" s="193"/>
      <c r="K26" s="193"/>
      <c r="L26" s="52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</row>
    <row r="27" spans="1:31" s="2" customFormat="1" ht="6.95" customHeight="1" x14ac:dyDescent="0.2">
      <c r="A27" s="193"/>
      <c r="B27" s="194"/>
      <c r="C27" s="193"/>
      <c r="D27" s="201"/>
      <c r="E27" s="201"/>
      <c r="F27" s="201"/>
      <c r="G27" s="201"/>
      <c r="H27" s="201"/>
      <c r="I27" s="201"/>
      <c r="J27" s="201"/>
      <c r="K27" s="201"/>
      <c r="L27" s="52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</row>
    <row r="28" spans="1:31" s="2" customFormat="1" ht="25.35" customHeight="1" x14ac:dyDescent="0.2">
      <c r="A28" s="193"/>
      <c r="B28" s="194"/>
      <c r="C28" s="193"/>
      <c r="D28" s="202" t="s">
        <v>37</v>
      </c>
      <c r="E28" s="193"/>
      <c r="F28" s="193"/>
      <c r="G28" s="193"/>
      <c r="H28" s="193"/>
      <c r="I28" s="193"/>
      <c r="J28" s="203">
        <f>ROUND(J84, 2)</f>
        <v>0</v>
      </c>
      <c r="K28" s="193"/>
      <c r="L28" s="52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</row>
    <row r="29" spans="1:31" s="2" customFormat="1" ht="6.95" customHeight="1" x14ac:dyDescent="0.2">
      <c r="A29" s="193"/>
      <c r="B29" s="194"/>
      <c r="C29" s="193"/>
      <c r="D29" s="201"/>
      <c r="E29" s="201"/>
      <c r="F29" s="201"/>
      <c r="G29" s="201"/>
      <c r="H29" s="201"/>
      <c r="I29" s="201"/>
      <c r="J29" s="201"/>
      <c r="K29" s="201"/>
      <c r="L29" s="52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</row>
    <row r="30" spans="1:31" s="2" customFormat="1" ht="14.45" customHeight="1" x14ac:dyDescent="0.2">
      <c r="A30" s="193"/>
      <c r="B30" s="194"/>
      <c r="C30" s="193"/>
      <c r="D30" s="193"/>
      <c r="E30" s="193"/>
      <c r="F30" s="204" t="s">
        <v>39</v>
      </c>
      <c r="G30" s="193"/>
      <c r="H30" s="193"/>
      <c r="I30" s="204" t="s">
        <v>38</v>
      </c>
      <c r="J30" s="204"/>
      <c r="K30" s="193"/>
      <c r="L30" s="52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</row>
    <row r="31" spans="1:31" s="2" customFormat="1" ht="14.45" customHeight="1" x14ac:dyDescent="0.2">
      <c r="A31" s="193"/>
      <c r="B31" s="194"/>
      <c r="C31" s="193"/>
      <c r="D31" s="205" t="s">
        <v>40</v>
      </c>
      <c r="E31" s="195" t="s">
        <v>41</v>
      </c>
      <c r="F31" s="206">
        <f>ROUND((SUM(BE84:BE190)),  2)</f>
        <v>0</v>
      </c>
      <c r="G31" s="193"/>
      <c r="H31" s="193"/>
      <c r="I31" s="207">
        <v>0.21</v>
      </c>
      <c r="J31" s="206"/>
      <c r="K31" s="193"/>
      <c r="L31" s="52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</row>
    <row r="32" spans="1:31" s="2" customFormat="1" ht="14.45" customHeight="1" x14ac:dyDescent="0.2">
      <c r="A32" s="193"/>
      <c r="B32" s="194"/>
      <c r="C32" s="193"/>
      <c r="D32" s="193"/>
      <c r="E32" s="195" t="s">
        <v>42</v>
      </c>
      <c r="F32" s="206">
        <f>ROUND((SUM(BF84:BF190)),  2)</f>
        <v>0</v>
      </c>
      <c r="G32" s="193"/>
      <c r="H32" s="193"/>
      <c r="I32" s="207">
        <v>0.15</v>
      </c>
      <c r="J32" s="206"/>
      <c r="K32" s="193"/>
      <c r="L32" s="52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</row>
    <row r="33" spans="1:31" s="2" customFormat="1" ht="14.45" hidden="1" customHeight="1" x14ac:dyDescent="0.2">
      <c r="A33" s="193"/>
      <c r="B33" s="194"/>
      <c r="C33" s="193"/>
      <c r="D33" s="193"/>
      <c r="E33" s="195" t="s">
        <v>43</v>
      </c>
      <c r="F33" s="206">
        <f>ROUND((SUM(BG84:BG190)),  2)</f>
        <v>0</v>
      </c>
      <c r="G33" s="193"/>
      <c r="H33" s="193"/>
      <c r="I33" s="207">
        <v>0.21</v>
      </c>
      <c r="J33" s="206"/>
      <c r="K33" s="193"/>
      <c r="L33" s="52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</row>
    <row r="34" spans="1:31" s="2" customFormat="1" ht="14.45" hidden="1" customHeight="1" x14ac:dyDescent="0.2">
      <c r="A34" s="193"/>
      <c r="B34" s="194"/>
      <c r="C34" s="193"/>
      <c r="D34" s="193"/>
      <c r="E34" s="195" t="s">
        <v>44</v>
      </c>
      <c r="F34" s="206">
        <f>ROUND((SUM(BH84:BH190)),  2)</f>
        <v>0</v>
      </c>
      <c r="G34" s="193"/>
      <c r="H34" s="193"/>
      <c r="I34" s="207">
        <v>0.15</v>
      </c>
      <c r="J34" s="206"/>
      <c r="K34" s="193"/>
      <c r="L34" s="52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</row>
    <row r="35" spans="1:31" s="2" customFormat="1" ht="14.45" hidden="1" customHeight="1" x14ac:dyDescent="0.2">
      <c r="A35" s="193"/>
      <c r="B35" s="194"/>
      <c r="C35" s="193"/>
      <c r="D35" s="193"/>
      <c r="E35" s="195" t="s">
        <v>45</v>
      </c>
      <c r="F35" s="206">
        <f>ROUND((SUM(BI84:BI190)),  2)</f>
        <v>0</v>
      </c>
      <c r="G35" s="193"/>
      <c r="H35" s="193"/>
      <c r="I35" s="207">
        <v>0</v>
      </c>
      <c r="J35" s="206"/>
      <c r="K35" s="193"/>
      <c r="L35" s="52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</row>
    <row r="36" spans="1:31" s="2" customFormat="1" ht="6.95" customHeight="1" x14ac:dyDescent="0.2">
      <c r="A36" s="193"/>
      <c r="B36" s="194"/>
      <c r="C36" s="193"/>
      <c r="D36" s="193"/>
      <c r="E36" s="193"/>
      <c r="F36" s="193"/>
      <c r="G36" s="193"/>
      <c r="H36" s="193"/>
      <c r="I36" s="193"/>
      <c r="J36" s="193"/>
      <c r="K36" s="193"/>
      <c r="L36" s="52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</row>
    <row r="37" spans="1:31" s="2" customFormat="1" ht="25.35" customHeight="1" x14ac:dyDescent="0.2">
      <c r="A37" s="193"/>
      <c r="B37" s="194"/>
      <c r="C37" s="208"/>
      <c r="D37" s="209" t="s">
        <v>37</v>
      </c>
      <c r="E37" s="210"/>
      <c r="F37" s="210"/>
      <c r="G37" s="211" t="s">
        <v>47</v>
      </c>
      <c r="H37" s="212" t="s">
        <v>48</v>
      </c>
      <c r="I37" s="210"/>
      <c r="J37" s="213">
        <f>SUM(J28:J35)</f>
        <v>0</v>
      </c>
      <c r="K37" s="214"/>
      <c r="L37" s="52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</row>
    <row r="38" spans="1:31" s="2" customFormat="1" ht="14.45" customHeight="1" x14ac:dyDescent="0.2">
      <c r="A38" s="193"/>
      <c r="B38" s="215"/>
      <c r="C38" s="216"/>
      <c r="D38" s="216"/>
      <c r="E38" s="216"/>
      <c r="F38" s="216"/>
      <c r="G38" s="216"/>
      <c r="H38" s="216"/>
      <c r="I38" s="216"/>
      <c r="J38" s="216"/>
      <c r="K38" s="216"/>
      <c r="L38" s="52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</row>
    <row r="39" spans="1:31" x14ac:dyDescent="0.2">
      <c r="A39" s="188"/>
      <c r="B39" s="188"/>
      <c r="C39" s="188"/>
      <c r="D39" s="188"/>
      <c r="E39" s="188"/>
      <c r="F39" s="188"/>
      <c r="G39" s="188"/>
      <c r="H39" s="188"/>
      <c r="I39" s="188"/>
      <c r="J39" s="188"/>
      <c r="K39" s="188"/>
    </row>
    <row r="40" spans="1:31" x14ac:dyDescent="0.2">
      <c r="A40" s="188"/>
      <c r="B40" s="188"/>
      <c r="C40" s="188"/>
      <c r="D40" s="188"/>
      <c r="E40" s="188"/>
      <c r="F40" s="188"/>
      <c r="G40" s="188"/>
      <c r="H40" s="188"/>
      <c r="I40" s="188"/>
      <c r="J40" s="188"/>
      <c r="K40" s="188"/>
    </row>
    <row r="41" spans="1:31" x14ac:dyDescent="0.2">
      <c r="A41" s="188"/>
      <c r="B41" s="188"/>
      <c r="C41" s="188"/>
      <c r="D41" s="188"/>
      <c r="E41" s="188"/>
      <c r="F41" s="188"/>
      <c r="G41" s="188"/>
      <c r="H41" s="188"/>
      <c r="I41" s="188"/>
      <c r="J41" s="188"/>
      <c r="K41" s="188"/>
    </row>
    <row r="42" spans="1:31" s="2" customFormat="1" ht="6.95" customHeight="1" x14ac:dyDescent="0.2">
      <c r="A42" s="193"/>
      <c r="B42" s="217"/>
      <c r="C42" s="218"/>
      <c r="D42" s="218"/>
      <c r="E42" s="218"/>
      <c r="F42" s="218"/>
      <c r="G42" s="218"/>
      <c r="H42" s="218"/>
      <c r="I42" s="218"/>
      <c r="J42" s="218"/>
      <c r="K42" s="218"/>
      <c r="L42" s="52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</row>
    <row r="43" spans="1:31" s="2" customFormat="1" ht="24.95" customHeight="1" x14ac:dyDescent="0.2">
      <c r="A43" s="193"/>
      <c r="B43" s="194"/>
      <c r="C43" s="192" t="s">
        <v>78</v>
      </c>
      <c r="D43" s="193"/>
      <c r="E43" s="193"/>
      <c r="F43" s="193"/>
      <c r="G43" s="193"/>
      <c r="H43" s="193"/>
      <c r="I43" s="193"/>
      <c r="J43" s="193"/>
      <c r="K43" s="193"/>
      <c r="L43" s="52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</row>
    <row r="44" spans="1:31" s="2" customFormat="1" ht="6.95" customHeight="1" x14ac:dyDescent="0.2">
      <c r="A44" s="193"/>
      <c r="B44" s="194"/>
      <c r="C44" s="193"/>
      <c r="D44" s="193"/>
      <c r="E44" s="193"/>
      <c r="F44" s="193"/>
      <c r="G44" s="193"/>
      <c r="H44" s="193"/>
      <c r="I44" s="193"/>
      <c r="J44" s="193"/>
      <c r="K44" s="193"/>
      <c r="L44" s="52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</row>
    <row r="45" spans="1:31" s="2" customFormat="1" ht="12" customHeight="1" x14ac:dyDescent="0.2">
      <c r="A45" s="193"/>
      <c r="B45" s="194"/>
      <c r="C45" s="195" t="s">
        <v>16</v>
      </c>
      <c r="D45" s="193"/>
      <c r="E45" s="193"/>
      <c r="F45" s="193"/>
      <c r="G45" s="193"/>
      <c r="H45" s="193"/>
      <c r="I45" s="193"/>
      <c r="J45" s="193"/>
      <c r="K45" s="193"/>
      <c r="L45" s="52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</row>
    <row r="46" spans="1:31" s="2" customFormat="1" ht="16.5" customHeight="1" x14ac:dyDescent="0.2">
      <c r="A46" s="193"/>
      <c r="B46" s="194"/>
      <c r="C46" s="193"/>
      <c r="D46" s="193"/>
      <c r="E46" s="314" t="str">
        <f>E7</f>
        <v>A1462 - Likvidace el. vedení (H 600684, H 600669)</v>
      </c>
      <c r="F46" s="348"/>
      <c r="G46" s="348"/>
      <c r="H46" s="348"/>
      <c r="I46" s="193"/>
      <c r="J46" s="193"/>
      <c r="K46" s="193"/>
      <c r="L46" s="52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</row>
    <row r="47" spans="1:31" s="2" customFormat="1" ht="6.95" customHeight="1" x14ac:dyDescent="0.2">
      <c r="A47" s="193"/>
      <c r="B47" s="194"/>
      <c r="C47" s="193"/>
      <c r="D47" s="193"/>
      <c r="E47" s="193"/>
      <c r="F47" s="193"/>
      <c r="G47" s="193"/>
      <c r="H47" s="193"/>
      <c r="I47" s="193"/>
      <c r="J47" s="193"/>
      <c r="K47" s="193"/>
      <c r="L47" s="52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</row>
    <row r="48" spans="1:31" s="2" customFormat="1" ht="12" customHeight="1" x14ac:dyDescent="0.2">
      <c r="A48" s="193"/>
      <c r="B48" s="194"/>
      <c r="C48" s="195" t="s">
        <v>20</v>
      </c>
      <c r="D48" s="193"/>
      <c r="E48" s="193"/>
      <c r="F48" s="196" t="str">
        <f>F10</f>
        <v>Mariánské Radčice</v>
      </c>
      <c r="G48" s="193"/>
      <c r="H48" s="193"/>
      <c r="I48" s="195" t="s">
        <v>22</v>
      </c>
      <c r="J48" s="197" t="str">
        <f>IF(J10="","",J10)</f>
        <v>Vyplň údaj</v>
      </c>
      <c r="K48" s="193"/>
      <c r="L48" s="52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</row>
    <row r="49" spans="1:47" s="2" customFormat="1" ht="6.95" customHeight="1" x14ac:dyDescent="0.2">
      <c r="A49" s="193"/>
      <c r="B49" s="194"/>
      <c r="C49" s="193"/>
      <c r="D49" s="193"/>
      <c r="E49" s="193"/>
      <c r="F49" s="193"/>
      <c r="G49" s="193"/>
      <c r="H49" s="193"/>
      <c r="I49" s="193"/>
      <c r="J49" s="193"/>
      <c r="K49" s="193"/>
      <c r="L49" s="52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</row>
    <row r="50" spans="1:47" s="2" customFormat="1" ht="15.2" customHeight="1" x14ac:dyDescent="0.2">
      <c r="A50" s="193"/>
      <c r="B50" s="194"/>
      <c r="C50" s="195" t="s">
        <v>23</v>
      </c>
      <c r="D50" s="193"/>
      <c r="E50" s="193"/>
      <c r="F50" s="196" t="str">
        <f>E13</f>
        <v>Palivový kombinát Ústí, s.p.</v>
      </c>
      <c r="G50" s="193"/>
      <c r="H50" s="193"/>
      <c r="I50" s="195" t="s">
        <v>29</v>
      </c>
      <c r="J50" s="219" t="str">
        <f>E19</f>
        <v>Ing. Jiří Novák</v>
      </c>
      <c r="K50" s="193"/>
      <c r="L50" s="52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</row>
    <row r="51" spans="1:47" s="2" customFormat="1" ht="25.7" customHeight="1" x14ac:dyDescent="0.2">
      <c r="A51" s="193"/>
      <c r="B51" s="194"/>
      <c r="C51" s="195" t="s">
        <v>27</v>
      </c>
      <c r="D51" s="193"/>
      <c r="E51" s="193"/>
      <c r="F51" s="196" t="str">
        <f>IF(E16="","",E16)</f>
        <v>Vyplň údaj</v>
      </c>
      <c r="G51" s="193"/>
      <c r="H51" s="193"/>
      <c r="I51" s="195" t="s">
        <v>31</v>
      </c>
      <c r="J51" s="219" t="str">
        <f>E22</f>
        <v>STAVEBNÍ ROZPOČTY s.r.o.</v>
      </c>
      <c r="K51" s="193"/>
      <c r="L51" s="52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</row>
    <row r="52" spans="1:47" s="2" customFormat="1" ht="10.35" customHeight="1" x14ac:dyDescent="0.2">
      <c r="A52" s="193"/>
      <c r="B52" s="194"/>
      <c r="C52" s="193"/>
      <c r="D52" s="193"/>
      <c r="E52" s="193"/>
      <c r="F52" s="193"/>
      <c r="G52" s="193"/>
      <c r="H52" s="193"/>
      <c r="I52" s="193"/>
      <c r="J52" s="193"/>
      <c r="K52" s="193"/>
      <c r="L52" s="52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</row>
    <row r="53" spans="1:47" s="2" customFormat="1" ht="29.25" customHeight="1" x14ac:dyDescent="0.2">
      <c r="A53" s="193"/>
      <c r="B53" s="194"/>
      <c r="C53" s="220" t="s">
        <v>79</v>
      </c>
      <c r="D53" s="208"/>
      <c r="E53" s="208"/>
      <c r="F53" s="208"/>
      <c r="G53" s="208"/>
      <c r="H53" s="208"/>
      <c r="I53" s="208"/>
      <c r="J53" s="221" t="s">
        <v>80</v>
      </c>
      <c r="K53" s="208"/>
      <c r="L53" s="52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</row>
    <row r="54" spans="1:47" s="2" customFormat="1" ht="10.35" customHeight="1" x14ac:dyDescent="0.2">
      <c r="A54" s="193"/>
      <c r="B54" s="194"/>
      <c r="C54" s="193"/>
      <c r="D54" s="193"/>
      <c r="E54" s="193"/>
      <c r="F54" s="193"/>
      <c r="G54" s="193"/>
      <c r="H54" s="193"/>
      <c r="I54" s="193"/>
      <c r="J54" s="193"/>
      <c r="K54" s="193"/>
      <c r="L54" s="52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</row>
    <row r="55" spans="1:47" s="2" customFormat="1" ht="22.9" customHeight="1" x14ac:dyDescent="0.2">
      <c r="A55" s="193"/>
      <c r="B55" s="194"/>
      <c r="C55" s="222" t="s">
        <v>67</v>
      </c>
      <c r="D55" s="193"/>
      <c r="E55" s="193"/>
      <c r="F55" s="193"/>
      <c r="G55" s="193"/>
      <c r="H55" s="193"/>
      <c r="I55" s="193"/>
      <c r="J55" s="203">
        <f>J84</f>
        <v>0</v>
      </c>
      <c r="K55" s="193"/>
      <c r="L55" s="52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U55" s="19" t="s">
        <v>81</v>
      </c>
    </row>
    <row r="56" spans="1:47" s="9" customFormat="1" ht="24.95" customHeight="1" x14ac:dyDescent="0.2">
      <c r="A56" s="223"/>
      <c r="B56" s="224"/>
      <c r="C56" s="223"/>
      <c r="D56" s="225" t="s">
        <v>82</v>
      </c>
      <c r="E56" s="226"/>
      <c r="F56" s="226"/>
      <c r="G56" s="226"/>
      <c r="H56" s="226"/>
      <c r="I56" s="226"/>
      <c r="J56" s="227">
        <f>J85</f>
        <v>0</v>
      </c>
      <c r="K56" s="223"/>
      <c r="L56" s="55"/>
    </row>
    <row r="57" spans="1:47" s="10" customFormat="1" ht="19.899999999999999" customHeight="1" x14ac:dyDescent="0.2">
      <c r="A57" s="228"/>
      <c r="B57" s="229"/>
      <c r="C57" s="228"/>
      <c r="D57" s="230" t="s">
        <v>83</v>
      </c>
      <c r="E57" s="231"/>
      <c r="F57" s="231"/>
      <c r="G57" s="231"/>
      <c r="H57" s="231"/>
      <c r="I57" s="231"/>
      <c r="J57" s="232">
        <f>J86</f>
        <v>0</v>
      </c>
      <c r="K57" s="228"/>
      <c r="L57" s="56"/>
    </row>
    <row r="58" spans="1:47" s="10" customFormat="1" ht="19.899999999999999" customHeight="1" x14ac:dyDescent="0.2">
      <c r="A58" s="228"/>
      <c r="B58" s="229"/>
      <c r="C58" s="228"/>
      <c r="D58" s="230" t="s">
        <v>84</v>
      </c>
      <c r="E58" s="231"/>
      <c r="F58" s="231"/>
      <c r="G58" s="231"/>
      <c r="H58" s="231"/>
      <c r="I58" s="231"/>
      <c r="J58" s="232">
        <f>J88</f>
        <v>0</v>
      </c>
      <c r="K58" s="228"/>
      <c r="L58" s="56"/>
    </row>
    <row r="59" spans="1:47" s="9" customFormat="1" ht="24.95" customHeight="1" x14ac:dyDescent="0.2">
      <c r="A59" s="223"/>
      <c r="B59" s="224"/>
      <c r="C59" s="223"/>
      <c r="D59" s="225" t="s">
        <v>85</v>
      </c>
      <c r="E59" s="226"/>
      <c r="F59" s="226"/>
      <c r="G59" s="226"/>
      <c r="H59" s="226"/>
      <c r="I59" s="226"/>
      <c r="J59" s="227">
        <f>J97</f>
        <v>0</v>
      </c>
      <c r="K59" s="223"/>
      <c r="L59" s="55"/>
    </row>
    <row r="60" spans="1:47" s="10" customFormat="1" ht="19.899999999999999" customHeight="1" x14ac:dyDescent="0.2">
      <c r="A60" s="228"/>
      <c r="B60" s="229"/>
      <c r="C60" s="228"/>
      <c r="D60" s="230" t="s">
        <v>86</v>
      </c>
      <c r="E60" s="231"/>
      <c r="F60" s="231"/>
      <c r="G60" s="231"/>
      <c r="H60" s="231"/>
      <c r="I60" s="231"/>
      <c r="J60" s="232">
        <f>J98</f>
        <v>0</v>
      </c>
      <c r="K60" s="228"/>
      <c r="L60" s="56"/>
    </row>
    <row r="61" spans="1:47" s="9" customFormat="1" ht="24.95" customHeight="1" x14ac:dyDescent="0.2">
      <c r="A61" s="223"/>
      <c r="B61" s="224"/>
      <c r="C61" s="223"/>
      <c r="D61" s="225" t="s">
        <v>87</v>
      </c>
      <c r="E61" s="226"/>
      <c r="F61" s="226"/>
      <c r="G61" s="226"/>
      <c r="H61" s="226"/>
      <c r="I61" s="226"/>
      <c r="J61" s="227">
        <f>J116</f>
        <v>0</v>
      </c>
      <c r="K61" s="223"/>
      <c r="L61" s="55"/>
    </row>
    <row r="62" spans="1:47" s="10" customFormat="1" ht="19.899999999999999" customHeight="1" x14ac:dyDescent="0.2">
      <c r="A62" s="228"/>
      <c r="B62" s="229"/>
      <c r="C62" s="228"/>
      <c r="D62" s="230" t="s">
        <v>88</v>
      </c>
      <c r="E62" s="231"/>
      <c r="F62" s="231"/>
      <c r="G62" s="231"/>
      <c r="H62" s="231"/>
      <c r="I62" s="231"/>
      <c r="J62" s="232">
        <f>J117</f>
        <v>0</v>
      </c>
      <c r="K62" s="228"/>
      <c r="L62" s="56"/>
    </row>
    <row r="63" spans="1:47" s="10" customFormat="1" ht="19.899999999999999" customHeight="1" x14ac:dyDescent="0.2">
      <c r="A63" s="228"/>
      <c r="B63" s="229"/>
      <c r="C63" s="228"/>
      <c r="D63" s="230" t="s">
        <v>89</v>
      </c>
      <c r="E63" s="231"/>
      <c r="F63" s="231"/>
      <c r="G63" s="231"/>
      <c r="H63" s="231"/>
      <c r="I63" s="231"/>
      <c r="J63" s="232">
        <f>J148</f>
        <v>0</v>
      </c>
      <c r="K63" s="228"/>
      <c r="L63" s="56"/>
    </row>
    <row r="64" spans="1:47" s="9" customFormat="1" ht="24.95" customHeight="1" x14ac:dyDescent="0.2">
      <c r="A64" s="223"/>
      <c r="B64" s="224"/>
      <c r="C64" s="223"/>
      <c r="D64" s="225" t="s">
        <v>90</v>
      </c>
      <c r="E64" s="226"/>
      <c r="F64" s="226"/>
      <c r="G64" s="226"/>
      <c r="H64" s="226"/>
      <c r="I64" s="226"/>
      <c r="J64" s="227">
        <f>J184</f>
        <v>0</v>
      </c>
      <c r="K64" s="223"/>
      <c r="L64" s="55"/>
    </row>
    <row r="65" spans="1:31" s="10" customFormat="1" ht="19.899999999999999" customHeight="1" x14ac:dyDescent="0.2">
      <c r="A65" s="228"/>
      <c r="B65" s="229"/>
      <c r="C65" s="228"/>
      <c r="D65" s="230" t="s">
        <v>91</v>
      </c>
      <c r="E65" s="231"/>
      <c r="F65" s="231"/>
      <c r="G65" s="231"/>
      <c r="H65" s="231"/>
      <c r="I65" s="231"/>
      <c r="J65" s="232">
        <f>J185</f>
        <v>0</v>
      </c>
      <c r="K65" s="228"/>
      <c r="L65" s="56"/>
    </row>
    <row r="66" spans="1:31" s="10" customFormat="1" ht="19.899999999999999" customHeight="1" x14ac:dyDescent="0.2">
      <c r="A66" s="228"/>
      <c r="B66" s="229"/>
      <c r="C66" s="228"/>
      <c r="D66" s="230" t="s">
        <v>92</v>
      </c>
      <c r="E66" s="231"/>
      <c r="F66" s="231"/>
      <c r="G66" s="231"/>
      <c r="H66" s="231"/>
      <c r="I66" s="231"/>
      <c r="J66" s="232">
        <f>J188</f>
        <v>0</v>
      </c>
      <c r="K66" s="228"/>
      <c r="L66" s="56"/>
    </row>
    <row r="67" spans="1:31" s="2" customFormat="1" ht="21.75" customHeight="1" x14ac:dyDescent="0.2">
      <c r="A67" s="193"/>
      <c r="B67" s="194"/>
      <c r="C67" s="193"/>
      <c r="D67" s="193"/>
      <c r="E67" s="193"/>
      <c r="F67" s="193"/>
      <c r="G67" s="193"/>
      <c r="H67" s="193"/>
      <c r="I67" s="193"/>
      <c r="J67" s="193"/>
      <c r="K67" s="193"/>
      <c r="L67" s="52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</row>
    <row r="68" spans="1:31" s="2" customFormat="1" ht="6.95" customHeight="1" x14ac:dyDescent="0.2">
      <c r="A68" s="193"/>
      <c r="B68" s="215"/>
      <c r="C68" s="216"/>
      <c r="D68" s="216"/>
      <c r="E68" s="216"/>
      <c r="F68" s="216"/>
      <c r="G68" s="216"/>
      <c r="H68" s="216"/>
      <c r="I68" s="216"/>
      <c r="J68" s="216"/>
      <c r="K68" s="216"/>
      <c r="L68" s="52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</row>
    <row r="69" spans="1:3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</row>
    <row r="70" spans="1:3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</row>
    <row r="71" spans="1:31" x14ac:dyDescent="0.2">
      <c r="A71" s="188"/>
      <c r="B71" s="188"/>
      <c r="C71" s="188"/>
      <c r="D71" s="188"/>
      <c r="E71" s="188"/>
      <c r="F71" s="188"/>
      <c r="G71" s="188"/>
      <c r="H71" s="188"/>
      <c r="I71" s="188"/>
      <c r="J71" s="188"/>
      <c r="K71" s="188"/>
    </row>
    <row r="72" spans="1:31" s="2" customFormat="1" ht="6.95" customHeight="1" x14ac:dyDescent="0.2">
      <c r="A72" s="193"/>
      <c r="B72" s="217"/>
      <c r="C72" s="218"/>
      <c r="D72" s="218"/>
      <c r="E72" s="218"/>
      <c r="F72" s="218"/>
      <c r="G72" s="218"/>
      <c r="H72" s="218"/>
      <c r="I72" s="218"/>
      <c r="J72" s="218"/>
      <c r="K72" s="218"/>
      <c r="L72" s="52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</row>
    <row r="73" spans="1:31" s="2" customFormat="1" ht="24.95" customHeight="1" x14ac:dyDescent="0.2">
      <c r="A73" s="193"/>
      <c r="B73" s="194"/>
      <c r="C73" s="192" t="s">
        <v>93</v>
      </c>
      <c r="D73" s="193"/>
      <c r="E73" s="193"/>
      <c r="F73" s="193"/>
      <c r="G73" s="193"/>
      <c r="H73" s="193"/>
      <c r="I73" s="193"/>
      <c r="J73" s="193"/>
      <c r="K73" s="193"/>
      <c r="L73" s="52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</row>
    <row r="74" spans="1:31" s="2" customFormat="1" ht="6.95" customHeight="1" x14ac:dyDescent="0.2">
      <c r="A74" s="193"/>
      <c r="B74" s="194"/>
      <c r="C74" s="193"/>
      <c r="D74" s="193"/>
      <c r="E74" s="193"/>
      <c r="F74" s="193"/>
      <c r="G74" s="193"/>
      <c r="H74" s="193"/>
      <c r="I74" s="193"/>
      <c r="J74" s="193"/>
      <c r="K74" s="193"/>
      <c r="L74" s="52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</row>
    <row r="75" spans="1:31" s="2" customFormat="1" ht="12" customHeight="1" x14ac:dyDescent="0.2">
      <c r="A75" s="193"/>
      <c r="B75" s="194"/>
      <c r="C75" s="195" t="s">
        <v>16</v>
      </c>
      <c r="D75" s="193"/>
      <c r="E75" s="193"/>
      <c r="F75" s="193"/>
      <c r="G75" s="193"/>
      <c r="H75" s="193"/>
      <c r="I75" s="193"/>
      <c r="J75" s="193"/>
      <c r="K75" s="193"/>
      <c r="L75" s="52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</row>
    <row r="76" spans="1:31" s="2" customFormat="1" ht="16.5" customHeight="1" x14ac:dyDescent="0.2">
      <c r="A76" s="193"/>
      <c r="B76" s="194"/>
      <c r="C76" s="193"/>
      <c r="D76" s="193"/>
      <c r="E76" s="314" t="str">
        <f>E7</f>
        <v>A1462 - Likvidace el. vedení (H 600684, H 600669)</v>
      </c>
      <c r="F76" s="348"/>
      <c r="G76" s="348"/>
      <c r="H76" s="348"/>
      <c r="I76" s="193"/>
      <c r="J76" s="193"/>
      <c r="K76" s="193"/>
      <c r="L76" s="52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</row>
    <row r="77" spans="1:31" s="2" customFormat="1" ht="6.95" customHeight="1" x14ac:dyDescent="0.2">
      <c r="A77" s="193"/>
      <c r="B77" s="194"/>
      <c r="C77" s="193"/>
      <c r="D77" s="193"/>
      <c r="E77" s="193"/>
      <c r="F77" s="193"/>
      <c r="G77" s="193"/>
      <c r="H77" s="193"/>
      <c r="I77" s="193"/>
      <c r="J77" s="193"/>
      <c r="K77" s="193"/>
      <c r="L77" s="52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</row>
    <row r="78" spans="1:31" s="2" customFormat="1" ht="12" customHeight="1" x14ac:dyDescent="0.2">
      <c r="A78" s="193"/>
      <c r="B78" s="194"/>
      <c r="C78" s="195" t="s">
        <v>20</v>
      </c>
      <c r="D78" s="193"/>
      <c r="E78" s="193"/>
      <c r="F78" s="196" t="str">
        <f>F10</f>
        <v>Mariánské Radčice</v>
      </c>
      <c r="G78" s="193"/>
      <c r="H78" s="193"/>
      <c r="I78" s="195" t="s">
        <v>22</v>
      </c>
      <c r="J78" s="197" t="str">
        <f>IF(J10="","",J10)</f>
        <v>Vyplň údaj</v>
      </c>
      <c r="K78" s="193"/>
      <c r="L78" s="52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</row>
    <row r="79" spans="1:31" s="2" customFormat="1" ht="6.95" customHeight="1" x14ac:dyDescent="0.2">
      <c r="A79" s="193"/>
      <c r="B79" s="194"/>
      <c r="C79" s="193"/>
      <c r="D79" s="193"/>
      <c r="E79" s="193"/>
      <c r="F79" s="193"/>
      <c r="G79" s="193"/>
      <c r="H79" s="193"/>
      <c r="I79" s="193"/>
      <c r="J79" s="193"/>
      <c r="K79" s="193"/>
      <c r="L79" s="52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</row>
    <row r="80" spans="1:31" s="2" customFormat="1" ht="15.2" customHeight="1" x14ac:dyDescent="0.2">
      <c r="A80" s="193"/>
      <c r="B80" s="194"/>
      <c r="C80" s="195" t="s">
        <v>23</v>
      </c>
      <c r="D80" s="193"/>
      <c r="E80" s="193"/>
      <c r="F80" s="196" t="str">
        <f>E13</f>
        <v>Palivový kombinát Ústí, s.p.</v>
      </c>
      <c r="G80" s="193"/>
      <c r="H80" s="193"/>
      <c r="I80" s="195" t="s">
        <v>29</v>
      </c>
      <c r="J80" s="219" t="str">
        <f>E19</f>
        <v>Ing. Jiří Novák</v>
      </c>
      <c r="K80" s="193"/>
      <c r="L80" s="52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</row>
    <row r="81" spans="1:65" s="2" customFormat="1" ht="25.7" customHeight="1" x14ac:dyDescent="0.2">
      <c r="A81" s="193"/>
      <c r="B81" s="194"/>
      <c r="C81" s="195" t="s">
        <v>27</v>
      </c>
      <c r="D81" s="193"/>
      <c r="E81" s="193"/>
      <c r="F81" s="196" t="str">
        <f>IF(E16="","",E16)</f>
        <v>Vyplň údaj</v>
      </c>
      <c r="G81" s="193"/>
      <c r="H81" s="193"/>
      <c r="I81" s="195" t="s">
        <v>31</v>
      </c>
      <c r="J81" s="219" t="str">
        <f>E22</f>
        <v>STAVEBNÍ ROZPOČTY s.r.o.</v>
      </c>
      <c r="K81" s="193"/>
      <c r="L81" s="52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</row>
    <row r="82" spans="1:65" s="2" customFormat="1" ht="10.35" customHeight="1" x14ac:dyDescent="0.2">
      <c r="A82" s="193"/>
      <c r="B82" s="194"/>
      <c r="C82" s="193"/>
      <c r="D82" s="193"/>
      <c r="E82" s="193"/>
      <c r="F82" s="193"/>
      <c r="G82" s="193"/>
      <c r="H82" s="193"/>
      <c r="I82" s="193"/>
      <c r="J82" s="193"/>
      <c r="K82" s="193"/>
      <c r="L82" s="52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</row>
    <row r="83" spans="1:65" s="11" customFormat="1" ht="29.25" customHeight="1" x14ac:dyDescent="0.2">
      <c r="A83" s="233"/>
      <c r="B83" s="234"/>
      <c r="C83" s="235" t="s">
        <v>94</v>
      </c>
      <c r="D83" s="236" t="s">
        <v>54</v>
      </c>
      <c r="E83" s="236" t="s">
        <v>51</v>
      </c>
      <c r="F83" s="236" t="s">
        <v>52</v>
      </c>
      <c r="G83" s="236" t="s">
        <v>95</v>
      </c>
      <c r="H83" s="236" t="s">
        <v>96</v>
      </c>
      <c r="I83" s="236" t="s">
        <v>97</v>
      </c>
      <c r="J83" s="236" t="s">
        <v>80</v>
      </c>
      <c r="K83" s="237" t="s">
        <v>98</v>
      </c>
      <c r="L83" s="58"/>
      <c r="M83" s="32" t="s">
        <v>3</v>
      </c>
      <c r="N83" s="33" t="s">
        <v>40</v>
      </c>
      <c r="O83" s="33" t="s">
        <v>99</v>
      </c>
      <c r="P83" s="33" t="s">
        <v>100</v>
      </c>
      <c r="Q83" s="33" t="s">
        <v>101</v>
      </c>
      <c r="R83" s="33" t="s">
        <v>102</v>
      </c>
      <c r="S83" s="33" t="s">
        <v>103</v>
      </c>
      <c r="T83" s="34" t="s">
        <v>104</v>
      </c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</row>
    <row r="84" spans="1:65" s="2" customFormat="1" ht="22.9" customHeight="1" x14ac:dyDescent="0.25">
      <c r="A84" s="193"/>
      <c r="B84" s="194"/>
      <c r="C84" s="238" t="s">
        <v>105</v>
      </c>
      <c r="D84" s="193"/>
      <c r="E84" s="193"/>
      <c r="F84" s="193"/>
      <c r="G84" s="193"/>
      <c r="H84" s="193"/>
      <c r="I84" s="193"/>
      <c r="J84" s="239">
        <f>BK84</f>
        <v>0</v>
      </c>
      <c r="K84" s="193"/>
      <c r="L84" s="24"/>
      <c r="M84" s="35"/>
      <c r="N84" s="28"/>
      <c r="O84" s="36"/>
      <c r="P84" s="59">
        <f>P85+P97+P116+P184</f>
        <v>0</v>
      </c>
      <c r="Q84" s="36"/>
      <c r="R84" s="59">
        <f>R85+R97+R116+R184</f>
        <v>65.287000000000006</v>
      </c>
      <c r="S84" s="36"/>
      <c r="T84" s="60">
        <f>T85+T97+T116+T184</f>
        <v>52.937519999999999</v>
      </c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T84" s="19" t="s">
        <v>68</v>
      </c>
      <c r="AU84" s="19" t="s">
        <v>81</v>
      </c>
      <c r="BK84" s="61">
        <f>BK85+BK97+BK116+BK184</f>
        <v>0</v>
      </c>
    </row>
    <row r="85" spans="1:65" s="12" customFormat="1" ht="25.9" customHeight="1" x14ac:dyDescent="0.2">
      <c r="A85" s="240"/>
      <c r="B85" s="241"/>
      <c r="C85" s="240"/>
      <c r="D85" s="242" t="s">
        <v>68</v>
      </c>
      <c r="E85" s="243" t="s">
        <v>106</v>
      </c>
      <c r="F85" s="243" t="s">
        <v>107</v>
      </c>
      <c r="G85" s="240"/>
      <c r="H85" s="240"/>
      <c r="I85" s="240"/>
      <c r="J85" s="244">
        <f>BK85</f>
        <v>0</v>
      </c>
      <c r="K85" s="240"/>
      <c r="L85" s="62"/>
      <c r="M85" s="64"/>
      <c r="N85" s="65"/>
      <c r="O85" s="65"/>
      <c r="P85" s="66">
        <f>P86+P88</f>
        <v>0</v>
      </c>
      <c r="Q85" s="65"/>
      <c r="R85" s="66">
        <f>R86+R88</f>
        <v>6.0000000000000001E-3</v>
      </c>
      <c r="S85" s="65"/>
      <c r="T85" s="67">
        <f>T86+T88</f>
        <v>0</v>
      </c>
      <c r="AR85" s="63" t="s">
        <v>74</v>
      </c>
      <c r="AT85" s="68" t="s">
        <v>68</v>
      </c>
      <c r="AU85" s="68" t="s">
        <v>69</v>
      </c>
      <c r="AY85" s="63" t="s">
        <v>108</v>
      </c>
      <c r="BK85" s="69">
        <f>BK86+BK88</f>
        <v>0</v>
      </c>
    </row>
    <row r="86" spans="1:65" s="12" customFormat="1" ht="22.9" customHeight="1" x14ac:dyDescent="0.2">
      <c r="A86" s="240"/>
      <c r="B86" s="241"/>
      <c r="C86" s="240"/>
      <c r="D86" s="242" t="s">
        <v>68</v>
      </c>
      <c r="E86" s="245" t="s">
        <v>74</v>
      </c>
      <c r="F86" s="245" t="s">
        <v>109</v>
      </c>
      <c r="G86" s="240"/>
      <c r="H86" s="240"/>
      <c r="I86" s="240"/>
      <c r="J86" s="246">
        <f>BK86</f>
        <v>0</v>
      </c>
      <c r="K86" s="240"/>
      <c r="L86" s="62"/>
      <c r="M86" s="64"/>
      <c r="N86" s="65"/>
      <c r="O86" s="65"/>
      <c r="P86" s="66">
        <f>P87</f>
        <v>0</v>
      </c>
      <c r="Q86" s="65"/>
      <c r="R86" s="66">
        <f>R87</f>
        <v>6.0000000000000001E-3</v>
      </c>
      <c r="S86" s="65"/>
      <c r="T86" s="67">
        <f>T87</f>
        <v>0</v>
      </c>
      <c r="AR86" s="63" t="s">
        <v>74</v>
      </c>
      <c r="AT86" s="68" t="s">
        <v>68</v>
      </c>
      <c r="AU86" s="68" t="s">
        <v>74</v>
      </c>
      <c r="AY86" s="63" t="s">
        <v>108</v>
      </c>
      <c r="BK86" s="69">
        <f>BK87</f>
        <v>0</v>
      </c>
    </row>
    <row r="87" spans="1:65" s="2" customFormat="1" ht="16.5" customHeight="1" x14ac:dyDescent="0.2">
      <c r="A87" s="193"/>
      <c r="B87" s="194"/>
      <c r="C87" s="247" t="s">
        <v>74</v>
      </c>
      <c r="D87" s="247" t="s">
        <v>110</v>
      </c>
      <c r="E87" s="248" t="s">
        <v>111</v>
      </c>
      <c r="F87" s="249" t="s">
        <v>112</v>
      </c>
      <c r="G87" s="250" t="s">
        <v>113</v>
      </c>
      <c r="H87" s="251">
        <v>200</v>
      </c>
      <c r="I87" s="70"/>
      <c r="J87" s="252">
        <f>ROUND(I87*H87,2)</f>
        <v>0</v>
      </c>
      <c r="K87" s="249" t="s">
        <v>114</v>
      </c>
      <c r="L87" s="24"/>
      <c r="M87" s="71" t="s">
        <v>3</v>
      </c>
      <c r="N87" s="72" t="s">
        <v>41</v>
      </c>
      <c r="O87" s="30"/>
      <c r="P87" s="73">
        <f>O87*H87</f>
        <v>0</v>
      </c>
      <c r="Q87" s="73">
        <v>3.0000000000000001E-5</v>
      </c>
      <c r="R87" s="73">
        <f>Q87*H87</f>
        <v>6.0000000000000001E-3</v>
      </c>
      <c r="S87" s="73">
        <v>0</v>
      </c>
      <c r="T87" s="74">
        <f>S87*H87</f>
        <v>0</v>
      </c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R87" s="75" t="s">
        <v>115</v>
      </c>
      <c r="AT87" s="75" t="s">
        <v>110</v>
      </c>
      <c r="AU87" s="75" t="s">
        <v>76</v>
      </c>
      <c r="AY87" s="19" t="s">
        <v>108</v>
      </c>
      <c r="BE87" s="76">
        <f>IF(N87="základní",J87,0)</f>
        <v>0</v>
      </c>
      <c r="BF87" s="76">
        <f>IF(N87="snížená",J87,0)</f>
        <v>0</v>
      </c>
      <c r="BG87" s="76">
        <f>IF(N87="zákl. přenesená",J87,0)</f>
        <v>0</v>
      </c>
      <c r="BH87" s="76">
        <f>IF(N87="sníž. přenesená",J87,0)</f>
        <v>0</v>
      </c>
      <c r="BI87" s="76">
        <f>IF(N87="nulová",J87,0)</f>
        <v>0</v>
      </c>
      <c r="BJ87" s="19" t="s">
        <v>74</v>
      </c>
      <c r="BK87" s="76">
        <f>ROUND(I87*H87,2)</f>
        <v>0</v>
      </c>
      <c r="BL87" s="19" t="s">
        <v>115</v>
      </c>
      <c r="BM87" s="75" t="s">
        <v>116</v>
      </c>
    </row>
    <row r="88" spans="1:65" s="12" customFormat="1" ht="22.9" customHeight="1" x14ac:dyDescent="0.2">
      <c r="A88" s="240"/>
      <c r="B88" s="241"/>
      <c r="C88" s="240"/>
      <c r="D88" s="242" t="s">
        <v>68</v>
      </c>
      <c r="E88" s="245" t="s">
        <v>117</v>
      </c>
      <c r="F88" s="245" t="s">
        <v>118</v>
      </c>
      <c r="G88" s="240"/>
      <c r="H88" s="240"/>
      <c r="I88" s="240"/>
      <c r="J88" s="246">
        <f>BK88</f>
        <v>0</v>
      </c>
      <c r="K88" s="240"/>
      <c r="L88" s="62"/>
      <c r="M88" s="64"/>
      <c r="N88" s="65"/>
      <c r="O88" s="65"/>
      <c r="P88" s="66">
        <f>SUM(P89:P96)</f>
        <v>0</v>
      </c>
      <c r="Q88" s="65"/>
      <c r="R88" s="66">
        <f>SUM(R89:R96)</f>
        <v>0</v>
      </c>
      <c r="S88" s="65"/>
      <c r="T88" s="67">
        <f>SUM(T89:T96)</f>
        <v>0</v>
      </c>
      <c r="AR88" s="63" t="s">
        <v>74</v>
      </c>
      <c r="AT88" s="68" t="s">
        <v>68</v>
      </c>
      <c r="AU88" s="68" t="s">
        <v>74</v>
      </c>
      <c r="AY88" s="63" t="s">
        <v>108</v>
      </c>
      <c r="BK88" s="69">
        <f>SUM(BK89:BK96)</f>
        <v>0</v>
      </c>
    </row>
    <row r="89" spans="1:65" s="2" customFormat="1" ht="21.75" customHeight="1" x14ac:dyDescent="0.2">
      <c r="A89" s="193"/>
      <c r="B89" s="194"/>
      <c r="C89" s="247" t="s">
        <v>76</v>
      </c>
      <c r="D89" s="247" t="s">
        <v>110</v>
      </c>
      <c r="E89" s="248" t="s">
        <v>119</v>
      </c>
      <c r="F89" s="249" t="s">
        <v>120</v>
      </c>
      <c r="G89" s="250" t="s">
        <v>121</v>
      </c>
      <c r="H89" s="251">
        <v>51.75</v>
      </c>
      <c r="I89" s="70"/>
      <c r="J89" s="252">
        <f>ROUND(I89*H89,2)</f>
        <v>0</v>
      </c>
      <c r="K89" s="249" t="s">
        <v>114</v>
      </c>
      <c r="L89" s="24"/>
      <c r="M89" s="71" t="s">
        <v>3</v>
      </c>
      <c r="N89" s="72" t="s">
        <v>41</v>
      </c>
      <c r="O89" s="30"/>
      <c r="P89" s="73">
        <f>O89*H89</f>
        <v>0</v>
      </c>
      <c r="Q89" s="73">
        <v>0</v>
      </c>
      <c r="R89" s="73">
        <f>Q89*H89</f>
        <v>0</v>
      </c>
      <c r="S89" s="73">
        <v>0</v>
      </c>
      <c r="T89" s="74">
        <f>S89*H89</f>
        <v>0</v>
      </c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R89" s="75" t="s">
        <v>115</v>
      </c>
      <c r="AT89" s="75" t="s">
        <v>110</v>
      </c>
      <c r="AU89" s="75" t="s">
        <v>76</v>
      </c>
      <c r="AY89" s="19" t="s">
        <v>108</v>
      </c>
      <c r="BE89" s="76">
        <f>IF(N89="základní",J89,0)</f>
        <v>0</v>
      </c>
      <c r="BF89" s="76">
        <f>IF(N89="snížená",J89,0)</f>
        <v>0</v>
      </c>
      <c r="BG89" s="76">
        <f>IF(N89="zákl. přenesená",J89,0)</f>
        <v>0</v>
      </c>
      <c r="BH89" s="76">
        <f>IF(N89="sníž. přenesená",J89,0)</f>
        <v>0</v>
      </c>
      <c r="BI89" s="76">
        <f>IF(N89="nulová",J89,0)</f>
        <v>0</v>
      </c>
      <c r="BJ89" s="19" t="s">
        <v>74</v>
      </c>
      <c r="BK89" s="76">
        <f>ROUND(I89*H89,2)</f>
        <v>0</v>
      </c>
      <c r="BL89" s="19" t="s">
        <v>115</v>
      </c>
      <c r="BM89" s="75" t="s">
        <v>122</v>
      </c>
    </row>
    <row r="90" spans="1:65" s="2" customFormat="1" ht="39" x14ac:dyDescent="0.2">
      <c r="A90" s="193"/>
      <c r="B90" s="194"/>
      <c r="C90" s="193"/>
      <c r="D90" s="253" t="s">
        <v>123</v>
      </c>
      <c r="E90" s="193"/>
      <c r="F90" s="254" t="s">
        <v>124</v>
      </c>
      <c r="G90" s="193"/>
      <c r="H90" s="193"/>
      <c r="I90" s="193"/>
      <c r="J90" s="193"/>
      <c r="K90" s="193"/>
      <c r="L90" s="24"/>
      <c r="M90" s="77"/>
      <c r="N90" s="78"/>
      <c r="O90" s="30"/>
      <c r="P90" s="30"/>
      <c r="Q90" s="30"/>
      <c r="R90" s="30"/>
      <c r="S90" s="30"/>
      <c r="T90" s="31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T90" s="19" t="s">
        <v>123</v>
      </c>
      <c r="AU90" s="19" t="s">
        <v>76</v>
      </c>
    </row>
    <row r="91" spans="1:65" s="13" customFormat="1" x14ac:dyDescent="0.2">
      <c r="A91" s="255"/>
      <c r="B91" s="256"/>
      <c r="C91" s="255"/>
      <c r="D91" s="253" t="s">
        <v>125</v>
      </c>
      <c r="E91" s="257" t="s">
        <v>3</v>
      </c>
      <c r="F91" s="258" t="s">
        <v>126</v>
      </c>
      <c r="G91" s="255"/>
      <c r="H91" s="259">
        <v>51.75</v>
      </c>
      <c r="I91" s="255"/>
      <c r="J91" s="255"/>
      <c r="K91" s="255"/>
      <c r="L91" s="79"/>
      <c r="M91" s="81"/>
      <c r="N91" s="82"/>
      <c r="O91" s="82"/>
      <c r="P91" s="82"/>
      <c r="Q91" s="82"/>
      <c r="R91" s="82"/>
      <c r="S91" s="82"/>
      <c r="T91" s="83"/>
      <c r="AT91" s="80" t="s">
        <v>125</v>
      </c>
      <c r="AU91" s="80" t="s">
        <v>76</v>
      </c>
      <c r="AV91" s="13" t="s">
        <v>76</v>
      </c>
      <c r="AW91" s="13" t="s">
        <v>30</v>
      </c>
      <c r="AX91" s="13" t="s">
        <v>74</v>
      </c>
      <c r="AY91" s="80" t="s">
        <v>108</v>
      </c>
    </row>
    <row r="92" spans="1:65" s="2" customFormat="1" ht="21.75" customHeight="1" x14ac:dyDescent="0.2">
      <c r="A92" s="193"/>
      <c r="B92" s="194"/>
      <c r="C92" s="247" t="s">
        <v>127</v>
      </c>
      <c r="D92" s="247" t="s">
        <v>110</v>
      </c>
      <c r="E92" s="248" t="s">
        <v>128</v>
      </c>
      <c r="F92" s="249" t="s">
        <v>129</v>
      </c>
      <c r="G92" s="250" t="s">
        <v>121</v>
      </c>
      <c r="H92" s="251">
        <v>55.972999999999999</v>
      </c>
      <c r="I92" s="70"/>
      <c r="J92" s="252">
        <f>ROUND(I92*H92,2)</f>
        <v>0</v>
      </c>
      <c r="K92" s="249" t="s">
        <v>114</v>
      </c>
      <c r="L92" s="24"/>
      <c r="M92" s="71" t="s">
        <v>3</v>
      </c>
      <c r="N92" s="72" t="s">
        <v>41</v>
      </c>
      <c r="O92" s="30"/>
      <c r="P92" s="73">
        <f>O92*H92</f>
        <v>0</v>
      </c>
      <c r="Q92" s="73">
        <v>0</v>
      </c>
      <c r="R92" s="73">
        <f>Q92*H92</f>
        <v>0</v>
      </c>
      <c r="S92" s="73">
        <v>0</v>
      </c>
      <c r="T92" s="74">
        <f>S92*H92</f>
        <v>0</v>
      </c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R92" s="75" t="s">
        <v>115</v>
      </c>
      <c r="AT92" s="75" t="s">
        <v>110</v>
      </c>
      <c r="AU92" s="75" t="s">
        <v>76</v>
      </c>
      <c r="AY92" s="19" t="s">
        <v>108</v>
      </c>
      <c r="BE92" s="76">
        <f>IF(N92="základní",J92,0)</f>
        <v>0</v>
      </c>
      <c r="BF92" s="76">
        <f>IF(N92="snížená",J92,0)</f>
        <v>0</v>
      </c>
      <c r="BG92" s="76">
        <f>IF(N92="zákl. přenesená",J92,0)</f>
        <v>0</v>
      </c>
      <c r="BH92" s="76">
        <f>IF(N92="sníž. přenesená",J92,0)</f>
        <v>0</v>
      </c>
      <c r="BI92" s="76">
        <f>IF(N92="nulová",J92,0)</f>
        <v>0</v>
      </c>
      <c r="BJ92" s="19" t="s">
        <v>74</v>
      </c>
      <c r="BK92" s="76">
        <f>ROUND(I92*H92,2)</f>
        <v>0</v>
      </c>
      <c r="BL92" s="19" t="s">
        <v>115</v>
      </c>
      <c r="BM92" s="75" t="s">
        <v>130</v>
      </c>
    </row>
    <row r="93" spans="1:65" s="2" customFormat="1" ht="39" x14ac:dyDescent="0.2">
      <c r="A93" s="193"/>
      <c r="B93" s="194"/>
      <c r="C93" s="193"/>
      <c r="D93" s="253" t="s">
        <v>123</v>
      </c>
      <c r="E93" s="193"/>
      <c r="F93" s="254" t="s">
        <v>124</v>
      </c>
      <c r="G93" s="193"/>
      <c r="H93" s="193"/>
      <c r="I93" s="193"/>
      <c r="J93" s="193"/>
      <c r="K93" s="193"/>
      <c r="L93" s="24"/>
      <c r="M93" s="77"/>
      <c r="N93" s="78"/>
      <c r="O93" s="30"/>
      <c r="P93" s="30"/>
      <c r="Q93" s="30"/>
      <c r="R93" s="30"/>
      <c r="S93" s="30"/>
      <c r="T93" s="31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T93" s="19" t="s">
        <v>123</v>
      </c>
      <c r="AU93" s="19" t="s">
        <v>76</v>
      </c>
    </row>
    <row r="94" spans="1:65" s="13" customFormat="1" x14ac:dyDescent="0.2">
      <c r="A94" s="255"/>
      <c r="B94" s="256"/>
      <c r="C94" s="255"/>
      <c r="D94" s="253" t="s">
        <v>125</v>
      </c>
      <c r="E94" s="257" t="s">
        <v>3</v>
      </c>
      <c r="F94" s="258" t="s">
        <v>131</v>
      </c>
      <c r="G94" s="255"/>
      <c r="H94" s="259">
        <v>21.75</v>
      </c>
      <c r="I94" s="255"/>
      <c r="J94" s="255"/>
      <c r="K94" s="255"/>
      <c r="L94" s="79"/>
      <c r="M94" s="81"/>
      <c r="N94" s="82"/>
      <c r="O94" s="82"/>
      <c r="P94" s="82"/>
      <c r="Q94" s="82"/>
      <c r="R94" s="82"/>
      <c r="S94" s="82"/>
      <c r="T94" s="83"/>
      <c r="AT94" s="80" t="s">
        <v>125</v>
      </c>
      <c r="AU94" s="80" t="s">
        <v>76</v>
      </c>
      <c r="AV94" s="13" t="s">
        <v>76</v>
      </c>
      <c r="AW94" s="13" t="s">
        <v>30</v>
      </c>
      <c r="AX94" s="13" t="s">
        <v>69</v>
      </c>
      <c r="AY94" s="80" t="s">
        <v>108</v>
      </c>
    </row>
    <row r="95" spans="1:65" s="13" customFormat="1" x14ac:dyDescent="0.2">
      <c r="A95" s="255"/>
      <c r="B95" s="256"/>
      <c r="C95" s="255"/>
      <c r="D95" s="253" t="s">
        <v>125</v>
      </c>
      <c r="E95" s="257" t="s">
        <v>3</v>
      </c>
      <c r="F95" s="258" t="s">
        <v>132</v>
      </c>
      <c r="G95" s="255"/>
      <c r="H95" s="259">
        <v>34.222999999999999</v>
      </c>
      <c r="I95" s="255"/>
      <c r="J95" s="255"/>
      <c r="K95" s="255"/>
      <c r="L95" s="79"/>
      <c r="M95" s="81"/>
      <c r="N95" s="82"/>
      <c r="O95" s="82"/>
      <c r="P95" s="82"/>
      <c r="Q95" s="82"/>
      <c r="R95" s="82"/>
      <c r="S95" s="82"/>
      <c r="T95" s="83"/>
      <c r="AT95" s="80" t="s">
        <v>125</v>
      </c>
      <c r="AU95" s="80" t="s">
        <v>76</v>
      </c>
      <c r="AV95" s="13" t="s">
        <v>76</v>
      </c>
      <c r="AW95" s="13" t="s">
        <v>30</v>
      </c>
      <c r="AX95" s="13" t="s">
        <v>69</v>
      </c>
      <c r="AY95" s="80" t="s">
        <v>108</v>
      </c>
    </row>
    <row r="96" spans="1:65" s="14" customFormat="1" x14ac:dyDescent="0.2">
      <c r="A96" s="260"/>
      <c r="B96" s="261"/>
      <c r="C96" s="260"/>
      <c r="D96" s="253" t="s">
        <v>125</v>
      </c>
      <c r="E96" s="262" t="s">
        <v>3</v>
      </c>
      <c r="F96" s="263" t="s">
        <v>133</v>
      </c>
      <c r="G96" s="260"/>
      <c r="H96" s="264">
        <v>55.972999999999999</v>
      </c>
      <c r="I96" s="260"/>
      <c r="J96" s="260"/>
      <c r="K96" s="260"/>
      <c r="L96" s="84"/>
      <c r="M96" s="86"/>
      <c r="N96" s="87"/>
      <c r="O96" s="87"/>
      <c r="P96" s="87"/>
      <c r="Q96" s="87"/>
      <c r="R96" s="87"/>
      <c r="S96" s="87"/>
      <c r="T96" s="88"/>
      <c r="AT96" s="85" t="s">
        <v>125</v>
      </c>
      <c r="AU96" s="85" t="s">
        <v>76</v>
      </c>
      <c r="AV96" s="14" t="s">
        <v>115</v>
      </c>
      <c r="AW96" s="14" t="s">
        <v>30</v>
      </c>
      <c r="AX96" s="14" t="s">
        <v>74</v>
      </c>
      <c r="AY96" s="85" t="s">
        <v>108</v>
      </c>
    </row>
    <row r="97" spans="1:65" s="12" customFormat="1" ht="25.9" customHeight="1" x14ac:dyDescent="0.2">
      <c r="A97" s="240"/>
      <c r="B97" s="241"/>
      <c r="C97" s="240"/>
      <c r="D97" s="242" t="s">
        <v>68</v>
      </c>
      <c r="E97" s="243" t="s">
        <v>134</v>
      </c>
      <c r="F97" s="243" t="s">
        <v>135</v>
      </c>
      <c r="G97" s="240"/>
      <c r="H97" s="240"/>
      <c r="I97" s="240"/>
      <c r="J97" s="244">
        <f>BK97</f>
        <v>0</v>
      </c>
      <c r="K97" s="240"/>
      <c r="L97" s="62"/>
      <c r="M97" s="64"/>
      <c r="N97" s="65"/>
      <c r="O97" s="65"/>
      <c r="P97" s="66">
        <f>P98</f>
        <v>0</v>
      </c>
      <c r="Q97" s="65"/>
      <c r="R97" s="66">
        <f>R98</f>
        <v>0</v>
      </c>
      <c r="S97" s="65"/>
      <c r="T97" s="67">
        <f>T98</f>
        <v>20.29</v>
      </c>
      <c r="AR97" s="63" t="s">
        <v>76</v>
      </c>
      <c r="AT97" s="68" t="s">
        <v>68</v>
      </c>
      <c r="AU97" s="68" t="s">
        <v>69</v>
      </c>
      <c r="AY97" s="63" t="s">
        <v>108</v>
      </c>
      <c r="BK97" s="69">
        <f>BK98</f>
        <v>0</v>
      </c>
    </row>
    <row r="98" spans="1:65" s="12" customFormat="1" ht="22.9" customHeight="1" x14ac:dyDescent="0.2">
      <c r="A98" s="240"/>
      <c r="B98" s="241"/>
      <c r="C98" s="240"/>
      <c r="D98" s="242" t="s">
        <v>68</v>
      </c>
      <c r="E98" s="245" t="s">
        <v>136</v>
      </c>
      <c r="F98" s="245" t="s">
        <v>137</v>
      </c>
      <c r="G98" s="240"/>
      <c r="H98" s="240"/>
      <c r="I98" s="240"/>
      <c r="J98" s="246">
        <f>BK98</f>
        <v>0</v>
      </c>
      <c r="K98" s="240"/>
      <c r="L98" s="62"/>
      <c r="M98" s="64"/>
      <c r="N98" s="65"/>
      <c r="O98" s="65"/>
      <c r="P98" s="66">
        <f>SUM(P99:P115)</f>
        <v>0</v>
      </c>
      <c r="Q98" s="65"/>
      <c r="R98" s="66">
        <f>SUM(R99:R115)</f>
        <v>0</v>
      </c>
      <c r="S98" s="65"/>
      <c r="T98" s="67">
        <f>SUM(T99:T115)</f>
        <v>20.29</v>
      </c>
      <c r="AR98" s="63" t="s">
        <v>76</v>
      </c>
      <c r="AT98" s="68" t="s">
        <v>68</v>
      </c>
      <c r="AU98" s="68" t="s">
        <v>74</v>
      </c>
      <c r="AY98" s="63" t="s">
        <v>108</v>
      </c>
      <c r="BK98" s="69">
        <f>SUM(BK99:BK115)</f>
        <v>0</v>
      </c>
    </row>
    <row r="99" spans="1:65" s="2" customFormat="1" ht="16.5" customHeight="1" x14ac:dyDescent="0.2">
      <c r="A99" s="193"/>
      <c r="B99" s="194"/>
      <c r="C99" s="247" t="s">
        <v>115</v>
      </c>
      <c r="D99" s="247" t="s">
        <v>110</v>
      </c>
      <c r="E99" s="248" t="s">
        <v>138</v>
      </c>
      <c r="F99" s="249" t="s">
        <v>139</v>
      </c>
      <c r="G99" s="250" t="s">
        <v>140</v>
      </c>
      <c r="H99" s="251">
        <v>20290</v>
      </c>
      <c r="I99" s="70"/>
      <c r="J99" s="252">
        <f>ROUND(I99*H99,2)</f>
        <v>0</v>
      </c>
      <c r="K99" s="249" t="s">
        <v>114</v>
      </c>
      <c r="L99" s="24"/>
      <c r="M99" s="71" t="s">
        <v>3</v>
      </c>
      <c r="N99" s="72" t="s">
        <v>41</v>
      </c>
      <c r="O99" s="30"/>
      <c r="P99" s="73">
        <f>O99*H99</f>
        <v>0</v>
      </c>
      <c r="Q99" s="73">
        <v>0</v>
      </c>
      <c r="R99" s="73">
        <f>Q99*H99</f>
        <v>0</v>
      </c>
      <c r="S99" s="73">
        <v>1E-3</v>
      </c>
      <c r="T99" s="74">
        <f>S99*H99</f>
        <v>20.29</v>
      </c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R99" s="75" t="s">
        <v>141</v>
      </c>
      <c r="AT99" s="75" t="s">
        <v>110</v>
      </c>
      <c r="AU99" s="75" t="s">
        <v>76</v>
      </c>
      <c r="AY99" s="19" t="s">
        <v>108</v>
      </c>
      <c r="BE99" s="76">
        <f>IF(N99="základní",J99,0)</f>
        <v>0</v>
      </c>
      <c r="BF99" s="76">
        <f>IF(N99="snížená",J99,0)</f>
        <v>0</v>
      </c>
      <c r="BG99" s="76">
        <f>IF(N99="zákl. přenesená",J99,0)</f>
        <v>0</v>
      </c>
      <c r="BH99" s="76">
        <f>IF(N99="sníž. přenesená",J99,0)</f>
        <v>0</v>
      </c>
      <c r="BI99" s="76">
        <f>IF(N99="nulová",J99,0)</f>
        <v>0</v>
      </c>
      <c r="BJ99" s="19" t="s">
        <v>74</v>
      </c>
      <c r="BK99" s="76">
        <f>ROUND(I99*H99,2)</f>
        <v>0</v>
      </c>
      <c r="BL99" s="19" t="s">
        <v>141</v>
      </c>
      <c r="BM99" s="75" t="s">
        <v>142</v>
      </c>
    </row>
    <row r="100" spans="1:65" s="2" customFormat="1" ht="48.75" x14ac:dyDescent="0.2">
      <c r="A100" s="193"/>
      <c r="B100" s="194"/>
      <c r="C100" s="193"/>
      <c r="D100" s="253" t="s">
        <v>123</v>
      </c>
      <c r="E100" s="193"/>
      <c r="F100" s="254" t="s">
        <v>143</v>
      </c>
      <c r="G100" s="193"/>
      <c r="H100" s="193"/>
      <c r="I100" s="193"/>
      <c r="J100" s="193"/>
      <c r="K100" s="193"/>
      <c r="L100" s="24"/>
      <c r="M100" s="77"/>
      <c r="N100" s="78"/>
      <c r="O100" s="30"/>
      <c r="P100" s="30"/>
      <c r="Q100" s="30"/>
      <c r="R100" s="30"/>
      <c r="S100" s="30"/>
      <c r="T100" s="31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T100" s="19" t="s">
        <v>123</v>
      </c>
      <c r="AU100" s="19" t="s">
        <v>76</v>
      </c>
    </row>
    <row r="101" spans="1:65" s="15" customFormat="1" x14ac:dyDescent="0.2">
      <c r="A101" s="265"/>
      <c r="B101" s="266"/>
      <c r="C101" s="265"/>
      <c r="D101" s="253" t="s">
        <v>125</v>
      </c>
      <c r="E101" s="267" t="s">
        <v>3</v>
      </c>
      <c r="F101" s="268" t="s">
        <v>144</v>
      </c>
      <c r="G101" s="265"/>
      <c r="H101" s="267" t="s">
        <v>3</v>
      </c>
      <c r="I101" s="265"/>
      <c r="J101" s="265"/>
      <c r="K101" s="265"/>
      <c r="L101" s="89"/>
      <c r="M101" s="91"/>
      <c r="N101" s="92"/>
      <c r="O101" s="92"/>
      <c r="P101" s="92"/>
      <c r="Q101" s="92"/>
      <c r="R101" s="92"/>
      <c r="S101" s="92"/>
      <c r="T101" s="93"/>
      <c r="AT101" s="90" t="s">
        <v>125</v>
      </c>
      <c r="AU101" s="90" t="s">
        <v>76</v>
      </c>
      <c r="AV101" s="15" t="s">
        <v>74</v>
      </c>
      <c r="AW101" s="15" t="s">
        <v>30</v>
      </c>
      <c r="AX101" s="15" t="s">
        <v>69</v>
      </c>
      <c r="AY101" s="90" t="s">
        <v>108</v>
      </c>
    </row>
    <row r="102" spans="1:65" s="13" customFormat="1" x14ac:dyDescent="0.2">
      <c r="A102" s="255"/>
      <c r="B102" s="256"/>
      <c r="C102" s="255"/>
      <c r="D102" s="253" t="s">
        <v>125</v>
      </c>
      <c r="E102" s="257" t="s">
        <v>3</v>
      </c>
      <c r="F102" s="258" t="s">
        <v>145</v>
      </c>
      <c r="G102" s="255"/>
      <c r="H102" s="259">
        <v>1100</v>
      </c>
      <c r="I102" s="255"/>
      <c r="J102" s="255"/>
      <c r="K102" s="255"/>
      <c r="L102" s="79"/>
      <c r="M102" s="81"/>
      <c r="N102" s="82"/>
      <c r="O102" s="82"/>
      <c r="P102" s="82"/>
      <c r="Q102" s="82"/>
      <c r="R102" s="82"/>
      <c r="S102" s="82"/>
      <c r="T102" s="83"/>
      <c r="AT102" s="80" t="s">
        <v>125</v>
      </c>
      <c r="AU102" s="80" t="s">
        <v>76</v>
      </c>
      <c r="AV102" s="13" t="s">
        <v>76</v>
      </c>
      <c r="AW102" s="13" t="s">
        <v>30</v>
      </c>
      <c r="AX102" s="13" t="s">
        <v>69</v>
      </c>
      <c r="AY102" s="80" t="s">
        <v>108</v>
      </c>
    </row>
    <row r="103" spans="1:65" s="13" customFormat="1" x14ac:dyDescent="0.2">
      <c r="A103" s="255"/>
      <c r="B103" s="256"/>
      <c r="C103" s="255"/>
      <c r="D103" s="253" t="s">
        <v>125</v>
      </c>
      <c r="E103" s="257" t="s">
        <v>3</v>
      </c>
      <c r="F103" s="258" t="s">
        <v>146</v>
      </c>
      <c r="G103" s="255"/>
      <c r="H103" s="259">
        <v>1840</v>
      </c>
      <c r="I103" s="255"/>
      <c r="J103" s="255"/>
      <c r="K103" s="255"/>
      <c r="L103" s="79"/>
      <c r="M103" s="81"/>
      <c r="N103" s="82"/>
      <c r="O103" s="82"/>
      <c r="P103" s="82"/>
      <c r="Q103" s="82"/>
      <c r="R103" s="82"/>
      <c r="S103" s="82"/>
      <c r="T103" s="83"/>
      <c r="AT103" s="80" t="s">
        <v>125</v>
      </c>
      <c r="AU103" s="80" t="s">
        <v>76</v>
      </c>
      <c r="AV103" s="13" t="s">
        <v>76</v>
      </c>
      <c r="AW103" s="13" t="s">
        <v>30</v>
      </c>
      <c r="AX103" s="13" t="s">
        <v>69</v>
      </c>
      <c r="AY103" s="80" t="s">
        <v>108</v>
      </c>
    </row>
    <row r="104" spans="1:65" s="13" customFormat="1" x14ac:dyDescent="0.2">
      <c r="A104" s="255"/>
      <c r="B104" s="256"/>
      <c r="C104" s="255"/>
      <c r="D104" s="253" t="s">
        <v>125</v>
      </c>
      <c r="E104" s="257" t="s">
        <v>3</v>
      </c>
      <c r="F104" s="258" t="s">
        <v>147</v>
      </c>
      <c r="G104" s="255"/>
      <c r="H104" s="259">
        <v>840</v>
      </c>
      <c r="I104" s="255"/>
      <c r="J104" s="255"/>
      <c r="K104" s="255"/>
      <c r="L104" s="79"/>
      <c r="M104" s="81"/>
      <c r="N104" s="82"/>
      <c r="O104" s="82"/>
      <c r="P104" s="82"/>
      <c r="Q104" s="82"/>
      <c r="R104" s="82"/>
      <c r="S104" s="82"/>
      <c r="T104" s="83"/>
      <c r="AT104" s="80" t="s">
        <v>125</v>
      </c>
      <c r="AU104" s="80" t="s">
        <v>76</v>
      </c>
      <c r="AV104" s="13" t="s">
        <v>76</v>
      </c>
      <c r="AW104" s="13" t="s">
        <v>30</v>
      </c>
      <c r="AX104" s="13" t="s">
        <v>69</v>
      </c>
      <c r="AY104" s="80" t="s">
        <v>108</v>
      </c>
    </row>
    <row r="105" spans="1:65" s="13" customFormat="1" x14ac:dyDescent="0.2">
      <c r="A105" s="255"/>
      <c r="B105" s="256"/>
      <c r="C105" s="255"/>
      <c r="D105" s="253" t="s">
        <v>125</v>
      </c>
      <c r="E105" s="257" t="s">
        <v>3</v>
      </c>
      <c r="F105" s="258" t="s">
        <v>148</v>
      </c>
      <c r="G105" s="255"/>
      <c r="H105" s="259">
        <v>2790</v>
      </c>
      <c r="I105" s="255"/>
      <c r="J105" s="255"/>
      <c r="K105" s="255"/>
      <c r="L105" s="79"/>
      <c r="M105" s="81"/>
      <c r="N105" s="82"/>
      <c r="O105" s="82"/>
      <c r="P105" s="82"/>
      <c r="Q105" s="82"/>
      <c r="R105" s="82"/>
      <c r="S105" s="82"/>
      <c r="T105" s="83"/>
      <c r="AT105" s="80" t="s">
        <v>125</v>
      </c>
      <c r="AU105" s="80" t="s">
        <v>76</v>
      </c>
      <c r="AV105" s="13" t="s">
        <v>76</v>
      </c>
      <c r="AW105" s="13" t="s">
        <v>30</v>
      </c>
      <c r="AX105" s="13" t="s">
        <v>69</v>
      </c>
      <c r="AY105" s="80" t="s">
        <v>108</v>
      </c>
    </row>
    <row r="106" spans="1:65" s="13" customFormat="1" x14ac:dyDescent="0.2">
      <c r="A106" s="255"/>
      <c r="B106" s="256"/>
      <c r="C106" s="255"/>
      <c r="D106" s="253" t="s">
        <v>125</v>
      </c>
      <c r="E106" s="257" t="s">
        <v>3</v>
      </c>
      <c r="F106" s="258" t="s">
        <v>149</v>
      </c>
      <c r="G106" s="255"/>
      <c r="H106" s="259">
        <v>1980</v>
      </c>
      <c r="I106" s="255"/>
      <c r="J106" s="255"/>
      <c r="K106" s="255"/>
      <c r="L106" s="79"/>
      <c r="M106" s="81"/>
      <c r="N106" s="82"/>
      <c r="O106" s="82"/>
      <c r="P106" s="82"/>
      <c r="Q106" s="82"/>
      <c r="R106" s="82"/>
      <c r="S106" s="82"/>
      <c r="T106" s="83"/>
      <c r="AT106" s="80" t="s">
        <v>125</v>
      </c>
      <c r="AU106" s="80" t="s">
        <v>76</v>
      </c>
      <c r="AV106" s="13" t="s">
        <v>76</v>
      </c>
      <c r="AW106" s="13" t="s">
        <v>30</v>
      </c>
      <c r="AX106" s="13" t="s">
        <v>69</v>
      </c>
      <c r="AY106" s="80" t="s">
        <v>108</v>
      </c>
    </row>
    <row r="107" spans="1:65" s="13" customFormat="1" x14ac:dyDescent="0.2">
      <c r="A107" s="255"/>
      <c r="B107" s="256"/>
      <c r="C107" s="255"/>
      <c r="D107" s="253" t="s">
        <v>125</v>
      </c>
      <c r="E107" s="257" t="s">
        <v>3</v>
      </c>
      <c r="F107" s="258" t="s">
        <v>150</v>
      </c>
      <c r="G107" s="255"/>
      <c r="H107" s="259">
        <v>1280</v>
      </c>
      <c r="I107" s="255"/>
      <c r="J107" s="255"/>
      <c r="K107" s="255"/>
      <c r="L107" s="79"/>
      <c r="M107" s="81"/>
      <c r="N107" s="82"/>
      <c r="O107" s="82"/>
      <c r="P107" s="82"/>
      <c r="Q107" s="82"/>
      <c r="R107" s="82"/>
      <c r="S107" s="82"/>
      <c r="T107" s="83"/>
      <c r="AT107" s="80" t="s">
        <v>125</v>
      </c>
      <c r="AU107" s="80" t="s">
        <v>76</v>
      </c>
      <c r="AV107" s="13" t="s">
        <v>76</v>
      </c>
      <c r="AW107" s="13" t="s">
        <v>30</v>
      </c>
      <c r="AX107" s="13" t="s">
        <v>69</v>
      </c>
      <c r="AY107" s="80" t="s">
        <v>108</v>
      </c>
    </row>
    <row r="108" spans="1:65" s="13" customFormat="1" x14ac:dyDescent="0.2">
      <c r="A108" s="255"/>
      <c r="B108" s="256"/>
      <c r="C108" s="255"/>
      <c r="D108" s="253" t="s">
        <v>125</v>
      </c>
      <c r="E108" s="257" t="s">
        <v>3</v>
      </c>
      <c r="F108" s="258" t="s">
        <v>151</v>
      </c>
      <c r="G108" s="255"/>
      <c r="H108" s="259">
        <v>2100</v>
      </c>
      <c r="I108" s="255"/>
      <c r="J108" s="255"/>
      <c r="K108" s="255"/>
      <c r="L108" s="79"/>
      <c r="M108" s="81"/>
      <c r="N108" s="82"/>
      <c r="O108" s="82"/>
      <c r="P108" s="82"/>
      <c r="Q108" s="82"/>
      <c r="R108" s="82"/>
      <c r="S108" s="82"/>
      <c r="T108" s="83"/>
      <c r="AT108" s="80" t="s">
        <v>125</v>
      </c>
      <c r="AU108" s="80" t="s">
        <v>76</v>
      </c>
      <c r="AV108" s="13" t="s">
        <v>76</v>
      </c>
      <c r="AW108" s="13" t="s">
        <v>30</v>
      </c>
      <c r="AX108" s="13" t="s">
        <v>69</v>
      </c>
      <c r="AY108" s="80" t="s">
        <v>108</v>
      </c>
    </row>
    <row r="109" spans="1:65" s="13" customFormat="1" x14ac:dyDescent="0.2">
      <c r="A109" s="255"/>
      <c r="B109" s="256"/>
      <c r="C109" s="255"/>
      <c r="D109" s="253" t="s">
        <v>125</v>
      </c>
      <c r="E109" s="257" t="s">
        <v>3</v>
      </c>
      <c r="F109" s="258" t="s">
        <v>152</v>
      </c>
      <c r="G109" s="255"/>
      <c r="H109" s="259">
        <v>870</v>
      </c>
      <c r="I109" s="255"/>
      <c r="J109" s="255"/>
      <c r="K109" s="255"/>
      <c r="L109" s="79"/>
      <c r="M109" s="81"/>
      <c r="N109" s="82"/>
      <c r="O109" s="82"/>
      <c r="P109" s="82"/>
      <c r="Q109" s="82"/>
      <c r="R109" s="82"/>
      <c r="S109" s="82"/>
      <c r="T109" s="83"/>
      <c r="AT109" s="80" t="s">
        <v>125</v>
      </c>
      <c r="AU109" s="80" t="s">
        <v>76</v>
      </c>
      <c r="AV109" s="13" t="s">
        <v>76</v>
      </c>
      <c r="AW109" s="13" t="s">
        <v>30</v>
      </c>
      <c r="AX109" s="13" t="s">
        <v>69</v>
      </c>
      <c r="AY109" s="80" t="s">
        <v>108</v>
      </c>
    </row>
    <row r="110" spans="1:65" s="13" customFormat="1" x14ac:dyDescent="0.2">
      <c r="A110" s="255"/>
      <c r="B110" s="256"/>
      <c r="C110" s="255"/>
      <c r="D110" s="253" t="s">
        <v>125</v>
      </c>
      <c r="E110" s="257" t="s">
        <v>3</v>
      </c>
      <c r="F110" s="258" t="s">
        <v>153</v>
      </c>
      <c r="G110" s="255"/>
      <c r="H110" s="259">
        <v>1010</v>
      </c>
      <c r="I110" s="255"/>
      <c r="J110" s="255"/>
      <c r="K110" s="255"/>
      <c r="L110" s="79"/>
      <c r="M110" s="81"/>
      <c r="N110" s="82"/>
      <c r="O110" s="82"/>
      <c r="P110" s="82"/>
      <c r="Q110" s="82"/>
      <c r="R110" s="82"/>
      <c r="S110" s="82"/>
      <c r="T110" s="83"/>
      <c r="AT110" s="80" t="s">
        <v>125</v>
      </c>
      <c r="AU110" s="80" t="s">
        <v>76</v>
      </c>
      <c r="AV110" s="13" t="s">
        <v>76</v>
      </c>
      <c r="AW110" s="13" t="s">
        <v>30</v>
      </c>
      <c r="AX110" s="13" t="s">
        <v>69</v>
      </c>
      <c r="AY110" s="80" t="s">
        <v>108</v>
      </c>
    </row>
    <row r="111" spans="1:65" s="13" customFormat="1" x14ac:dyDescent="0.2">
      <c r="A111" s="255"/>
      <c r="B111" s="256"/>
      <c r="C111" s="255"/>
      <c r="D111" s="253" t="s">
        <v>125</v>
      </c>
      <c r="E111" s="257" t="s">
        <v>3</v>
      </c>
      <c r="F111" s="258" t="s">
        <v>154</v>
      </c>
      <c r="G111" s="255"/>
      <c r="H111" s="259">
        <v>1690</v>
      </c>
      <c r="I111" s="255"/>
      <c r="J111" s="255"/>
      <c r="K111" s="255"/>
      <c r="L111" s="79"/>
      <c r="M111" s="81"/>
      <c r="N111" s="82"/>
      <c r="O111" s="82"/>
      <c r="P111" s="82"/>
      <c r="Q111" s="82"/>
      <c r="R111" s="82"/>
      <c r="S111" s="82"/>
      <c r="T111" s="83"/>
      <c r="AT111" s="80" t="s">
        <v>125</v>
      </c>
      <c r="AU111" s="80" t="s">
        <v>76</v>
      </c>
      <c r="AV111" s="13" t="s">
        <v>76</v>
      </c>
      <c r="AW111" s="13" t="s">
        <v>30</v>
      </c>
      <c r="AX111" s="13" t="s">
        <v>69</v>
      </c>
      <c r="AY111" s="80" t="s">
        <v>108</v>
      </c>
    </row>
    <row r="112" spans="1:65" s="13" customFormat="1" x14ac:dyDescent="0.2">
      <c r="A112" s="255"/>
      <c r="B112" s="256"/>
      <c r="C112" s="255"/>
      <c r="D112" s="253" t="s">
        <v>125</v>
      </c>
      <c r="E112" s="257" t="s">
        <v>3</v>
      </c>
      <c r="F112" s="258" t="s">
        <v>155</v>
      </c>
      <c r="G112" s="255"/>
      <c r="H112" s="259">
        <v>1680</v>
      </c>
      <c r="I112" s="255"/>
      <c r="J112" s="255"/>
      <c r="K112" s="255"/>
      <c r="L112" s="79"/>
      <c r="M112" s="81"/>
      <c r="N112" s="82"/>
      <c r="O112" s="82"/>
      <c r="P112" s="82"/>
      <c r="Q112" s="82"/>
      <c r="R112" s="82"/>
      <c r="S112" s="82"/>
      <c r="T112" s="83"/>
      <c r="AT112" s="80" t="s">
        <v>125</v>
      </c>
      <c r="AU112" s="80" t="s">
        <v>76</v>
      </c>
      <c r="AV112" s="13" t="s">
        <v>76</v>
      </c>
      <c r="AW112" s="13" t="s">
        <v>30</v>
      </c>
      <c r="AX112" s="13" t="s">
        <v>69</v>
      </c>
      <c r="AY112" s="80" t="s">
        <v>108</v>
      </c>
    </row>
    <row r="113" spans="1:65" s="13" customFormat="1" x14ac:dyDescent="0.2">
      <c r="A113" s="255"/>
      <c r="B113" s="256"/>
      <c r="C113" s="255"/>
      <c r="D113" s="253" t="s">
        <v>125</v>
      </c>
      <c r="E113" s="257" t="s">
        <v>3</v>
      </c>
      <c r="F113" s="258" t="s">
        <v>156</v>
      </c>
      <c r="G113" s="255"/>
      <c r="H113" s="259">
        <v>1560</v>
      </c>
      <c r="I113" s="255"/>
      <c r="J113" s="255"/>
      <c r="K113" s="255"/>
      <c r="L113" s="79"/>
      <c r="M113" s="81"/>
      <c r="N113" s="82"/>
      <c r="O113" s="82"/>
      <c r="P113" s="82"/>
      <c r="Q113" s="82"/>
      <c r="R113" s="82"/>
      <c r="S113" s="82"/>
      <c r="T113" s="83"/>
      <c r="AT113" s="80" t="s">
        <v>125</v>
      </c>
      <c r="AU113" s="80" t="s">
        <v>76</v>
      </c>
      <c r="AV113" s="13" t="s">
        <v>76</v>
      </c>
      <c r="AW113" s="13" t="s">
        <v>30</v>
      </c>
      <c r="AX113" s="13" t="s">
        <v>69</v>
      </c>
      <c r="AY113" s="80" t="s">
        <v>108</v>
      </c>
    </row>
    <row r="114" spans="1:65" s="13" customFormat="1" x14ac:dyDescent="0.2">
      <c r="A114" s="255"/>
      <c r="B114" s="256"/>
      <c r="C114" s="255"/>
      <c r="D114" s="253" t="s">
        <v>125</v>
      </c>
      <c r="E114" s="257" t="s">
        <v>3</v>
      </c>
      <c r="F114" s="258" t="s">
        <v>157</v>
      </c>
      <c r="G114" s="255"/>
      <c r="H114" s="259">
        <v>1550</v>
      </c>
      <c r="I114" s="255"/>
      <c r="J114" s="255"/>
      <c r="K114" s="255"/>
      <c r="L114" s="79"/>
      <c r="M114" s="81"/>
      <c r="N114" s="82"/>
      <c r="O114" s="82"/>
      <c r="P114" s="82"/>
      <c r="Q114" s="82"/>
      <c r="R114" s="82"/>
      <c r="S114" s="82"/>
      <c r="T114" s="83"/>
      <c r="AT114" s="80" t="s">
        <v>125</v>
      </c>
      <c r="AU114" s="80" t="s">
        <v>76</v>
      </c>
      <c r="AV114" s="13" t="s">
        <v>76</v>
      </c>
      <c r="AW114" s="13" t="s">
        <v>30</v>
      </c>
      <c r="AX114" s="13" t="s">
        <v>69</v>
      </c>
      <c r="AY114" s="80" t="s">
        <v>108</v>
      </c>
    </row>
    <row r="115" spans="1:65" s="14" customFormat="1" x14ac:dyDescent="0.2">
      <c r="A115" s="260"/>
      <c r="B115" s="261"/>
      <c r="C115" s="260"/>
      <c r="D115" s="253" t="s">
        <v>125</v>
      </c>
      <c r="E115" s="262" t="s">
        <v>3</v>
      </c>
      <c r="F115" s="263" t="s">
        <v>133</v>
      </c>
      <c r="G115" s="260"/>
      <c r="H115" s="264">
        <v>20290</v>
      </c>
      <c r="I115" s="260"/>
      <c r="J115" s="260"/>
      <c r="K115" s="260"/>
      <c r="L115" s="84"/>
      <c r="M115" s="86"/>
      <c r="N115" s="87"/>
      <c r="O115" s="87"/>
      <c r="P115" s="87"/>
      <c r="Q115" s="87"/>
      <c r="R115" s="87"/>
      <c r="S115" s="87"/>
      <c r="T115" s="88"/>
      <c r="AT115" s="85" t="s">
        <v>125</v>
      </c>
      <c r="AU115" s="85" t="s">
        <v>76</v>
      </c>
      <c r="AV115" s="14" t="s">
        <v>115</v>
      </c>
      <c r="AW115" s="14" t="s">
        <v>30</v>
      </c>
      <c r="AX115" s="14" t="s">
        <v>74</v>
      </c>
      <c r="AY115" s="85" t="s">
        <v>108</v>
      </c>
    </row>
    <row r="116" spans="1:65" s="12" customFormat="1" ht="25.9" customHeight="1" x14ac:dyDescent="0.2">
      <c r="A116" s="240"/>
      <c r="B116" s="241"/>
      <c r="C116" s="240"/>
      <c r="D116" s="242" t="s">
        <v>68</v>
      </c>
      <c r="E116" s="243" t="s">
        <v>158</v>
      </c>
      <c r="F116" s="243" t="s">
        <v>159</v>
      </c>
      <c r="G116" s="240"/>
      <c r="H116" s="240"/>
      <c r="I116" s="240"/>
      <c r="J116" s="244">
        <f>BK116</f>
        <v>0</v>
      </c>
      <c r="K116" s="240"/>
      <c r="L116" s="62"/>
      <c r="M116" s="64"/>
      <c r="N116" s="65"/>
      <c r="O116" s="65"/>
      <c r="P116" s="66">
        <f>P117+P148</f>
        <v>0</v>
      </c>
      <c r="Q116" s="65"/>
      <c r="R116" s="66">
        <f>R117+R148</f>
        <v>65.281000000000006</v>
      </c>
      <c r="S116" s="65"/>
      <c r="T116" s="67">
        <f>T117+T148</f>
        <v>32.64752</v>
      </c>
      <c r="AR116" s="63" t="s">
        <v>127</v>
      </c>
      <c r="AT116" s="68" t="s">
        <v>68</v>
      </c>
      <c r="AU116" s="68" t="s">
        <v>69</v>
      </c>
      <c r="AY116" s="63" t="s">
        <v>108</v>
      </c>
      <c r="BK116" s="69">
        <f>BK117+BK148</f>
        <v>0</v>
      </c>
    </row>
    <row r="117" spans="1:65" s="12" customFormat="1" ht="22.9" customHeight="1" x14ac:dyDescent="0.2">
      <c r="A117" s="240"/>
      <c r="B117" s="241"/>
      <c r="C117" s="240"/>
      <c r="D117" s="242" t="s">
        <v>68</v>
      </c>
      <c r="E117" s="245" t="s">
        <v>160</v>
      </c>
      <c r="F117" s="245" t="s">
        <v>161</v>
      </c>
      <c r="G117" s="240"/>
      <c r="H117" s="240"/>
      <c r="I117" s="240"/>
      <c r="J117" s="246">
        <f>BK117</f>
        <v>0</v>
      </c>
      <c r="K117" s="240"/>
      <c r="L117" s="62"/>
      <c r="M117" s="64"/>
      <c r="N117" s="65"/>
      <c r="O117" s="65"/>
      <c r="P117" s="66">
        <f>SUM(P118:P147)</f>
        <v>0</v>
      </c>
      <c r="Q117" s="65"/>
      <c r="R117" s="66">
        <f>SUM(R118:R147)</f>
        <v>0</v>
      </c>
      <c r="S117" s="65"/>
      <c r="T117" s="67">
        <f>SUM(T118:T147)</f>
        <v>32.64752</v>
      </c>
      <c r="AR117" s="63" t="s">
        <v>127</v>
      </c>
      <c r="AT117" s="68" t="s">
        <v>68</v>
      </c>
      <c r="AU117" s="68" t="s">
        <v>74</v>
      </c>
      <c r="AY117" s="63" t="s">
        <v>108</v>
      </c>
      <c r="BK117" s="69">
        <f>SUM(BK118:BK147)</f>
        <v>0</v>
      </c>
    </row>
    <row r="118" spans="1:65" s="2" customFormat="1" ht="21.75" customHeight="1" x14ac:dyDescent="0.2">
      <c r="A118" s="193"/>
      <c r="B118" s="194"/>
      <c r="C118" s="247" t="s">
        <v>162</v>
      </c>
      <c r="D118" s="247" t="s">
        <v>110</v>
      </c>
      <c r="E118" s="248" t="s">
        <v>163</v>
      </c>
      <c r="F118" s="249" t="s">
        <v>164</v>
      </c>
      <c r="G118" s="250" t="s">
        <v>165</v>
      </c>
      <c r="H118" s="251">
        <v>15</v>
      </c>
      <c r="I118" s="70"/>
      <c r="J118" s="252">
        <f>ROUND(I118*H118,2)</f>
        <v>0</v>
      </c>
      <c r="K118" s="249" t="s">
        <v>114</v>
      </c>
      <c r="L118" s="24"/>
      <c r="M118" s="71" t="s">
        <v>3</v>
      </c>
      <c r="N118" s="72" t="s">
        <v>41</v>
      </c>
      <c r="O118" s="30"/>
      <c r="P118" s="73">
        <f>O118*H118</f>
        <v>0</v>
      </c>
      <c r="Q118" s="73">
        <v>0</v>
      </c>
      <c r="R118" s="73">
        <f>Q118*H118</f>
        <v>0</v>
      </c>
      <c r="S118" s="73">
        <v>1.75</v>
      </c>
      <c r="T118" s="74">
        <f>S118*H118</f>
        <v>26.25</v>
      </c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R118" s="75" t="s">
        <v>166</v>
      </c>
      <c r="AT118" s="75" t="s">
        <v>110</v>
      </c>
      <c r="AU118" s="75" t="s">
        <v>76</v>
      </c>
      <c r="AY118" s="19" t="s">
        <v>108</v>
      </c>
      <c r="BE118" s="76">
        <f>IF(N118="základní",J118,0)</f>
        <v>0</v>
      </c>
      <c r="BF118" s="76">
        <f>IF(N118="snížená",J118,0)</f>
        <v>0</v>
      </c>
      <c r="BG118" s="76">
        <f>IF(N118="zákl. přenesená",J118,0)</f>
        <v>0</v>
      </c>
      <c r="BH118" s="76">
        <f>IF(N118="sníž. přenesená",J118,0)</f>
        <v>0</v>
      </c>
      <c r="BI118" s="76">
        <f>IF(N118="nulová",J118,0)</f>
        <v>0</v>
      </c>
      <c r="BJ118" s="19" t="s">
        <v>74</v>
      </c>
      <c r="BK118" s="76">
        <f>ROUND(I118*H118,2)</f>
        <v>0</v>
      </c>
      <c r="BL118" s="19" t="s">
        <v>166</v>
      </c>
      <c r="BM118" s="75" t="s">
        <v>167</v>
      </c>
    </row>
    <row r="119" spans="1:65" s="2" customFormat="1" ht="39" x14ac:dyDescent="0.2">
      <c r="A119" s="193"/>
      <c r="B119" s="194"/>
      <c r="C119" s="193"/>
      <c r="D119" s="253" t="s">
        <v>123</v>
      </c>
      <c r="E119" s="193"/>
      <c r="F119" s="254" t="s">
        <v>168</v>
      </c>
      <c r="G119" s="193"/>
      <c r="H119" s="193"/>
      <c r="I119" s="193"/>
      <c r="J119" s="193"/>
      <c r="K119" s="193"/>
      <c r="L119" s="24"/>
      <c r="M119" s="77"/>
      <c r="N119" s="78"/>
      <c r="O119" s="30"/>
      <c r="P119" s="30"/>
      <c r="Q119" s="30"/>
      <c r="R119" s="30"/>
      <c r="S119" s="30"/>
      <c r="T119" s="31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T119" s="19" t="s">
        <v>123</v>
      </c>
      <c r="AU119" s="19" t="s">
        <v>76</v>
      </c>
    </row>
    <row r="120" spans="1:65" s="2" customFormat="1" ht="21.75" customHeight="1" x14ac:dyDescent="0.2">
      <c r="A120" s="193"/>
      <c r="B120" s="194"/>
      <c r="C120" s="247" t="s">
        <v>169</v>
      </c>
      <c r="D120" s="247" t="s">
        <v>110</v>
      </c>
      <c r="E120" s="248" t="s">
        <v>170</v>
      </c>
      <c r="F120" s="249" t="s">
        <v>171</v>
      </c>
      <c r="G120" s="250" t="s">
        <v>165</v>
      </c>
      <c r="H120" s="251">
        <v>9</v>
      </c>
      <c r="I120" s="70"/>
      <c r="J120" s="252">
        <f>ROUND(I120*H120,2)</f>
        <v>0</v>
      </c>
      <c r="K120" s="249" t="s">
        <v>114</v>
      </c>
      <c r="L120" s="24"/>
      <c r="M120" s="71" t="s">
        <v>3</v>
      </c>
      <c r="N120" s="72" t="s">
        <v>41</v>
      </c>
      <c r="O120" s="30"/>
      <c r="P120" s="73">
        <f>O120*H120</f>
        <v>0</v>
      </c>
      <c r="Q120" s="73">
        <v>0</v>
      </c>
      <c r="R120" s="73">
        <f>Q120*H120</f>
        <v>0</v>
      </c>
      <c r="S120" s="73">
        <v>0</v>
      </c>
      <c r="T120" s="74">
        <f>S120*H120</f>
        <v>0</v>
      </c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R120" s="75" t="s">
        <v>166</v>
      </c>
      <c r="AT120" s="75" t="s">
        <v>110</v>
      </c>
      <c r="AU120" s="75" t="s">
        <v>76</v>
      </c>
      <c r="AY120" s="19" t="s">
        <v>108</v>
      </c>
      <c r="BE120" s="76">
        <f>IF(N120="základní",J120,0)</f>
        <v>0</v>
      </c>
      <c r="BF120" s="76">
        <f>IF(N120="snížená",J120,0)</f>
        <v>0</v>
      </c>
      <c r="BG120" s="76">
        <f>IF(N120="zákl. přenesená",J120,0)</f>
        <v>0</v>
      </c>
      <c r="BH120" s="76">
        <f>IF(N120="sníž. přenesená",J120,0)</f>
        <v>0</v>
      </c>
      <c r="BI120" s="76">
        <f>IF(N120="nulová",J120,0)</f>
        <v>0</v>
      </c>
      <c r="BJ120" s="19" t="s">
        <v>74</v>
      </c>
      <c r="BK120" s="76">
        <f>ROUND(I120*H120,2)</f>
        <v>0</v>
      </c>
      <c r="BL120" s="19" t="s">
        <v>166</v>
      </c>
      <c r="BM120" s="75" t="s">
        <v>172</v>
      </c>
    </row>
    <row r="121" spans="1:65" s="2" customFormat="1" ht="33" customHeight="1" x14ac:dyDescent="0.2">
      <c r="A121" s="193"/>
      <c r="B121" s="194"/>
      <c r="C121" s="247" t="s">
        <v>173</v>
      </c>
      <c r="D121" s="247" t="s">
        <v>110</v>
      </c>
      <c r="E121" s="248" t="s">
        <v>174</v>
      </c>
      <c r="F121" s="249" t="s">
        <v>175</v>
      </c>
      <c r="G121" s="250" t="s">
        <v>165</v>
      </c>
      <c r="H121" s="251">
        <v>5</v>
      </c>
      <c r="I121" s="70"/>
      <c r="J121" s="252">
        <f>ROUND(I121*H121,2)</f>
        <v>0</v>
      </c>
      <c r="K121" s="249" t="s">
        <v>114</v>
      </c>
      <c r="L121" s="24"/>
      <c r="M121" s="71" t="s">
        <v>3</v>
      </c>
      <c r="N121" s="72" t="s">
        <v>41</v>
      </c>
      <c r="O121" s="30"/>
      <c r="P121" s="73">
        <f>O121*H121</f>
        <v>0</v>
      </c>
      <c r="Q121" s="73">
        <v>0</v>
      </c>
      <c r="R121" s="73">
        <f>Q121*H121</f>
        <v>0</v>
      </c>
      <c r="S121" s="73">
        <v>0</v>
      </c>
      <c r="T121" s="74">
        <f>S121*H121</f>
        <v>0</v>
      </c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R121" s="75" t="s">
        <v>166</v>
      </c>
      <c r="AT121" s="75" t="s">
        <v>110</v>
      </c>
      <c r="AU121" s="75" t="s">
        <v>76</v>
      </c>
      <c r="AY121" s="19" t="s">
        <v>108</v>
      </c>
      <c r="BE121" s="76">
        <f>IF(N121="základní",J121,0)</f>
        <v>0</v>
      </c>
      <c r="BF121" s="76">
        <f>IF(N121="snížená",J121,0)</f>
        <v>0</v>
      </c>
      <c r="BG121" s="76">
        <f>IF(N121="zákl. přenesená",J121,0)</f>
        <v>0</v>
      </c>
      <c r="BH121" s="76">
        <f>IF(N121="sníž. přenesená",J121,0)</f>
        <v>0</v>
      </c>
      <c r="BI121" s="76">
        <f>IF(N121="nulová",J121,0)</f>
        <v>0</v>
      </c>
      <c r="BJ121" s="19" t="s">
        <v>74</v>
      </c>
      <c r="BK121" s="76">
        <f>ROUND(I121*H121,2)</f>
        <v>0</v>
      </c>
      <c r="BL121" s="19" t="s">
        <v>166</v>
      </c>
      <c r="BM121" s="75" t="s">
        <v>176</v>
      </c>
    </row>
    <row r="122" spans="1:65" s="2" customFormat="1" ht="33" customHeight="1" x14ac:dyDescent="0.2">
      <c r="A122" s="193"/>
      <c r="B122" s="194"/>
      <c r="C122" s="247" t="s">
        <v>177</v>
      </c>
      <c r="D122" s="247" t="s">
        <v>110</v>
      </c>
      <c r="E122" s="248" t="s">
        <v>178</v>
      </c>
      <c r="F122" s="249" t="s">
        <v>179</v>
      </c>
      <c r="G122" s="250" t="s">
        <v>165</v>
      </c>
      <c r="H122" s="251">
        <v>2</v>
      </c>
      <c r="I122" s="70"/>
      <c r="J122" s="252">
        <f>ROUND(I122*H122,2)</f>
        <v>0</v>
      </c>
      <c r="K122" s="249" t="s">
        <v>114</v>
      </c>
      <c r="L122" s="24"/>
      <c r="M122" s="71" t="s">
        <v>3</v>
      </c>
      <c r="N122" s="72" t="s">
        <v>41</v>
      </c>
      <c r="O122" s="30"/>
      <c r="P122" s="73">
        <f>O122*H122</f>
        <v>0</v>
      </c>
      <c r="Q122" s="73">
        <v>0</v>
      </c>
      <c r="R122" s="73">
        <f>Q122*H122</f>
        <v>0</v>
      </c>
      <c r="S122" s="73">
        <v>0</v>
      </c>
      <c r="T122" s="74">
        <f>S122*H122</f>
        <v>0</v>
      </c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R122" s="75" t="s">
        <v>166</v>
      </c>
      <c r="AT122" s="75" t="s">
        <v>110</v>
      </c>
      <c r="AU122" s="75" t="s">
        <v>76</v>
      </c>
      <c r="AY122" s="19" t="s">
        <v>108</v>
      </c>
      <c r="BE122" s="76">
        <f>IF(N122="základní",J122,0)</f>
        <v>0</v>
      </c>
      <c r="BF122" s="76">
        <f>IF(N122="snížená",J122,0)</f>
        <v>0</v>
      </c>
      <c r="BG122" s="76">
        <f>IF(N122="zákl. přenesená",J122,0)</f>
        <v>0</v>
      </c>
      <c r="BH122" s="76">
        <f>IF(N122="sníž. přenesená",J122,0)</f>
        <v>0</v>
      </c>
      <c r="BI122" s="76">
        <f>IF(N122="nulová",J122,0)</f>
        <v>0</v>
      </c>
      <c r="BJ122" s="19" t="s">
        <v>74</v>
      </c>
      <c r="BK122" s="76">
        <f>ROUND(I122*H122,2)</f>
        <v>0</v>
      </c>
      <c r="BL122" s="19" t="s">
        <v>166</v>
      </c>
      <c r="BM122" s="75" t="s">
        <v>180</v>
      </c>
    </row>
    <row r="123" spans="1:65" s="2" customFormat="1" ht="33" customHeight="1" x14ac:dyDescent="0.2">
      <c r="A123" s="193"/>
      <c r="B123" s="194"/>
      <c r="C123" s="247" t="s">
        <v>181</v>
      </c>
      <c r="D123" s="247" t="s">
        <v>110</v>
      </c>
      <c r="E123" s="248" t="s">
        <v>182</v>
      </c>
      <c r="F123" s="249" t="s">
        <v>183</v>
      </c>
      <c r="G123" s="250" t="s">
        <v>165</v>
      </c>
      <c r="H123" s="251">
        <v>2</v>
      </c>
      <c r="I123" s="70"/>
      <c r="J123" s="252">
        <f>ROUND(I123*H123,2)</f>
        <v>0</v>
      </c>
      <c r="K123" s="249" t="s">
        <v>114</v>
      </c>
      <c r="L123" s="24"/>
      <c r="M123" s="71" t="s">
        <v>3</v>
      </c>
      <c r="N123" s="72" t="s">
        <v>41</v>
      </c>
      <c r="O123" s="30"/>
      <c r="P123" s="73">
        <f>O123*H123</f>
        <v>0</v>
      </c>
      <c r="Q123" s="73">
        <v>0</v>
      </c>
      <c r="R123" s="73">
        <f>Q123*H123</f>
        <v>0</v>
      </c>
      <c r="S123" s="73">
        <v>0</v>
      </c>
      <c r="T123" s="74">
        <f>S123*H123</f>
        <v>0</v>
      </c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R123" s="75" t="s">
        <v>166</v>
      </c>
      <c r="AT123" s="75" t="s">
        <v>110</v>
      </c>
      <c r="AU123" s="75" t="s">
        <v>76</v>
      </c>
      <c r="AY123" s="19" t="s">
        <v>108</v>
      </c>
      <c r="BE123" s="76">
        <f>IF(N123="základní",J123,0)</f>
        <v>0</v>
      </c>
      <c r="BF123" s="76">
        <f>IF(N123="snížená",J123,0)</f>
        <v>0</v>
      </c>
      <c r="BG123" s="76">
        <f>IF(N123="zákl. přenesená",J123,0)</f>
        <v>0</v>
      </c>
      <c r="BH123" s="76">
        <f>IF(N123="sníž. přenesená",J123,0)</f>
        <v>0</v>
      </c>
      <c r="BI123" s="76">
        <f>IF(N123="nulová",J123,0)</f>
        <v>0</v>
      </c>
      <c r="BJ123" s="19" t="s">
        <v>74</v>
      </c>
      <c r="BK123" s="76">
        <f>ROUND(I123*H123,2)</f>
        <v>0</v>
      </c>
      <c r="BL123" s="19" t="s">
        <v>166</v>
      </c>
      <c r="BM123" s="75" t="s">
        <v>184</v>
      </c>
    </row>
    <row r="124" spans="1:65" s="2" customFormat="1" ht="21.75" customHeight="1" x14ac:dyDescent="0.2">
      <c r="A124" s="193"/>
      <c r="B124" s="194"/>
      <c r="C124" s="247" t="s">
        <v>185</v>
      </c>
      <c r="D124" s="247" t="s">
        <v>110</v>
      </c>
      <c r="E124" s="248" t="s">
        <v>186</v>
      </c>
      <c r="F124" s="249" t="s">
        <v>187</v>
      </c>
      <c r="G124" s="250" t="s">
        <v>188</v>
      </c>
      <c r="H124" s="251">
        <v>41.723999999999997</v>
      </c>
      <c r="I124" s="70"/>
      <c r="J124" s="252">
        <f>ROUND(I124*H124,2)</f>
        <v>0</v>
      </c>
      <c r="K124" s="249" t="s">
        <v>114</v>
      </c>
      <c r="L124" s="24"/>
      <c r="M124" s="71" t="s">
        <v>3</v>
      </c>
      <c r="N124" s="72" t="s">
        <v>41</v>
      </c>
      <c r="O124" s="30"/>
      <c r="P124" s="73">
        <f>O124*H124</f>
        <v>0</v>
      </c>
      <c r="Q124" s="73">
        <v>0</v>
      </c>
      <c r="R124" s="73">
        <f>Q124*H124</f>
        <v>0</v>
      </c>
      <c r="S124" s="73">
        <v>0</v>
      </c>
      <c r="T124" s="74">
        <f>S124*H124</f>
        <v>0</v>
      </c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R124" s="75" t="s">
        <v>166</v>
      </c>
      <c r="AT124" s="75" t="s">
        <v>110</v>
      </c>
      <c r="AU124" s="75" t="s">
        <v>76</v>
      </c>
      <c r="AY124" s="19" t="s">
        <v>108</v>
      </c>
      <c r="BE124" s="76">
        <f>IF(N124="základní",J124,0)</f>
        <v>0</v>
      </c>
      <c r="BF124" s="76">
        <f>IF(N124="snížená",J124,0)</f>
        <v>0</v>
      </c>
      <c r="BG124" s="76">
        <f>IF(N124="zákl. přenesená",J124,0)</f>
        <v>0</v>
      </c>
      <c r="BH124" s="76">
        <f>IF(N124="sníž. přenesená",J124,0)</f>
        <v>0</v>
      </c>
      <c r="BI124" s="76">
        <f>IF(N124="nulová",J124,0)</f>
        <v>0</v>
      </c>
      <c r="BJ124" s="19" t="s">
        <v>74</v>
      </c>
      <c r="BK124" s="76">
        <f>ROUND(I124*H124,2)</f>
        <v>0</v>
      </c>
      <c r="BL124" s="19" t="s">
        <v>166</v>
      </c>
      <c r="BM124" s="75" t="s">
        <v>189</v>
      </c>
    </row>
    <row r="125" spans="1:65" s="15" customFormat="1" x14ac:dyDescent="0.2">
      <c r="A125" s="265"/>
      <c r="B125" s="266"/>
      <c r="C125" s="265"/>
      <c r="D125" s="253" t="s">
        <v>125</v>
      </c>
      <c r="E125" s="267" t="s">
        <v>3</v>
      </c>
      <c r="F125" s="268" t="s">
        <v>190</v>
      </c>
      <c r="G125" s="265"/>
      <c r="H125" s="267" t="s">
        <v>3</v>
      </c>
      <c r="I125" s="265"/>
      <c r="J125" s="265"/>
      <c r="K125" s="265"/>
      <c r="L125" s="89"/>
      <c r="M125" s="91"/>
      <c r="N125" s="92"/>
      <c r="O125" s="92"/>
      <c r="P125" s="92"/>
      <c r="Q125" s="92"/>
      <c r="R125" s="92"/>
      <c r="S125" s="92"/>
      <c r="T125" s="93"/>
      <c r="AT125" s="90" t="s">
        <v>125</v>
      </c>
      <c r="AU125" s="90" t="s">
        <v>76</v>
      </c>
      <c r="AV125" s="15" t="s">
        <v>74</v>
      </c>
      <c r="AW125" s="15" t="s">
        <v>30</v>
      </c>
      <c r="AX125" s="15" t="s">
        <v>69</v>
      </c>
      <c r="AY125" s="90" t="s">
        <v>108</v>
      </c>
    </row>
    <row r="126" spans="1:65" s="13" customFormat="1" x14ac:dyDescent="0.2">
      <c r="A126" s="255"/>
      <c r="B126" s="256"/>
      <c r="C126" s="255"/>
      <c r="D126" s="253" t="s">
        <v>125</v>
      </c>
      <c r="E126" s="257" t="s">
        <v>3</v>
      </c>
      <c r="F126" s="258" t="s">
        <v>191</v>
      </c>
      <c r="G126" s="255"/>
      <c r="H126" s="259">
        <v>13.646000000000001</v>
      </c>
      <c r="I126" s="255"/>
      <c r="J126" s="255"/>
      <c r="K126" s="255"/>
      <c r="L126" s="79"/>
      <c r="M126" s="81"/>
      <c r="N126" s="82"/>
      <c r="O126" s="82"/>
      <c r="P126" s="82"/>
      <c r="Q126" s="82"/>
      <c r="R126" s="82"/>
      <c r="S126" s="82"/>
      <c r="T126" s="83"/>
      <c r="AT126" s="80" t="s">
        <v>125</v>
      </c>
      <c r="AU126" s="80" t="s">
        <v>76</v>
      </c>
      <c r="AV126" s="13" t="s">
        <v>76</v>
      </c>
      <c r="AW126" s="13" t="s">
        <v>30</v>
      </c>
      <c r="AX126" s="13" t="s">
        <v>69</v>
      </c>
      <c r="AY126" s="80" t="s">
        <v>108</v>
      </c>
    </row>
    <row r="127" spans="1:65" s="16" customFormat="1" x14ac:dyDescent="0.2">
      <c r="A127" s="269"/>
      <c r="B127" s="270"/>
      <c r="C127" s="269"/>
      <c r="D127" s="253" t="s">
        <v>125</v>
      </c>
      <c r="E127" s="271" t="s">
        <v>3</v>
      </c>
      <c r="F127" s="272" t="s">
        <v>192</v>
      </c>
      <c r="G127" s="269"/>
      <c r="H127" s="273">
        <v>13.646000000000001</v>
      </c>
      <c r="I127" s="269"/>
      <c r="J127" s="269"/>
      <c r="K127" s="269"/>
      <c r="L127" s="94"/>
      <c r="M127" s="96"/>
      <c r="N127" s="97"/>
      <c r="O127" s="97"/>
      <c r="P127" s="97"/>
      <c r="Q127" s="97"/>
      <c r="R127" s="97"/>
      <c r="S127" s="97"/>
      <c r="T127" s="98"/>
      <c r="AT127" s="95" t="s">
        <v>125</v>
      </c>
      <c r="AU127" s="95" t="s">
        <v>76</v>
      </c>
      <c r="AV127" s="16" t="s">
        <v>127</v>
      </c>
      <c r="AW127" s="16" t="s">
        <v>30</v>
      </c>
      <c r="AX127" s="16" t="s">
        <v>69</v>
      </c>
      <c r="AY127" s="95" t="s">
        <v>108</v>
      </c>
    </row>
    <row r="128" spans="1:65" s="15" customFormat="1" x14ac:dyDescent="0.2">
      <c r="A128" s="265"/>
      <c r="B128" s="266"/>
      <c r="C128" s="265"/>
      <c r="D128" s="253" t="s">
        <v>125</v>
      </c>
      <c r="E128" s="267" t="s">
        <v>3</v>
      </c>
      <c r="F128" s="268" t="s">
        <v>193</v>
      </c>
      <c r="G128" s="265"/>
      <c r="H128" s="267" t="s">
        <v>3</v>
      </c>
      <c r="I128" s="265"/>
      <c r="J128" s="265"/>
      <c r="K128" s="265"/>
      <c r="L128" s="89"/>
      <c r="M128" s="91"/>
      <c r="N128" s="92"/>
      <c r="O128" s="92"/>
      <c r="P128" s="92"/>
      <c r="Q128" s="92"/>
      <c r="R128" s="92"/>
      <c r="S128" s="92"/>
      <c r="T128" s="93"/>
      <c r="AT128" s="90" t="s">
        <v>125</v>
      </c>
      <c r="AU128" s="90" t="s">
        <v>76</v>
      </c>
      <c r="AV128" s="15" t="s">
        <v>74</v>
      </c>
      <c r="AW128" s="15" t="s">
        <v>30</v>
      </c>
      <c r="AX128" s="15" t="s">
        <v>69</v>
      </c>
      <c r="AY128" s="90" t="s">
        <v>108</v>
      </c>
    </row>
    <row r="129" spans="1:65" s="13" customFormat="1" x14ac:dyDescent="0.2">
      <c r="A129" s="255"/>
      <c r="B129" s="256"/>
      <c r="C129" s="255"/>
      <c r="D129" s="253" t="s">
        <v>125</v>
      </c>
      <c r="E129" s="257" t="s">
        <v>3</v>
      </c>
      <c r="F129" s="258" t="s">
        <v>194</v>
      </c>
      <c r="G129" s="255"/>
      <c r="H129" s="259">
        <v>0.91400000000000003</v>
      </c>
      <c r="I129" s="255"/>
      <c r="J129" s="255"/>
      <c r="K129" s="255"/>
      <c r="L129" s="79"/>
      <c r="M129" s="81"/>
      <c r="N129" s="82"/>
      <c r="O129" s="82"/>
      <c r="P129" s="82"/>
      <c r="Q129" s="82"/>
      <c r="R129" s="82"/>
      <c r="S129" s="82"/>
      <c r="T129" s="83"/>
      <c r="AT129" s="80" t="s">
        <v>125</v>
      </c>
      <c r="AU129" s="80" t="s">
        <v>76</v>
      </c>
      <c r="AV129" s="13" t="s">
        <v>76</v>
      </c>
      <c r="AW129" s="13" t="s">
        <v>30</v>
      </c>
      <c r="AX129" s="13" t="s">
        <v>69</v>
      </c>
      <c r="AY129" s="80" t="s">
        <v>108</v>
      </c>
    </row>
    <row r="130" spans="1:65" s="13" customFormat="1" x14ac:dyDescent="0.2">
      <c r="A130" s="255"/>
      <c r="B130" s="256"/>
      <c r="C130" s="255"/>
      <c r="D130" s="253" t="s">
        <v>125</v>
      </c>
      <c r="E130" s="257" t="s">
        <v>3</v>
      </c>
      <c r="F130" s="258" t="s">
        <v>195</v>
      </c>
      <c r="G130" s="255"/>
      <c r="H130" s="259">
        <v>1.829</v>
      </c>
      <c r="I130" s="255"/>
      <c r="J130" s="255"/>
      <c r="K130" s="255"/>
      <c r="L130" s="79"/>
      <c r="M130" s="81"/>
      <c r="N130" s="82"/>
      <c r="O130" s="82"/>
      <c r="P130" s="82"/>
      <c r="Q130" s="82"/>
      <c r="R130" s="82"/>
      <c r="S130" s="82"/>
      <c r="T130" s="83"/>
      <c r="AT130" s="80" t="s">
        <v>125</v>
      </c>
      <c r="AU130" s="80" t="s">
        <v>76</v>
      </c>
      <c r="AV130" s="13" t="s">
        <v>76</v>
      </c>
      <c r="AW130" s="13" t="s">
        <v>30</v>
      </c>
      <c r="AX130" s="13" t="s">
        <v>69</v>
      </c>
      <c r="AY130" s="80" t="s">
        <v>108</v>
      </c>
    </row>
    <row r="131" spans="1:65" s="13" customFormat="1" x14ac:dyDescent="0.2">
      <c r="A131" s="255"/>
      <c r="B131" s="256"/>
      <c r="C131" s="255"/>
      <c r="D131" s="253" t="s">
        <v>125</v>
      </c>
      <c r="E131" s="257" t="s">
        <v>3</v>
      </c>
      <c r="F131" s="258" t="s">
        <v>194</v>
      </c>
      <c r="G131" s="255"/>
      <c r="H131" s="259">
        <v>0.91400000000000003</v>
      </c>
      <c r="I131" s="255"/>
      <c r="J131" s="255"/>
      <c r="K131" s="255"/>
      <c r="L131" s="79"/>
      <c r="M131" s="81"/>
      <c r="N131" s="82"/>
      <c r="O131" s="82"/>
      <c r="P131" s="82"/>
      <c r="Q131" s="82"/>
      <c r="R131" s="82"/>
      <c r="S131" s="82"/>
      <c r="T131" s="83"/>
      <c r="AT131" s="80" t="s">
        <v>125</v>
      </c>
      <c r="AU131" s="80" t="s">
        <v>76</v>
      </c>
      <c r="AV131" s="13" t="s">
        <v>76</v>
      </c>
      <c r="AW131" s="13" t="s">
        <v>30</v>
      </c>
      <c r="AX131" s="13" t="s">
        <v>69</v>
      </c>
      <c r="AY131" s="80" t="s">
        <v>108</v>
      </c>
    </row>
    <row r="132" spans="1:65" s="13" customFormat="1" x14ac:dyDescent="0.2">
      <c r="A132" s="255"/>
      <c r="B132" s="256"/>
      <c r="C132" s="255"/>
      <c r="D132" s="253" t="s">
        <v>125</v>
      </c>
      <c r="E132" s="257" t="s">
        <v>3</v>
      </c>
      <c r="F132" s="258" t="s">
        <v>196</v>
      </c>
      <c r="G132" s="255"/>
      <c r="H132" s="259">
        <v>7.101</v>
      </c>
      <c r="I132" s="255"/>
      <c r="J132" s="255"/>
      <c r="K132" s="255"/>
      <c r="L132" s="79"/>
      <c r="M132" s="81"/>
      <c r="N132" s="82"/>
      <c r="O132" s="82"/>
      <c r="P132" s="82"/>
      <c r="Q132" s="82"/>
      <c r="R132" s="82"/>
      <c r="S132" s="82"/>
      <c r="T132" s="83"/>
      <c r="AT132" s="80" t="s">
        <v>125</v>
      </c>
      <c r="AU132" s="80" t="s">
        <v>76</v>
      </c>
      <c r="AV132" s="13" t="s">
        <v>76</v>
      </c>
      <c r="AW132" s="13" t="s">
        <v>30</v>
      </c>
      <c r="AX132" s="13" t="s">
        <v>69</v>
      </c>
      <c r="AY132" s="80" t="s">
        <v>108</v>
      </c>
    </row>
    <row r="133" spans="1:65" s="13" customFormat="1" x14ac:dyDescent="0.2">
      <c r="A133" s="255"/>
      <c r="B133" s="256"/>
      <c r="C133" s="255"/>
      <c r="D133" s="253" t="s">
        <v>125</v>
      </c>
      <c r="E133" s="257" t="s">
        <v>3</v>
      </c>
      <c r="F133" s="258" t="s">
        <v>197</v>
      </c>
      <c r="G133" s="255"/>
      <c r="H133" s="259">
        <v>4.734</v>
      </c>
      <c r="I133" s="255"/>
      <c r="J133" s="255"/>
      <c r="K133" s="255"/>
      <c r="L133" s="79"/>
      <c r="M133" s="81"/>
      <c r="N133" s="82"/>
      <c r="O133" s="82"/>
      <c r="P133" s="82"/>
      <c r="Q133" s="82"/>
      <c r="R133" s="82"/>
      <c r="S133" s="82"/>
      <c r="T133" s="83"/>
      <c r="AT133" s="80" t="s">
        <v>125</v>
      </c>
      <c r="AU133" s="80" t="s">
        <v>76</v>
      </c>
      <c r="AV133" s="13" t="s">
        <v>76</v>
      </c>
      <c r="AW133" s="13" t="s">
        <v>30</v>
      </c>
      <c r="AX133" s="13" t="s">
        <v>69</v>
      </c>
      <c r="AY133" s="80" t="s">
        <v>108</v>
      </c>
    </row>
    <row r="134" spans="1:65" s="13" customFormat="1" x14ac:dyDescent="0.2">
      <c r="A134" s="255"/>
      <c r="B134" s="256"/>
      <c r="C134" s="255"/>
      <c r="D134" s="253" t="s">
        <v>125</v>
      </c>
      <c r="E134" s="257" t="s">
        <v>3</v>
      </c>
      <c r="F134" s="258" t="s">
        <v>194</v>
      </c>
      <c r="G134" s="255"/>
      <c r="H134" s="259">
        <v>0.91400000000000003</v>
      </c>
      <c r="I134" s="255"/>
      <c r="J134" s="255"/>
      <c r="K134" s="255"/>
      <c r="L134" s="79"/>
      <c r="M134" s="81"/>
      <c r="N134" s="82"/>
      <c r="O134" s="82"/>
      <c r="P134" s="82"/>
      <c r="Q134" s="82"/>
      <c r="R134" s="82"/>
      <c r="S134" s="82"/>
      <c r="T134" s="83"/>
      <c r="AT134" s="80" t="s">
        <v>125</v>
      </c>
      <c r="AU134" s="80" t="s">
        <v>76</v>
      </c>
      <c r="AV134" s="13" t="s">
        <v>76</v>
      </c>
      <c r="AW134" s="13" t="s">
        <v>30</v>
      </c>
      <c r="AX134" s="13" t="s">
        <v>69</v>
      </c>
      <c r="AY134" s="80" t="s">
        <v>108</v>
      </c>
    </row>
    <row r="135" spans="1:65" s="13" customFormat="1" x14ac:dyDescent="0.2">
      <c r="A135" s="255"/>
      <c r="B135" s="256"/>
      <c r="C135" s="255"/>
      <c r="D135" s="253" t="s">
        <v>125</v>
      </c>
      <c r="E135" s="257" t="s">
        <v>3</v>
      </c>
      <c r="F135" s="258" t="s">
        <v>195</v>
      </c>
      <c r="G135" s="255"/>
      <c r="H135" s="259">
        <v>1.829</v>
      </c>
      <c r="I135" s="255"/>
      <c r="J135" s="255"/>
      <c r="K135" s="255"/>
      <c r="L135" s="79"/>
      <c r="M135" s="81"/>
      <c r="N135" s="82"/>
      <c r="O135" s="82"/>
      <c r="P135" s="82"/>
      <c r="Q135" s="82"/>
      <c r="R135" s="82"/>
      <c r="S135" s="82"/>
      <c r="T135" s="83"/>
      <c r="AT135" s="80" t="s">
        <v>125</v>
      </c>
      <c r="AU135" s="80" t="s">
        <v>76</v>
      </c>
      <c r="AV135" s="13" t="s">
        <v>76</v>
      </c>
      <c r="AW135" s="13" t="s">
        <v>30</v>
      </c>
      <c r="AX135" s="13" t="s">
        <v>69</v>
      </c>
      <c r="AY135" s="80" t="s">
        <v>108</v>
      </c>
    </row>
    <row r="136" spans="1:65" s="13" customFormat="1" x14ac:dyDescent="0.2">
      <c r="A136" s="255"/>
      <c r="B136" s="256"/>
      <c r="C136" s="255"/>
      <c r="D136" s="253" t="s">
        <v>125</v>
      </c>
      <c r="E136" s="257" t="s">
        <v>3</v>
      </c>
      <c r="F136" s="258" t="s">
        <v>194</v>
      </c>
      <c r="G136" s="255"/>
      <c r="H136" s="259">
        <v>0.91400000000000003</v>
      </c>
      <c r="I136" s="255"/>
      <c r="J136" s="255"/>
      <c r="K136" s="255"/>
      <c r="L136" s="79"/>
      <c r="M136" s="81"/>
      <c r="N136" s="82"/>
      <c r="O136" s="82"/>
      <c r="P136" s="82"/>
      <c r="Q136" s="82"/>
      <c r="R136" s="82"/>
      <c r="S136" s="82"/>
      <c r="T136" s="83"/>
      <c r="AT136" s="80" t="s">
        <v>125</v>
      </c>
      <c r="AU136" s="80" t="s">
        <v>76</v>
      </c>
      <c r="AV136" s="13" t="s">
        <v>76</v>
      </c>
      <c r="AW136" s="13" t="s">
        <v>30</v>
      </c>
      <c r="AX136" s="13" t="s">
        <v>69</v>
      </c>
      <c r="AY136" s="80" t="s">
        <v>108</v>
      </c>
    </row>
    <row r="137" spans="1:65" s="13" customFormat="1" x14ac:dyDescent="0.2">
      <c r="A137" s="255"/>
      <c r="B137" s="256"/>
      <c r="C137" s="255"/>
      <c r="D137" s="253" t="s">
        <v>125</v>
      </c>
      <c r="E137" s="257" t="s">
        <v>3</v>
      </c>
      <c r="F137" s="258" t="s">
        <v>198</v>
      </c>
      <c r="G137" s="255"/>
      <c r="H137" s="259">
        <v>2.367</v>
      </c>
      <c r="I137" s="255"/>
      <c r="J137" s="255"/>
      <c r="K137" s="255"/>
      <c r="L137" s="79"/>
      <c r="M137" s="81"/>
      <c r="N137" s="82"/>
      <c r="O137" s="82"/>
      <c r="P137" s="82"/>
      <c r="Q137" s="82"/>
      <c r="R137" s="82"/>
      <c r="S137" s="82"/>
      <c r="T137" s="83"/>
      <c r="AT137" s="80" t="s">
        <v>125</v>
      </c>
      <c r="AU137" s="80" t="s">
        <v>76</v>
      </c>
      <c r="AV137" s="13" t="s">
        <v>76</v>
      </c>
      <c r="AW137" s="13" t="s">
        <v>30</v>
      </c>
      <c r="AX137" s="13" t="s">
        <v>69</v>
      </c>
      <c r="AY137" s="80" t="s">
        <v>108</v>
      </c>
    </row>
    <row r="138" spans="1:65" s="13" customFormat="1" x14ac:dyDescent="0.2">
      <c r="A138" s="255"/>
      <c r="B138" s="256"/>
      <c r="C138" s="255"/>
      <c r="D138" s="253" t="s">
        <v>125</v>
      </c>
      <c r="E138" s="257" t="s">
        <v>3</v>
      </c>
      <c r="F138" s="258" t="s">
        <v>198</v>
      </c>
      <c r="G138" s="255"/>
      <c r="H138" s="259">
        <v>2.367</v>
      </c>
      <c r="I138" s="255"/>
      <c r="J138" s="255"/>
      <c r="K138" s="255"/>
      <c r="L138" s="79"/>
      <c r="M138" s="81"/>
      <c r="N138" s="82"/>
      <c r="O138" s="82"/>
      <c r="P138" s="82"/>
      <c r="Q138" s="82"/>
      <c r="R138" s="82"/>
      <c r="S138" s="82"/>
      <c r="T138" s="83"/>
      <c r="AT138" s="80" t="s">
        <v>125</v>
      </c>
      <c r="AU138" s="80" t="s">
        <v>76</v>
      </c>
      <c r="AV138" s="13" t="s">
        <v>76</v>
      </c>
      <c r="AW138" s="13" t="s">
        <v>30</v>
      </c>
      <c r="AX138" s="13" t="s">
        <v>69</v>
      </c>
      <c r="AY138" s="80" t="s">
        <v>108</v>
      </c>
    </row>
    <row r="139" spans="1:65" s="13" customFormat="1" x14ac:dyDescent="0.2">
      <c r="A139" s="255"/>
      <c r="B139" s="256"/>
      <c r="C139" s="255"/>
      <c r="D139" s="253" t="s">
        <v>125</v>
      </c>
      <c r="E139" s="257" t="s">
        <v>3</v>
      </c>
      <c r="F139" s="258" t="s">
        <v>198</v>
      </c>
      <c r="G139" s="255"/>
      <c r="H139" s="259">
        <v>2.367</v>
      </c>
      <c r="I139" s="255"/>
      <c r="J139" s="255"/>
      <c r="K139" s="255"/>
      <c r="L139" s="79"/>
      <c r="M139" s="81"/>
      <c r="N139" s="82"/>
      <c r="O139" s="82"/>
      <c r="P139" s="82"/>
      <c r="Q139" s="82"/>
      <c r="R139" s="82"/>
      <c r="S139" s="82"/>
      <c r="T139" s="83"/>
      <c r="AT139" s="80" t="s">
        <v>125</v>
      </c>
      <c r="AU139" s="80" t="s">
        <v>76</v>
      </c>
      <c r="AV139" s="13" t="s">
        <v>76</v>
      </c>
      <c r="AW139" s="13" t="s">
        <v>30</v>
      </c>
      <c r="AX139" s="13" t="s">
        <v>69</v>
      </c>
      <c r="AY139" s="80" t="s">
        <v>108</v>
      </c>
    </row>
    <row r="140" spans="1:65" s="13" customFormat="1" x14ac:dyDescent="0.2">
      <c r="A140" s="255"/>
      <c r="B140" s="256"/>
      <c r="C140" s="255"/>
      <c r="D140" s="253" t="s">
        <v>125</v>
      </c>
      <c r="E140" s="257" t="s">
        <v>3</v>
      </c>
      <c r="F140" s="258" t="s">
        <v>194</v>
      </c>
      <c r="G140" s="255"/>
      <c r="H140" s="259">
        <v>0.91400000000000003</v>
      </c>
      <c r="I140" s="255"/>
      <c r="J140" s="255"/>
      <c r="K140" s="255"/>
      <c r="L140" s="79"/>
      <c r="M140" s="81"/>
      <c r="N140" s="82"/>
      <c r="O140" s="82"/>
      <c r="P140" s="82"/>
      <c r="Q140" s="82"/>
      <c r="R140" s="82"/>
      <c r="S140" s="82"/>
      <c r="T140" s="83"/>
      <c r="AT140" s="80" t="s">
        <v>125</v>
      </c>
      <c r="AU140" s="80" t="s">
        <v>76</v>
      </c>
      <c r="AV140" s="13" t="s">
        <v>76</v>
      </c>
      <c r="AW140" s="13" t="s">
        <v>30</v>
      </c>
      <c r="AX140" s="13" t="s">
        <v>69</v>
      </c>
      <c r="AY140" s="80" t="s">
        <v>108</v>
      </c>
    </row>
    <row r="141" spans="1:65" s="13" customFormat="1" x14ac:dyDescent="0.2">
      <c r="A141" s="255"/>
      <c r="B141" s="256"/>
      <c r="C141" s="255"/>
      <c r="D141" s="253" t="s">
        <v>125</v>
      </c>
      <c r="E141" s="257" t="s">
        <v>3</v>
      </c>
      <c r="F141" s="258" t="s">
        <v>194</v>
      </c>
      <c r="G141" s="255"/>
      <c r="H141" s="259">
        <v>0.91400000000000003</v>
      </c>
      <c r="I141" s="255"/>
      <c r="J141" s="255"/>
      <c r="K141" s="255"/>
      <c r="L141" s="79"/>
      <c r="M141" s="81"/>
      <c r="N141" s="82"/>
      <c r="O141" s="82"/>
      <c r="P141" s="82"/>
      <c r="Q141" s="82"/>
      <c r="R141" s="82"/>
      <c r="S141" s="82"/>
      <c r="T141" s="83"/>
      <c r="AT141" s="80" t="s">
        <v>125</v>
      </c>
      <c r="AU141" s="80" t="s">
        <v>76</v>
      </c>
      <c r="AV141" s="13" t="s">
        <v>76</v>
      </c>
      <c r="AW141" s="13" t="s">
        <v>30</v>
      </c>
      <c r="AX141" s="13" t="s">
        <v>69</v>
      </c>
      <c r="AY141" s="80" t="s">
        <v>108</v>
      </c>
    </row>
    <row r="142" spans="1:65" s="16" customFormat="1" x14ac:dyDescent="0.2">
      <c r="A142" s="269"/>
      <c r="B142" s="270"/>
      <c r="C142" s="269"/>
      <c r="D142" s="253" t="s">
        <v>125</v>
      </c>
      <c r="E142" s="271" t="s">
        <v>3</v>
      </c>
      <c r="F142" s="272" t="s">
        <v>192</v>
      </c>
      <c r="G142" s="269"/>
      <c r="H142" s="273">
        <v>28.078000000000007</v>
      </c>
      <c r="I142" s="269"/>
      <c r="J142" s="269"/>
      <c r="K142" s="269"/>
      <c r="L142" s="94"/>
      <c r="M142" s="96"/>
      <c r="N142" s="97"/>
      <c r="O142" s="97"/>
      <c r="P142" s="97"/>
      <c r="Q142" s="97"/>
      <c r="R142" s="97"/>
      <c r="S142" s="97"/>
      <c r="T142" s="98"/>
      <c r="AT142" s="95" t="s">
        <v>125</v>
      </c>
      <c r="AU142" s="95" t="s">
        <v>76</v>
      </c>
      <c r="AV142" s="16" t="s">
        <v>127</v>
      </c>
      <c r="AW142" s="16" t="s">
        <v>30</v>
      </c>
      <c r="AX142" s="16" t="s">
        <v>69</v>
      </c>
      <c r="AY142" s="95" t="s">
        <v>108</v>
      </c>
    </row>
    <row r="143" spans="1:65" s="14" customFormat="1" x14ac:dyDescent="0.2">
      <c r="A143" s="260"/>
      <c r="B143" s="261"/>
      <c r="C143" s="260"/>
      <c r="D143" s="253" t="s">
        <v>125</v>
      </c>
      <c r="E143" s="262" t="s">
        <v>3</v>
      </c>
      <c r="F143" s="263" t="s">
        <v>133</v>
      </c>
      <c r="G143" s="260"/>
      <c r="H143" s="264">
        <v>41.723999999999997</v>
      </c>
      <c r="I143" s="260"/>
      <c r="J143" s="260"/>
      <c r="K143" s="260"/>
      <c r="L143" s="84"/>
      <c r="M143" s="86"/>
      <c r="N143" s="87"/>
      <c r="O143" s="87"/>
      <c r="P143" s="87"/>
      <c r="Q143" s="87"/>
      <c r="R143" s="87"/>
      <c r="S143" s="87"/>
      <c r="T143" s="88"/>
      <c r="AT143" s="85" t="s">
        <v>125</v>
      </c>
      <c r="AU143" s="85" t="s">
        <v>76</v>
      </c>
      <c r="AV143" s="14" t="s">
        <v>115</v>
      </c>
      <c r="AW143" s="14" t="s">
        <v>30</v>
      </c>
      <c r="AX143" s="14" t="s">
        <v>74</v>
      </c>
      <c r="AY143" s="85" t="s">
        <v>108</v>
      </c>
    </row>
    <row r="144" spans="1:65" s="2" customFormat="1" ht="33" customHeight="1" x14ac:dyDescent="0.2">
      <c r="A144" s="193"/>
      <c r="B144" s="194"/>
      <c r="C144" s="247" t="s">
        <v>199</v>
      </c>
      <c r="D144" s="247" t="s">
        <v>110</v>
      </c>
      <c r="E144" s="248" t="s">
        <v>200</v>
      </c>
      <c r="F144" s="249" t="s">
        <v>201</v>
      </c>
      <c r="G144" s="250" t="s">
        <v>202</v>
      </c>
      <c r="H144" s="251">
        <v>7.58</v>
      </c>
      <c r="I144" s="70"/>
      <c r="J144" s="252">
        <f>ROUND(I144*H144,2)</f>
        <v>0</v>
      </c>
      <c r="K144" s="249" t="s">
        <v>114</v>
      </c>
      <c r="L144" s="24"/>
      <c r="M144" s="71" t="s">
        <v>3</v>
      </c>
      <c r="N144" s="72" t="s">
        <v>41</v>
      </c>
      <c r="O144" s="30"/>
      <c r="P144" s="73">
        <f>O144*H144</f>
        <v>0</v>
      </c>
      <c r="Q144" s="73">
        <v>0</v>
      </c>
      <c r="R144" s="73">
        <f>Q144*H144</f>
        <v>0</v>
      </c>
      <c r="S144" s="73">
        <v>0.84399999999999997</v>
      </c>
      <c r="T144" s="74">
        <f>S144*H144</f>
        <v>6.3975200000000001</v>
      </c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R144" s="75" t="s">
        <v>166</v>
      </c>
      <c r="AT144" s="75" t="s">
        <v>110</v>
      </c>
      <c r="AU144" s="75" t="s">
        <v>76</v>
      </c>
      <c r="AY144" s="19" t="s">
        <v>108</v>
      </c>
      <c r="BE144" s="76">
        <f>IF(N144="základní",J144,0)</f>
        <v>0</v>
      </c>
      <c r="BF144" s="76">
        <f>IF(N144="snížená",J144,0)</f>
        <v>0</v>
      </c>
      <c r="BG144" s="76">
        <f>IF(N144="zákl. přenesená",J144,0)</f>
        <v>0</v>
      </c>
      <c r="BH144" s="76">
        <f>IF(N144="sníž. přenesená",J144,0)</f>
        <v>0</v>
      </c>
      <c r="BI144" s="76">
        <f>IF(N144="nulová",J144,0)</f>
        <v>0</v>
      </c>
      <c r="BJ144" s="19" t="s">
        <v>74</v>
      </c>
      <c r="BK144" s="76">
        <f>ROUND(I144*H144,2)</f>
        <v>0</v>
      </c>
      <c r="BL144" s="19" t="s">
        <v>166</v>
      </c>
      <c r="BM144" s="75" t="s">
        <v>203</v>
      </c>
    </row>
    <row r="145" spans="1:65" s="2" customFormat="1" ht="33" customHeight="1" x14ac:dyDescent="0.2">
      <c r="A145" s="193"/>
      <c r="B145" s="194"/>
      <c r="C145" s="247" t="s">
        <v>204</v>
      </c>
      <c r="D145" s="247" t="s">
        <v>110</v>
      </c>
      <c r="E145" s="248" t="s">
        <v>205</v>
      </c>
      <c r="F145" s="249" t="s">
        <v>206</v>
      </c>
      <c r="G145" s="250" t="s">
        <v>165</v>
      </c>
      <c r="H145" s="251">
        <v>12</v>
      </c>
      <c r="I145" s="70"/>
      <c r="J145" s="252">
        <f>ROUND(I145*H145,2)</f>
        <v>0</v>
      </c>
      <c r="K145" s="249" t="s">
        <v>114</v>
      </c>
      <c r="L145" s="24"/>
      <c r="M145" s="71" t="s">
        <v>3</v>
      </c>
      <c r="N145" s="72" t="s">
        <v>41</v>
      </c>
      <c r="O145" s="30"/>
      <c r="P145" s="73">
        <f>O145*H145</f>
        <v>0</v>
      </c>
      <c r="Q145" s="73">
        <v>0</v>
      </c>
      <c r="R145" s="73">
        <f>Q145*H145</f>
        <v>0</v>
      </c>
      <c r="S145" s="73">
        <v>0</v>
      </c>
      <c r="T145" s="74">
        <f>S145*H145</f>
        <v>0</v>
      </c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R145" s="75" t="s">
        <v>166</v>
      </c>
      <c r="AT145" s="75" t="s">
        <v>110</v>
      </c>
      <c r="AU145" s="75" t="s">
        <v>76</v>
      </c>
      <c r="AY145" s="19" t="s">
        <v>108</v>
      </c>
      <c r="BE145" s="76">
        <f>IF(N145="základní",J145,0)</f>
        <v>0</v>
      </c>
      <c r="BF145" s="76">
        <f>IF(N145="snížená",J145,0)</f>
        <v>0</v>
      </c>
      <c r="BG145" s="76">
        <f>IF(N145="zákl. přenesená",J145,0)</f>
        <v>0</v>
      </c>
      <c r="BH145" s="76">
        <f>IF(N145="sníž. přenesená",J145,0)</f>
        <v>0</v>
      </c>
      <c r="BI145" s="76">
        <f>IF(N145="nulová",J145,0)</f>
        <v>0</v>
      </c>
      <c r="BJ145" s="19" t="s">
        <v>74</v>
      </c>
      <c r="BK145" s="76">
        <f>ROUND(I145*H145,2)</f>
        <v>0</v>
      </c>
      <c r="BL145" s="19" t="s">
        <v>166</v>
      </c>
      <c r="BM145" s="75" t="s">
        <v>207</v>
      </c>
    </row>
    <row r="146" spans="1:65" s="13" customFormat="1" x14ac:dyDescent="0.2">
      <c r="A146" s="255"/>
      <c r="B146" s="256"/>
      <c r="C146" s="255"/>
      <c r="D146" s="253" t="s">
        <v>125</v>
      </c>
      <c r="E146" s="257" t="s">
        <v>3</v>
      </c>
      <c r="F146" s="258" t="s">
        <v>208</v>
      </c>
      <c r="G146" s="255"/>
      <c r="H146" s="259">
        <v>12</v>
      </c>
      <c r="I146" s="255"/>
      <c r="J146" s="255"/>
      <c r="K146" s="255"/>
      <c r="L146" s="79"/>
      <c r="M146" s="81"/>
      <c r="N146" s="82"/>
      <c r="O146" s="82"/>
      <c r="P146" s="82"/>
      <c r="Q146" s="82"/>
      <c r="R146" s="82"/>
      <c r="S146" s="82"/>
      <c r="T146" s="83"/>
      <c r="AT146" s="80" t="s">
        <v>125</v>
      </c>
      <c r="AU146" s="80" t="s">
        <v>76</v>
      </c>
      <c r="AV146" s="13" t="s">
        <v>76</v>
      </c>
      <c r="AW146" s="13" t="s">
        <v>30</v>
      </c>
      <c r="AX146" s="13" t="s">
        <v>69</v>
      </c>
      <c r="AY146" s="80" t="s">
        <v>108</v>
      </c>
    </row>
    <row r="147" spans="1:65" s="14" customFormat="1" x14ac:dyDescent="0.2">
      <c r="A147" s="260"/>
      <c r="B147" s="261"/>
      <c r="C147" s="260"/>
      <c r="D147" s="253" t="s">
        <v>125</v>
      </c>
      <c r="E147" s="262" t="s">
        <v>3</v>
      </c>
      <c r="F147" s="263" t="s">
        <v>133</v>
      </c>
      <c r="G147" s="260"/>
      <c r="H147" s="264">
        <v>12</v>
      </c>
      <c r="I147" s="260"/>
      <c r="J147" s="260"/>
      <c r="K147" s="260"/>
      <c r="L147" s="84"/>
      <c r="M147" s="86"/>
      <c r="N147" s="87"/>
      <c r="O147" s="87"/>
      <c r="P147" s="87"/>
      <c r="Q147" s="87"/>
      <c r="R147" s="87"/>
      <c r="S147" s="87"/>
      <c r="T147" s="88"/>
      <c r="AT147" s="85" t="s">
        <v>125</v>
      </c>
      <c r="AU147" s="85" t="s">
        <v>76</v>
      </c>
      <c r="AV147" s="14" t="s">
        <v>115</v>
      </c>
      <c r="AW147" s="14" t="s">
        <v>30</v>
      </c>
      <c r="AX147" s="14" t="s">
        <v>74</v>
      </c>
      <c r="AY147" s="85" t="s">
        <v>108</v>
      </c>
    </row>
    <row r="148" spans="1:65" s="12" customFormat="1" ht="22.9" customHeight="1" x14ac:dyDescent="0.2">
      <c r="A148" s="240"/>
      <c r="B148" s="241"/>
      <c r="C148" s="240"/>
      <c r="D148" s="242" t="s">
        <v>68</v>
      </c>
      <c r="E148" s="245" t="s">
        <v>209</v>
      </c>
      <c r="F148" s="245" t="s">
        <v>210</v>
      </c>
      <c r="G148" s="240"/>
      <c r="H148" s="240"/>
      <c r="I148" s="240"/>
      <c r="J148" s="246">
        <f>BK148</f>
        <v>0</v>
      </c>
      <c r="K148" s="240"/>
      <c r="L148" s="62"/>
      <c r="M148" s="64"/>
      <c r="N148" s="65"/>
      <c r="O148" s="65"/>
      <c r="P148" s="66">
        <f>SUM(P149:P183)</f>
        <v>0</v>
      </c>
      <c r="Q148" s="65"/>
      <c r="R148" s="66">
        <f>SUM(R149:R183)</f>
        <v>65.281000000000006</v>
      </c>
      <c r="S148" s="65"/>
      <c r="T148" s="67">
        <f>SUM(T149:T183)</f>
        <v>0</v>
      </c>
      <c r="AR148" s="63" t="s">
        <v>127</v>
      </c>
      <c r="AT148" s="68" t="s">
        <v>68</v>
      </c>
      <c r="AU148" s="68" t="s">
        <v>74</v>
      </c>
      <c r="AY148" s="63" t="s">
        <v>108</v>
      </c>
      <c r="BK148" s="69">
        <f>SUM(BK149:BK183)</f>
        <v>0</v>
      </c>
    </row>
    <row r="149" spans="1:65" s="2" customFormat="1" ht="21.75" customHeight="1" x14ac:dyDescent="0.2">
      <c r="A149" s="193"/>
      <c r="B149" s="194"/>
      <c r="C149" s="247" t="s">
        <v>211</v>
      </c>
      <c r="D149" s="247" t="s">
        <v>110</v>
      </c>
      <c r="E149" s="248" t="s">
        <v>212</v>
      </c>
      <c r="F149" s="249" t="s">
        <v>213</v>
      </c>
      <c r="G149" s="250" t="s">
        <v>113</v>
      </c>
      <c r="H149" s="251">
        <v>200</v>
      </c>
      <c r="I149" s="70"/>
      <c r="J149" s="252">
        <f>ROUND(I149*H149,2)</f>
        <v>0</v>
      </c>
      <c r="K149" s="249" t="s">
        <v>114</v>
      </c>
      <c r="L149" s="24"/>
      <c r="M149" s="71" t="s">
        <v>3</v>
      </c>
      <c r="N149" s="72" t="s">
        <v>41</v>
      </c>
      <c r="O149" s="30"/>
      <c r="P149" s="73">
        <f>O149*H149</f>
        <v>0</v>
      </c>
      <c r="Q149" s="73">
        <v>0</v>
      </c>
      <c r="R149" s="73">
        <f>Q149*H149</f>
        <v>0</v>
      </c>
      <c r="S149" s="73">
        <v>0</v>
      </c>
      <c r="T149" s="74">
        <f>S149*H149</f>
        <v>0</v>
      </c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R149" s="75" t="s">
        <v>166</v>
      </c>
      <c r="AT149" s="75" t="s">
        <v>110</v>
      </c>
      <c r="AU149" s="75" t="s">
        <v>76</v>
      </c>
      <c r="AY149" s="19" t="s">
        <v>108</v>
      </c>
      <c r="BE149" s="76">
        <f>IF(N149="základní",J149,0)</f>
        <v>0</v>
      </c>
      <c r="BF149" s="76">
        <f>IF(N149="snížená",J149,0)</f>
        <v>0</v>
      </c>
      <c r="BG149" s="76">
        <f>IF(N149="zákl. přenesená",J149,0)</f>
        <v>0</v>
      </c>
      <c r="BH149" s="76">
        <f>IF(N149="sníž. přenesená",J149,0)</f>
        <v>0</v>
      </c>
      <c r="BI149" s="76">
        <f>IF(N149="nulová",J149,0)</f>
        <v>0</v>
      </c>
      <c r="BJ149" s="19" t="s">
        <v>74</v>
      </c>
      <c r="BK149" s="76">
        <f>ROUND(I149*H149,2)</f>
        <v>0</v>
      </c>
      <c r="BL149" s="19" t="s">
        <v>166</v>
      </c>
      <c r="BM149" s="75" t="s">
        <v>214</v>
      </c>
    </row>
    <row r="150" spans="1:65" s="2" customFormat="1" ht="58.5" x14ac:dyDescent="0.2">
      <c r="A150" s="193"/>
      <c r="B150" s="194"/>
      <c r="C150" s="193"/>
      <c r="D150" s="253" t="s">
        <v>123</v>
      </c>
      <c r="E150" s="193"/>
      <c r="F150" s="254" t="s">
        <v>215</v>
      </c>
      <c r="G150" s="193"/>
      <c r="H150" s="193"/>
      <c r="I150" s="193"/>
      <c r="J150" s="193"/>
      <c r="K150" s="193"/>
      <c r="L150" s="24"/>
      <c r="M150" s="77"/>
      <c r="N150" s="78"/>
      <c r="O150" s="30"/>
      <c r="P150" s="30"/>
      <c r="Q150" s="30"/>
      <c r="R150" s="30"/>
      <c r="S150" s="30"/>
      <c r="T150" s="31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T150" s="19" t="s">
        <v>123</v>
      </c>
      <c r="AU150" s="19" t="s">
        <v>76</v>
      </c>
    </row>
    <row r="151" spans="1:65" s="2" customFormat="1" ht="33" customHeight="1" x14ac:dyDescent="0.2">
      <c r="A151" s="193"/>
      <c r="B151" s="194"/>
      <c r="C151" s="247" t="s">
        <v>216</v>
      </c>
      <c r="D151" s="247" t="s">
        <v>110</v>
      </c>
      <c r="E151" s="248" t="s">
        <v>217</v>
      </c>
      <c r="F151" s="249" t="s">
        <v>218</v>
      </c>
      <c r="G151" s="250" t="s">
        <v>219</v>
      </c>
      <c r="H151" s="251">
        <v>33.798000000000002</v>
      </c>
      <c r="I151" s="70"/>
      <c r="J151" s="252">
        <f>ROUND(I151*H151,2)</f>
        <v>0</v>
      </c>
      <c r="K151" s="249" t="s">
        <v>114</v>
      </c>
      <c r="L151" s="24"/>
      <c r="M151" s="71" t="s">
        <v>3</v>
      </c>
      <c r="N151" s="72" t="s">
        <v>41</v>
      </c>
      <c r="O151" s="30"/>
      <c r="P151" s="73">
        <f>O151*H151</f>
        <v>0</v>
      </c>
      <c r="Q151" s="73">
        <v>0</v>
      </c>
      <c r="R151" s="73">
        <f>Q151*H151</f>
        <v>0</v>
      </c>
      <c r="S151" s="73">
        <v>0</v>
      </c>
      <c r="T151" s="74">
        <f>S151*H151</f>
        <v>0</v>
      </c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R151" s="75" t="s">
        <v>166</v>
      </c>
      <c r="AT151" s="75" t="s">
        <v>110</v>
      </c>
      <c r="AU151" s="75" t="s">
        <v>76</v>
      </c>
      <c r="AY151" s="19" t="s">
        <v>108</v>
      </c>
      <c r="BE151" s="76">
        <f>IF(N151="základní",J151,0)</f>
        <v>0</v>
      </c>
      <c r="BF151" s="76">
        <f>IF(N151="snížená",J151,0)</f>
        <v>0</v>
      </c>
      <c r="BG151" s="76">
        <f>IF(N151="zákl. přenesená",J151,0)</f>
        <v>0</v>
      </c>
      <c r="BH151" s="76">
        <f>IF(N151="sníž. přenesená",J151,0)</f>
        <v>0</v>
      </c>
      <c r="BI151" s="76">
        <f>IF(N151="nulová",J151,0)</f>
        <v>0</v>
      </c>
      <c r="BJ151" s="19" t="s">
        <v>74</v>
      </c>
      <c r="BK151" s="76">
        <f>ROUND(I151*H151,2)</f>
        <v>0</v>
      </c>
      <c r="BL151" s="19" t="s">
        <v>166</v>
      </c>
      <c r="BM151" s="75" t="s">
        <v>220</v>
      </c>
    </row>
    <row r="152" spans="1:65" s="2" customFormat="1" ht="29.25" x14ac:dyDescent="0.2">
      <c r="A152" s="193"/>
      <c r="B152" s="194"/>
      <c r="C152" s="193"/>
      <c r="D152" s="253" t="s">
        <v>123</v>
      </c>
      <c r="E152" s="193"/>
      <c r="F152" s="254" t="s">
        <v>221</v>
      </c>
      <c r="G152" s="193"/>
      <c r="H152" s="193"/>
      <c r="I152" s="193"/>
      <c r="J152" s="193"/>
      <c r="K152" s="193"/>
      <c r="L152" s="24"/>
      <c r="M152" s="77"/>
      <c r="N152" s="78"/>
      <c r="O152" s="30"/>
      <c r="P152" s="30"/>
      <c r="Q152" s="30"/>
      <c r="R152" s="30"/>
      <c r="S152" s="30"/>
      <c r="T152" s="31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T152" s="19" t="s">
        <v>123</v>
      </c>
      <c r="AU152" s="19" t="s">
        <v>76</v>
      </c>
    </row>
    <row r="153" spans="1:65" s="15" customFormat="1" x14ac:dyDescent="0.2">
      <c r="A153" s="265"/>
      <c r="B153" s="266"/>
      <c r="C153" s="265"/>
      <c r="D153" s="253" t="s">
        <v>125</v>
      </c>
      <c r="E153" s="267" t="s">
        <v>3</v>
      </c>
      <c r="F153" s="268" t="s">
        <v>222</v>
      </c>
      <c r="G153" s="265"/>
      <c r="H153" s="267" t="s">
        <v>3</v>
      </c>
      <c r="I153" s="265"/>
      <c r="J153" s="265"/>
      <c r="K153" s="265"/>
      <c r="L153" s="89"/>
      <c r="M153" s="91"/>
      <c r="N153" s="92"/>
      <c r="O153" s="92"/>
      <c r="P153" s="92"/>
      <c r="Q153" s="92"/>
      <c r="R153" s="92"/>
      <c r="S153" s="92"/>
      <c r="T153" s="93"/>
      <c r="AT153" s="90" t="s">
        <v>125</v>
      </c>
      <c r="AU153" s="90" t="s">
        <v>76</v>
      </c>
      <c r="AV153" s="15" t="s">
        <v>74</v>
      </c>
      <c r="AW153" s="15" t="s">
        <v>30</v>
      </c>
      <c r="AX153" s="15" t="s">
        <v>69</v>
      </c>
      <c r="AY153" s="90" t="s">
        <v>108</v>
      </c>
    </row>
    <row r="154" spans="1:65" s="13" customFormat="1" x14ac:dyDescent="0.2">
      <c r="A154" s="255"/>
      <c r="B154" s="256"/>
      <c r="C154" s="255"/>
      <c r="D154" s="253" t="s">
        <v>125</v>
      </c>
      <c r="E154" s="257" t="s">
        <v>3</v>
      </c>
      <c r="F154" s="258" t="s">
        <v>223</v>
      </c>
      <c r="G154" s="255"/>
      <c r="H154" s="259">
        <v>5.07</v>
      </c>
      <c r="I154" s="255"/>
      <c r="J154" s="255"/>
      <c r="K154" s="255"/>
      <c r="L154" s="79"/>
      <c r="M154" s="81"/>
      <c r="N154" s="82"/>
      <c r="O154" s="82"/>
      <c r="P154" s="82"/>
      <c r="Q154" s="82"/>
      <c r="R154" s="82"/>
      <c r="S154" s="82"/>
      <c r="T154" s="83"/>
      <c r="AT154" s="80" t="s">
        <v>125</v>
      </c>
      <c r="AU154" s="80" t="s">
        <v>76</v>
      </c>
      <c r="AV154" s="13" t="s">
        <v>76</v>
      </c>
      <c r="AW154" s="13" t="s">
        <v>30</v>
      </c>
      <c r="AX154" s="13" t="s">
        <v>69</v>
      </c>
      <c r="AY154" s="80" t="s">
        <v>108</v>
      </c>
    </row>
    <row r="155" spans="1:65" s="16" customFormat="1" x14ac:dyDescent="0.2">
      <c r="A155" s="269"/>
      <c r="B155" s="270"/>
      <c r="C155" s="269"/>
      <c r="D155" s="253" t="s">
        <v>125</v>
      </c>
      <c r="E155" s="271" t="s">
        <v>3</v>
      </c>
      <c r="F155" s="272" t="s">
        <v>192</v>
      </c>
      <c r="G155" s="269"/>
      <c r="H155" s="273">
        <v>5.07</v>
      </c>
      <c r="I155" s="269"/>
      <c r="J155" s="269"/>
      <c r="K155" s="269"/>
      <c r="L155" s="94"/>
      <c r="M155" s="96"/>
      <c r="N155" s="97"/>
      <c r="O155" s="97"/>
      <c r="P155" s="97"/>
      <c r="Q155" s="97"/>
      <c r="R155" s="97"/>
      <c r="S155" s="97"/>
      <c r="T155" s="98"/>
      <c r="AT155" s="95" t="s">
        <v>125</v>
      </c>
      <c r="AU155" s="95" t="s">
        <v>76</v>
      </c>
      <c r="AV155" s="16" t="s">
        <v>127</v>
      </c>
      <c r="AW155" s="16" t="s">
        <v>30</v>
      </c>
      <c r="AX155" s="16" t="s">
        <v>69</v>
      </c>
      <c r="AY155" s="95" t="s">
        <v>108</v>
      </c>
    </row>
    <row r="156" spans="1:65" s="15" customFormat="1" x14ac:dyDescent="0.2">
      <c r="A156" s="265"/>
      <c r="B156" s="266"/>
      <c r="C156" s="265"/>
      <c r="D156" s="253" t="s">
        <v>125</v>
      </c>
      <c r="E156" s="267" t="s">
        <v>3</v>
      </c>
      <c r="F156" s="268" t="s">
        <v>224</v>
      </c>
      <c r="G156" s="265"/>
      <c r="H156" s="267" t="s">
        <v>3</v>
      </c>
      <c r="I156" s="265"/>
      <c r="J156" s="265"/>
      <c r="K156" s="265"/>
      <c r="L156" s="89"/>
      <c r="M156" s="91"/>
      <c r="N156" s="92"/>
      <c r="O156" s="92"/>
      <c r="P156" s="92"/>
      <c r="Q156" s="92"/>
      <c r="R156" s="92"/>
      <c r="S156" s="92"/>
      <c r="T156" s="93"/>
      <c r="AT156" s="90" t="s">
        <v>125</v>
      </c>
      <c r="AU156" s="90" t="s">
        <v>76</v>
      </c>
      <c r="AV156" s="15" t="s">
        <v>74</v>
      </c>
      <c r="AW156" s="15" t="s">
        <v>30</v>
      </c>
      <c r="AX156" s="15" t="s">
        <v>69</v>
      </c>
      <c r="AY156" s="90" t="s">
        <v>108</v>
      </c>
    </row>
    <row r="157" spans="1:65" s="13" customFormat="1" x14ac:dyDescent="0.2">
      <c r="A157" s="255"/>
      <c r="B157" s="256"/>
      <c r="C157" s="255"/>
      <c r="D157" s="253" t="s">
        <v>125</v>
      </c>
      <c r="E157" s="257" t="s">
        <v>3</v>
      </c>
      <c r="F157" s="258" t="s">
        <v>225</v>
      </c>
      <c r="G157" s="255"/>
      <c r="H157" s="259">
        <v>28.728000000000002</v>
      </c>
      <c r="I157" s="255"/>
      <c r="J157" s="255"/>
      <c r="K157" s="255"/>
      <c r="L157" s="79"/>
      <c r="M157" s="81"/>
      <c r="N157" s="82"/>
      <c r="O157" s="82"/>
      <c r="P157" s="82"/>
      <c r="Q157" s="82"/>
      <c r="R157" s="82"/>
      <c r="S157" s="82"/>
      <c r="T157" s="83"/>
      <c r="AT157" s="80" t="s">
        <v>125</v>
      </c>
      <c r="AU157" s="80" t="s">
        <v>76</v>
      </c>
      <c r="AV157" s="13" t="s">
        <v>76</v>
      </c>
      <c r="AW157" s="13" t="s">
        <v>30</v>
      </c>
      <c r="AX157" s="13" t="s">
        <v>69</v>
      </c>
      <c r="AY157" s="80" t="s">
        <v>108</v>
      </c>
    </row>
    <row r="158" spans="1:65" s="16" customFormat="1" x14ac:dyDescent="0.2">
      <c r="A158" s="269"/>
      <c r="B158" s="270"/>
      <c r="C158" s="269"/>
      <c r="D158" s="253" t="s">
        <v>125</v>
      </c>
      <c r="E158" s="271" t="s">
        <v>3</v>
      </c>
      <c r="F158" s="272" t="s">
        <v>192</v>
      </c>
      <c r="G158" s="269"/>
      <c r="H158" s="273">
        <v>28.728000000000002</v>
      </c>
      <c r="I158" s="269"/>
      <c r="J158" s="269"/>
      <c r="K158" s="269"/>
      <c r="L158" s="94"/>
      <c r="M158" s="96"/>
      <c r="N158" s="97"/>
      <c r="O158" s="97"/>
      <c r="P158" s="97"/>
      <c r="Q158" s="97"/>
      <c r="R158" s="97"/>
      <c r="S158" s="97"/>
      <c r="T158" s="98"/>
      <c r="AT158" s="95" t="s">
        <v>125</v>
      </c>
      <c r="AU158" s="95" t="s">
        <v>76</v>
      </c>
      <c r="AV158" s="16" t="s">
        <v>127</v>
      </c>
      <c r="AW158" s="16" t="s">
        <v>30</v>
      </c>
      <c r="AX158" s="16" t="s">
        <v>69</v>
      </c>
      <c r="AY158" s="95" t="s">
        <v>108</v>
      </c>
    </row>
    <row r="159" spans="1:65" s="14" customFormat="1" x14ac:dyDescent="0.2">
      <c r="A159" s="260"/>
      <c r="B159" s="261"/>
      <c r="C159" s="260"/>
      <c r="D159" s="253" t="s">
        <v>125</v>
      </c>
      <c r="E159" s="262" t="s">
        <v>3</v>
      </c>
      <c r="F159" s="263" t="s">
        <v>133</v>
      </c>
      <c r="G159" s="260"/>
      <c r="H159" s="264">
        <v>33.798000000000002</v>
      </c>
      <c r="I159" s="260"/>
      <c r="J159" s="260"/>
      <c r="K159" s="260"/>
      <c r="L159" s="84"/>
      <c r="M159" s="86"/>
      <c r="N159" s="87"/>
      <c r="O159" s="87"/>
      <c r="P159" s="87"/>
      <c r="Q159" s="87"/>
      <c r="R159" s="87"/>
      <c r="S159" s="87"/>
      <c r="T159" s="88"/>
      <c r="AT159" s="85" t="s">
        <v>125</v>
      </c>
      <c r="AU159" s="85" t="s">
        <v>76</v>
      </c>
      <c r="AV159" s="14" t="s">
        <v>115</v>
      </c>
      <c r="AW159" s="14" t="s">
        <v>30</v>
      </c>
      <c r="AX159" s="14" t="s">
        <v>74</v>
      </c>
      <c r="AY159" s="85" t="s">
        <v>108</v>
      </c>
    </row>
    <row r="160" spans="1:65" s="2" customFormat="1" ht="16.5" customHeight="1" x14ac:dyDescent="0.2">
      <c r="A160" s="193"/>
      <c r="B160" s="194"/>
      <c r="C160" s="247" t="s">
        <v>9</v>
      </c>
      <c r="D160" s="247" t="s">
        <v>110</v>
      </c>
      <c r="E160" s="248" t="s">
        <v>226</v>
      </c>
      <c r="F160" s="249" t="s">
        <v>227</v>
      </c>
      <c r="G160" s="250" t="s">
        <v>219</v>
      </c>
      <c r="H160" s="251">
        <v>25.875</v>
      </c>
      <c r="I160" s="70"/>
      <c r="J160" s="252">
        <f>ROUND(I160*H160,2)</f>
        <v>0</v>
      </c>
      <c r="K160" s="249" t="s">
        <v>114</v>
      </c>
      <c r="L160" s="24"/>
      <c r="M160" s="71" t="s">
        <v>3</v>
      </c>
      <c r="N160" s="72" t="s">
        <v>41</v>
      </c>
      <c r="O160" s="30"/>
      <c r="P160" s="73">
        <f>O160*H160</f>
        <v>0</v>
      </c>
      <c r="Q160" s="73">
        <v>0</v>
      </c>
      <c r="R160" s="73">
        <f>Q160*H160</f>
        <v>0</v>
      </c>
      <c r="S160" s="73">
        <v>0</v>
      </c>
      <c r="T160" s="74">
        <f>S160*H160</f>
        <v>0</v>
      </c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R160" s="75" t="s">
        <v>166</v>
      </c>
      <c r="AT160" s="75" t="s">
        <v>110</v>
      </c>
      <c r="AU160" s="75" t="s">
        <v>76</v>
      </c>
      <c r="AY160" s="19" t="s">
        <v>108</v>
      </c>
      <c r="BE160" s="76">
        <f>IF(N160="základní",J160,0)</f>
        <v>0</v>
      </c>
      <c r="BF160" s="76">
        <f>IF(N160="snížená",J160,0)</f>
        <v>0</v>
      </c>
      <c r="BG160" s="76">
        <f>IF(N160="zákl. přenesená",J160,0)</f>
        <v>0</v>
      </c>
      <c r="BH160" s="76">
        <f>IF(N160="sníž. přenesená",J160,0)</f>
        <v>0</v>
      </c>
      <c r="BI160" s="76">
        <f>IF(N160="nulová",J160,0)</f>
        <v>0</v>
      </c>
      <c r="BJ160" s="19" t="s">
        <v>74</v>
      </c>
      <c r="BK160" s="76">
        <f>ROUND(I160*H160,2)</f>
        <v>0</v>
      </c>
      <c r="BL160" s="19" t="s">
        <v>166</v>
      </c>
      <c r="BM160" s="75" t="s">
        <v>228</v>
      </c>
    </row>
    <row r="161" spans="1:65" s="15" customFormat="1" x14ac:dyDescent="0.2">
      <c r="A161" s="265"/>
      <c r="B161" s="266"/>
      <c r="C161" s="265"/>
      <c r="D161" s="253" t="s">
        <v>125</v>
      </c>
      <c r="E161" s="267" t="s">
        <v>3</v>
      </c>
      <c r="F161" s="268" t="s">
        <v>229</v>
      </c>
      <c r="G161" s="265"/>
      <c r="H161" s="267" t="s">
        <v>3</v>
      </c>
      <c r="I161" s="265"/>
      <c r="J161" s="265"/>
      <c r="K161" s="265"/>
      <c r="L161" s="89"/>
      <c r="M161" s="91"/>
      <c r="N161" s="92"/>
      <c r="O161" s="92"/>
      <c r="P161" s="92"/>
      <c r="Q161" s="92"/>
      <c r="R161" s="92"/>
      <c r="S161" s="92"/>
      <c r="T161" s="93"/>
      <c r="AT161" s="90" t="s">
        <v>125</v>
      </c>
      <c r="AU161" s="90" t="s">
        <v>76</v>
      </c>
      <c r="AV161" s="15" t="s">
        <v>74</v>
      </c>
      <c r="AW161" s="15" t="s">
        <v>30</v>
      </c>
      <c r="AX161" s="15" t="s">
        <v>69</v>
      </c>
      <c r="AY161" s="90" t="s">
        <v>108</v>
      </c>
    </row>
    <row r="162" spans="1:65" s="13" customFormat="1" x14ac:dyDescent="0.2">
      <c r="A162" s="255"/>
      <c r="B162" s="256"/>
      <c r="C162" s="255"/>
      <c r="D162" s="253" t="s">
        <v>125</v>
      </c>
      <c r="E162" s="257" t="s">
        <v>3</v>
      </c>
      <c r="F162" s="258" t="s">
        <v>230</v>
      </c>
      <c r="G162" s="255"/>
      <c r="H162" s="259">
        <v>9</v>
      </c>
      <c r="I162" s="255"/>
      <c r="J162" s="255"/>
      <c r="K162" s="255"/>
      <c r="L162" s="79"/>
      <c r="M162" s="81"/>
      <c r="N162" s="82"/>
      <c r="O162" s="82"/>
      <c r="P162" s="82"/>
      <c r="Q162" s="82"/>
      <c r="R162" s="82"/>
      <c r="S162" s="82"/>
      <c r="T162" s="83"/>
      <c r="AT162" s="80" t="s">
        <v>125</v>
      </c>
      <c r="AU162" s="80" t="s">
        <v>76</v>
      </c>
      <c r="AV162" s="13" t="s">
        <v>76</v>
      </c>
      <c r="AW162" s="13" t="s">
        <v>30</v>
      </c>
      <c r="AX162" s="13" t="s">
        <v>69</v>
      </c>
      <c r="AY162" s="80" t="s">
        <v>108</v>
      </c>
    </row>
    <row r="163" spans="1:65" s="16" customFormat="1" x14ac:dyDescent="0.2">
      <c r="A163" s="269"/>
      <c r="B163" s="270"/>
      <c r="C163" s="269"/>
      <c r="D163" s="253" t="s">
        <v>125</v>
      </c>
      <c r="E163" s="271" t="s">
        <v>3</v>
      </c>
      <c r="F163" s="272" t="s">
        <v>192</v>
      </c>
      <c r="G163" s="269"/>
      <c r="H163" s="273">
        <v>9</v>
      </c>
      <c r="I163" s="269"/>
      <c r="J163" s="269"/>
      <c r="K163" s="269"/>
      <c r="L163" s="94"/>
      <c r="M163" s="96"/>
      <c r="N163" s="97"/>
      <c r="O163" s="97"/>
      <c r="P163" s="97"/>
      <c r="Q163" s="97"/>
      <c r="R163" s="97"/>
      <c r="S163" s="97"/>
      <c r="T163" s="98"/>
      <c r="AT163" s="95" t="s">
        <v>125</v>
      </c>
      <c r="AU163" s="95" t="s">
        <v>76</v>
      </c>
      <c r="AV163" s="16" t="s">
        <v>127</v>
      </c>
      <c r="AW163" s="16" t="s">
        <v>30</v>
      </c>
      <c r="AX163" s="16" t="s">
        <v>69</v>
      </c>
      <c r="AY163" s="95" t="s">
        <v>108</v>
      </c>
    </row>
    <row r="164" spans="1:65" s="15" customFormat="1" x14ac:dyDescent="0.2">
      <c r="A164" s="265"/>
      <c r="B164" s="266"/>
      <c r="C164" s="265"/>
      <c r="D164" s="253" t="s">
        <v>125</v>
      </c>
      <c r="E164" s="267" t="s">
        <v>3</v>
      </c>
      <c r="F164" s="268" t="s">
        <v>231</v>
      </c>
      <c r="G164" s="265"/>
      <c r="H164" s="267" t="s">
        <v>3</v>
      </c>
      <c r="I164" s="265"/>
      <c r="J164" s="265"/>
      <c r="K164" s="265"/>
      <c r="L164" s="89"/>
      <c r="M164" s="91"/>
      <c r="N164" s="92"/>
      <c r="O164" s="92"/>
      <c r="P164" s="92"/>
      <c r="Q164" s="92"/>
      <c r="R164" s="92"/>
      <c r="S164" s="92"/>
      <c r="T164" s="93"/>
      <c r="AT164" s="90" t="s">
        <v>125</v>
      </c>
      <c r="AU164" s="90" t="s">
        <v>76</v>
      </c>
      <c r="AV164" s="15" t="s">
        <v>74</v>
      </c>
      <c r="AW164" s="15" t="s">
        <v>30</v>
      </c>
      <c r="AX164" s="15" t="s">
        <v>69</v>
      </c>
      <c r="AY164" s="90" t="s">
        <v>108</v>
      </c>
    </row>
    <row r="165" spans="1:65" s="13" customFormat="1" x14ac:dyDescent="0.2">
      <c r="A165" s="255"/>
      <c r="B165" s="256"/>
      <c r="C165" s="255"/>
      <c r="D165" s="253" t="s">
        <v>125</v>
      </c>
      <c r="E165" s="257" t="s">
        <v>3</v>
      </c>
      <c r="F165" s="258" t="s">
        <v>232</v>
      </c>
      <c r="G165" s="255"/>
      <c r="H165" s="259">
        <v>16.875</v>
      </c>
      <c r="I165" s="255"/>
      <c r="J165" s="255"/>
      <c r="K165" s="255"/>
      <c r="L165" s="79"/>
      <c r="M165" s="81"/>
      <c r="N165" s="82"/>
      <c r="O165" s="82"/>
      <c r="P165" s="82"/>
      <c r="Q165" s="82"/>
      <c r="R165" s="82"/>
      <c r="S165" s="82"/>
      <c r="T165" s="83"/>
      <c r="AT165" s="80" t="s">
        <v>125</v>
      </c>
      <c r="AU165" s="80" t="s">
        <v>76</v>
      </c>
      <c r="AV165" s="13" t="s">
        <v>76</v>
      </c>
      <c r="AW165" s="13" t="s">
        <v>30</v>
      </c>
      <c r="AX165" s="13" t="s">
        <v>69</v>
      </c>
      <c r="AY165" s="80" t="s">
        <v>108</v>
      </c>
    </row>
    <row r="166" spans="1:65" s="16" customFormat="1" x14ac:dyDescent="0.2">
      <c r="A166" s="269"/>
      <c r="B166" s="270"/>
      <c r="C166" s="269"/>
      <c r="D166" s="253" t="s">
        <v>125</v>
      </c>
      <c r="E166" s="271" t="s">
        <v>3</v>
      </c>
      <c r="F166" s="272" t="s">
        <v>192</v>
      </c>
      <c r="G166" s="269"/>
      <c r="H166" s="273">
        <v>16.875</v>
      </c>
      <c r="I166" s="269"/>
      <c r="J166" s="269"/>
      <c r="K166" s="269"/>
      <c r="L166" s="94"/>
      <c r="M166" s="96"/>
      <c r="N166" s="97"/>
      <c r="O166" s="97"/>
      <c r="P166" s="97"/>
      <c r="Q166" s="97"/>
      <c r="R166" s="97"/>
      <c r="S166" s="97"/>
      <c r="T166" s="98"/>
      <c r="AT166" s="95" t="s">
        <v>125</v>
      </c>
      <c r="AU166" s="95" t="s">
        <v>76</v>
      </c>
      <c r="AV166" s="16" t="s">
        <v>127</v>
      </c>
      <c r="AW166" s="16" t="s">
        <v>30</v>
      </c>
      <c r="AX166" s="16" t="s">
        <v>69</v>
      </c>
      <c r="AY166" s="95" t="s">
        <v>108</v>
      </c>
    </row>
    <row r="167" spans="1:65" s="14" customFormat="1" x14ac:dyDescent="0.2">
      <c r="A167" s="260"/>
      <c r="B167" s="261"/>
      <c r="C167" s="260"/>
      <c r="D167" s="253" t="s">
        <v>125</v>
      </c>
      <c r="E167" s="262" t="s">
        <v>3</v>
      </c>
      <c r="F167" s="263" t="s">
        <v>133</v>
      </c>
      <c r="G167" s="260"/>
      <c r="H167" s="264">
        <v>25.875</v>
      </c>
      <c r="I167" s="260"/>
      <c r="J167" s="260"/>
      <c r="K167" s="260"/>
      <c r="L167" s="84"/>
      <c r="M167" s="86"/>
      <c r="N167" s="87"/>
      <c r="O167" s="87"/>
      <c r="P167" s="87"/>
      <c r="Q167" s="87"/>
      <c r="R167" s="87"/>
      <c r="S167" s="87"/>
      <c r="T167" s="88"/>
      <c r="AT167" s="85" t="s">
        <v>125</v>
      </c>
      <c r="AU167" s="85" t="s">
        <v>76</v>
      </c>
      <c r="AV167" s="14" t="s">
        <v>115</v>
      </c>
      <c r="AW167" s="14" t="s">
        <v>30</v>
      </c>
      <c r="AX167" s="14" t="s">
        <v>74</v>
      </c>
      <c r="AY167" s="85" t="s">
        <v>108</v>
      </c>
    </row>
    <row r="168" spans="1:65" s="2" customFormat="1" ht="16.5" customHeight="1" x14ac:dyDescent="0.2">
      <c r="A168" s="193"/>
      <c r="B168" s="194"/>
      <c r="C168" s="247" t="s">
        <v>141</v>
      </c>
      <c r="D168" s="247" t="s">
        <v>110</v>
      </c>
      <c r="E168" s="248" t="s">
        <v>233</v>
      </c>
      <c r="F168" s="249" t="s">
        <v>234</v>
      </c>
      <c r="G168" s="250" t="s">
        <v>219</v>
      </c>
      <c r="H168" s="251">
        <v>13.689</v>
      </c>
      <c r="I168" s="70"/>
      <c r="J168" s="252">
        <f>ROUND(I168*H168,2)</f>
        <v>0</v>
      </c>
      <c r="K168" s="249" t="s">
        <v>114</v>
      </c>
      <c r="L168" s="24"/>
      <c r="M168" s="71" t="s">
        <v>3</v>
      </c>
      <c r="N168" s="72" t="s">
        <v>41</v>
      </c>
      <c r="O168" s="30"/>
      <c r="P168" s="73">
        <f>O168*H168</f>
        <v>0</v>
      </c>
      <c r="Q168" s="73">
        <v>0</v>
      </c>
      <c r="R168" s="73">
        <f>Q168*H168</f>
        <v>0</v>
      </c>
      <c r="S168" s="73">
        <v>0</v>
      </c>
      <c r="T168" s="74">
        <f>S168*H168</f>
        <v>0</v>
      </c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R168" s="75" t="s">
        <v>166</v>
      </c>
      <c r="AT168" s="75" t="s">
        <v>110</v>
      </c>
      <c r="AU168" s="75" t="s">
        <v>76</v>
      </c>
      <c r="AY168" s="19" t="s">
        <v>108</v>
      </c>
      <c r="BE168" s="76">
        <f>IF(N168="základní",J168,0)</f>
        <v>0</v>
      </c>
      <c r="BF168" s="76">
        <f>IF(N168="snížená",J168,0)</f>
        <v>0</v>
      </c>
      <c r="BG168" s="76">
        <f>IF(N168="zákl. přenesená",J168,0)</f>
        <v>0</v>
      </c>
      <c r="BH168" s="76">
        <f>IF(N168="sníž. přenesená",J168,0)</f>
        <v>0</v>
      </c>
      <c r="BI168" s="76">
        <f>IF(N168="nulová",J168,0)</f>
        <v>0</v>
      </c>
      <c r="BJ168" s="19" t="s">
        <v>74</v>
      </c>
      <c r="BK168" s="76">
        <f>ROUND(I168*H168,2)</f>
        <v>0</v>
      </c>
      <c r="BL168" s="19" t="s">
        <v>166</v>
      </c>
      <c r="BM168" s="75" t="s">
        <v>235</v>
      </c>
    </row>
    <row r="169" spans="1:65" s="15" customFormat="1" x14ac:dyDescent="0.2">
      <c r="A169" s="265"/>
      <c r="B169" s="266"/>
      <c r="C169" s="265"/>
      <c r="D169" s="253" t="s">
        <v>125</v>
      </c>
      <c r="E169" s="267" t="s">
        <v>3</v>
      </c>
      <c r="F169" s="268" t="s">
        <v>231</v>
      </c>
      <c r="G169" s="265"/>
      <c r="H169" s="267" t="s">
        <v>3</v>
      </c>
      <c r="I169" s="265"/>
      <c r="J169" s="265"/>
      <c r="K169" s="265"/>
      <c r="L169" s="89"/>
      <c r="M169" s="91"/>
      <c r="N169" s="92"/>
      <c r="O169" s="92"/>
      <c r="P169" s="92"/>
      <c r="Q169" s="92"/>
      <c r="R169" s="92"/>
      <c r="S169" s="92"/>
      <c r="T169" s="93"/>
      <c r="AT169" s="90" t="s">
        <v>125</v>
      </c>
      <c r="AU169" s="90" t="s">
        <v>76</v>
      </c>
      <c r="AV169" s="15" t="s">
        <v>74</v>
      </c>
      <c r="AW169" s="15" t="s">
        <v>30</v>
      </c>
      <c r="AX169" s="15" t="s">
        <v>69</v>
      </c>
      <c r="AY169" s="90" t="s">
        <v>108</v>
      </c>
    </row>
    <row r="170" spans="1:65" s="13" customFormat="1" x14ac:dyDescent="0.2">
      <c r="A170" s="255"/>
      <c r="B170" s="256"/>
      <c r="C170" s="255"/>
      <c r="D170" s="253" t="s">
        <v>125</v>
      </c>
      <c r="E170" s="257" t="s">
        <v>3</v>
      </c>
      <c r="F170" s="258" t="s">
        <v>236</v>
      </c>
      <c r="G170" s="255"/>
      <c r="H170" s="259">
        <v>13.689</v>
      </c>
      <c r="I170" s="255"/>
      <c r="J170" s="255"/>
      <c r="K170" s="255"/>
      <c r="L170" s="79"/>
      <c r="M170" s="81"/>
      <c r="N170" s="82"/>
      <c r="O170" s="82"/>
      <c r="P170" s="82"/>
      <c r="Q170" s="82"/>
      <c r="R170" s="82"/>
      <c r="S170" s="82"/>
      <c r="T170" s="83"/>
      <c r="AT170" s="80" t="s">
        <v>125</v>
      </c>
      <c r="AU170" s="80" t="s">
        <v>76</v>
      </c>
      <c r="AV170" s="13" t="s">
        <v>76</v>
      </c>
      <c r="AW170" s="13" t="s">
        <v>30</v>
      </c>
      <c r="AX170" s="13" t="s">
        <v>69</v>
      </c>
      <c r="AY170" s="80" t="s">
        <v>108</v>
      </c>
    </row>
    <row r="171" spans="1:65" s="14" customFormat="1" x14ac:dyDescent="0.2">
      <c r="A171" s="260"/>
      <c r="B171" s="261"/>
      <c r="C171" s="260"/>
      <c r="D171" s="253" t="s">
        <v>125</v>
      </c>
      <c r="E171" s="262" t="s">
        <v>3</v>
      </c>
      <c r="F171" s="263" t="s">
        <v>133</v>
      </c>
      <c r="G171" s="260"/>
      <c r="H171" s="264">
        <v>13.689</v>
      </c>
      <c r="I171" s="260"/>
      <c r="J171" s="260"/>
      <c r="K171" s="260"/>
      <c r="L171" s="84"/>
      <c r="M171" s="86"/>
      <c r="N171" s="87"/>
      <c r="O171" s="87"/>
      <c r="P171" s="87"/>
      <c r="Q171" s="87"/>
      <c r="R171" s="87"/>
      <c r="S171" s="87"/>
      <c r="T171" s="88"/>
      <c r="AT171" s="85" t="s">
        <v>125</v>
      </c>
      <c r="AU171" s="85" t="s">
        <v>76</v>
      </c>
      <c r="AV171" s="14" t="s">
        <v>115</v>
      </c>
      <c r="AW171" s="14" t="s">
        <v>30</v>
      </c>
      <c r="AX171" s="14" t="s">
        <v>74</v>
      </c>
      <c r="AY171" s="85" t="s">
        <v>108</v>
      </c>
    </row>
    <row r="172" spans="1:65" s="2" customFormat="1" ht="16.5" customHeight="1" x14ac:dyDescent="0.2">
      <c r="A172" s="193"/>
      <c r="B172" s="194"/>
      <c r="C172" s="274" t="s">
        <v>237</v>
      </c>
      <c r="D172" s="274" t="s">
        <v>158</v>
      </c>
      <c r="E172" s="275" t="s">
        <v>238</v>
      </c>
      <c r="F172" s="276" t="s">
        <v>239</v>
      </c>
      <c r="G172" s="277" t="s">
        <v>121</v>
      </c>
      <c r="H172" s="278">
        <v>65.281000000000006</v>
      </c>
      <c r="I172" s="99"/>
      <c r="J172" s="279">
        <f>ROUND(I172*H172,2)</f>
        <v>0</v>
      </c>
      <c r="K172" s="276" t="s">
        <v>114</v>
      </c>
      <c r="L172" s="100"/>
      <c r="M172" s="101" t="s">
        <v>3</v>
      </c>
      <c r="N172" s="102" t="s">
        <v>41</v>
      </c>
      <c r="O172" s="30"/>
      <c r="P172" s="73">
        <f>O172*H172</f>
        <v>0</v>
      </c>
      <c r="Q172" s="73">
        <v>1</v>
      </c>
      <c r="R172" s="73">
        <f>Q172*H172</f>
        <v>65.281000000000006</v>
      </c>
      <c r="S172" s="73">
        <v>0</v>
      </c>
      <c r="T172" s="74">
        <f>S172*H172</f>
        <v>0</v>
      </c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R172" s="75" t="s">
        <v>240</v>
      </c>
      <c r="AT172" s="75" t="s">
        <v>158</v>
      </c>
      <c r="AU172" s="75" t="s">
        <v>76</v>
      </c>
      <c r="AY172" s="19" t="s">
        <v>108</v>
      </c>
      <c r="BE172" s="76">
        <f>IF(N172="základní",J172,0)</f>
        <v>0</v>
      </c>
      <c r="BF172" s="76">
        <f>IF(N172="snížená",J172,0)</f>
        <v>0</v>
      </c>
      <c r="BG172" s="76">
        <f>IF(N172="zákl. přenesená",J172,0)</f>
        <v>0</v>
      </c>
      <c r="BH172" s="76">
        <f>IF(N172="sníž. přenesená",J172,0)</f>
        <v>0</v>
      </c>
      <c r="BI172" s="76">
        <f>IF(N172="nulová",J172,0)</f>
        <v>0</v>
      </c>
      <c r="BJ172" s="19" t="s">
        <v>74</v>
      </c>
      <c r="BK172" s="76">
        <f>ROUND(I172*H172,2)</f>
        <v>0</v>
      </c>
      <c r="BL172" s="19" t="s">
        <v>240</v>
      </c>
      <c r="BM172" s="75" t="s">
        <v>241</v>
      </c>
    </row>
    <row r="173" spans="1:65" s="13" customFormat="1" x14ac:dyDescent="0.2">
      <c r="A173" s="255"/>
      <c r="B173" s="256"/>
      <c r="C173" s="255"/>
      <c r="D173" s="253" t="s">
        <v>125</v>
      </c>
      <c r="E173" s="255"/>
      <c r="F173" s="258" t="s">
        <v>242</v>
      </c>
      <c r="G173" s="255"/>
      <c r="H173" s="259">
        <v>65.281000000000006</v>
      </c>
      <c r="I173" s="255"/>
      <c r="J173" s="255"/>
      <c r="K173" s="255"/>
      <c r="L173" s="79"/>
      <c r="M173" s="81"/>
      <c r="N173" s="82"/>
      <c r="O173" s="82"/>
      <c r="P173" s="82"/>
      <c r="Q173" s="82"/>
      <c r="R173" s="82"/>
      <c r="S173" s="82"/>
      <c r="T173" s="83"/>
      <c r="AT173" s="80" t="s">
        <v>125</v>
      </c>
      <c r="AU173" s="80" t="s">
        <v>76</v>
      </c>
      <c r="AV173" s="13" t="s">
        <v>76</v>
      </c>
      <c r="AW173" s="13" t="s">
        <v>4</v>
      </c>
      <c r="AX173" s="13" t="s">
        <v>74</v>
      </c>
      <c r="AY173" s="80" t="s">
        <v>108</v>
      </c>
    </row>
    <row r="174" spans="1:65" s="2" customFormat="1" ht="16.5" customHeight="1" x14ac:dyDescent="0.2">
      <c r="A174" s="193"/>
      <c r="B174" s="194"/>
      <c r="C174" s="247" t="s">
        <v>243</v>
      </c>
      <c r="D174" s="247" t="s">
        <v>110</v>
      </c>
      <c r="E174" s="248" t="s">
        <v>244</v>
      </c>
      <c r="F174" s="249" t="s">
        <v>245</v>
      </c>
      <c r="G174" s="250" t="s">
        <v>121</v>
      </c>
      <c r="H174" s="251">
        <v>128.01300000000001</v>
      </c>
      <c r="I174" s="70"/>
      <c r="J174" s="252">
        <f>ROUND(I174*H174,2)</f>
        <v>0</v>
      </c>
      <c r="K174" s="249" t="s">
        <v>114</v>
      </c>
      <c r="L174" s="24"/>
      <c r="M174" s="71" t="s">
        <v>3</v>
      </c>
      <c r="N174" s="72" t="s">
        <v>41</v>
      </c>
      <c r="O174" s="30"/>
      <c r="P174" s="73">
        <f>O174*H174</f>
        <v>0</v>
      </c>
      <c r="Q174" s="73">
        <v>0</v>
      </c>
      <c r="R174" s="73">
        <f>Q174*H174</f>
        <v>0</v>
      </c>
      <c r="S174" s="73">
        <v>0</v>
      </c>
      <c r="T174" s="74">
        <f>S174*H174</f>
        <v>0</v>
      </c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R174" s="75" t="s">
        <v>166</v>
      </c>
      <c r="AT174" s="75" t="s">
        <v>110</v>
      </c>
      <c r="AU174" s="75" t="s">
        <v>76</v>
      </c>
      <c r="AY174" s="19" t="s">
        <v>108</v>
      </c>
      <c r="BE174" s="76">
        <f>IF(N174="základní",J174,0)</f>
        <v>0</v>
      </c>
      <c r="BF174" s="76">
        <f>IF(N174="snížená",J174,0)</f>
        <v>0</v>
      </c>
      <c r="BG174" s="76">
        <f>IF(N174="zákl. přenesená",J174,0)</f>
        <v>0</v>
      </c>
      <c r="BH174" s="76">
        <f>IF(N174="sníž. přenesená",J174,0)</f>
        <v>0</v>
      </c>
      <c r="BI174" s="76">
        <f>IF(N174="nulová",J174,0)</f>
        <v>0</v>
      </c>
      <c r="BJ174" s="19" t="s">
        <v>74</v>
      </c>
      <c r="BK174" s="76">
        <f>ROUND(I174*H174,2)</f>
        <v>0</v>
      </c>
      <c r="BL174" s="19" t="s">
        <v>166</v>
      </c>
      <c r="BM174" s="75" t="s">
        <v>246</v>
      </c>
    </row>
    <row r="175" spans="1:65" s="2" customFormat="1" ht="39" x14ac:dyDescent="0.2">
      <c r="A175" s="193"/>
      <c r="B175" s="194"/>
      <c r="C175" s="193"/>
      <c r="D175" s="253" t="s">
        <v>123</v>
      </c>
      <c r="E175" s="193"/>
      <c r="F175" s="254" t="s">
        <v>247</v>
      </c>
      <c r="G175" s="193"/>
      <c r="H175" s="193"/>
      <c r="I175" s="193"/>
      <c r="J175" s="193"/>
      <c r="K175" s="193"/>
      <c r="L175" s="24"/>
      <c r="M175" s="77"/>
      <c r="N175" s="78"/>
      <c r="O175" s="30"/>
      <c r="P175" s="30"/>
      <c r="Q175" s="30"/>
      <c r="R175" s="30"/>
      <c r="S175" s="30"/>
      <c r="T175" s="31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T175" s="19" t="s">
        <v>123</v>
      </c>
      <c r="AU175" s="19" t="s">
        <v>76</v>
      </c>
    </row>
    <row r="176" spans="1:65" s="13" customFormat="1" x14ac:dyDescent="0.2">
      <c r="A176" s="255"/>
      <c r="B176" s="256"/>
      <c r="C176" s="255"/>
      <c r="D176" s="253" t="s">
        <v>125</v>
      </c>
      <c r="E176" s="257" t="s">
        <v>3</v>
      </c>
      <c r="F176" s="258" t="s">
        <v>126</v>
      </c>
      <c r="G176" s="255"/>
      <c r="H176" s="259">
        <v>51.75</v>
      </c>
      <c r="I176" s="255"/>
      <c r="J176" s="255"/>
      <c r="K176" s="255"/>
      <c r="L176" s="79"/>
      <c r="M176" s="81"/>
      <c r="N176" s="82"/>
      <c r="O176" s="82"/>
      <c r="P176" s="82"/>
      <c r="Q176" s="82"/>
      <c r="R176" s="82"/>
      <c r="S176" s="82"/>
      <c r="T176" s="83"/>
      <c r="AT176" s="80" t="s">
        <v>125</v>
      </c>
      <c r="AU176" s="80" t="s">
        <v>76</v>
      </c>
      <c r="AV176" s="13" t="s">
        <v>76</v>
      </c>
      <c r="AW176" s="13" t="s">
        <v>30</v>
      </c>
      <c r="AX176" s="13" t="s">
        <v>69</v>
      </c>
      <c r="AY176" s="80" t="s">
        <v>108</v>
      </c>
    </row>
    <row r="177" spans="1:65" s="13" customFormat="1" x14ac:dyDescent="0.2">
      <c r="A177" s="255"/>
      <c r="B177" s="256"/>
      <c r="C177" s="255"/>
      <c r="D177" s="253" t="s">
        <v>125</v>
      </c>
      <c r="E177" s="257" t="s">
        <v>3</v>
      </c>
      <c r="F177" s="258" t="s">
        <v>132</v>
      </c>
      <c r="G177" s="255"/>
      <c r="H177" s="259">
        <v>34.222999999999999</v>
      </c>
      <c r="I177" s="255"/>
      <c r="J177" s="255"/>
      <c r="K177" s="255"/>
      <c r="L177" s="79"/>
      <c r="M177" s="81"/>
      <c r="N177" s="82"/>
      <c r="O177" s="82"/>
      <c r="P177" s="82"/>
      <c r="Q177" s="82"/>
      <c r="R177" s="82"/>
      <c r="S177" s="82"/>
      <c r="T177" s="83"/>
      <c r="AT177" s="80" t="s">
        <v>125</v>
      </c>
      <c r="AU177" s="80" t="s">
        <v>76</v>
      </c>
      <c r="AV177" s="13" t="s">
        <v>76</v>
      </c>
      <c r="AW177" s="13" t="s">
        <v>30</v>
      </c>
      <c r="AX177" s="13" t="s">
        <v>69</v>
      </c>
      <c r="AY177" s="80" t="s">
        <v>108</v>
      </c>
    </row>
    <row r="178" spans="1:65" s="13" customFormat="1" x14ac:dyDescent="0.2">
      <c r="A178" s="255"/>
      <c r="B178" s="256"/>
      <c r="C178" s="255"/>
      <c r="D178" s="253" t="s">
        <v>125</v>
      </c>
      <c r="E178" s="257" t="s">
        <v>3</v>
      </c>
      <c r="F178" s="258" t="s">
        <v>131</v>
      </c>
      <c r="G178" s="255"/>
      <c r="H178" s="259">
        <v>21.75</v>
      </c>
      <c r="I178" s="255"/>
      <c r="J178" s="255"/>
      <c r="K178" s="255"/>
      <c r="L178" s="79"/>
      <c r="M178" s="81"/>
      <c r="N178" s="82"/>
      <c r="O178" s="82"/>
      <c r="P178" s="82"/>
      <c r="Q178" s="82"/>
      <c r="R178" s="82"/>
      <c r="S178" s="82"/>
      <c r="T178" s="83"/>
      <c r="AT178" s="80" t="s">
        <v>125</v>
      </c>
      <c r="AU178" s="80" t="s">
        <v>76</v>
      </c>
      <c r="AV178" s="13" t="s">
        <v>76</v>
      </c>
      <c r="AW178" s="13" t="s">
        <v>30</v>
      </c>
      <c r="AX178" s="13" t="s">
        <v>69</v>
      </c>
      <c r="AY178" s="80" t="s">
        <v>108</v>
      </c>
    </row>
    <row r="179" spans="1:65" s="13" customFormat="1" x14ac:dyDescent="0.2">
      <c r="A179" s="255"/>
      <c r="B179" s="256"/>
      <c r="C179" s="255"/>
      <c r="D179" s="253" t="s">
        <v>125</v>
      </c>
      <c r="E179" s="257" t="s">
        <v>3</v>
      </c>
      <c r="F179" s="258" t="s">
        <v>248</v>
      </c>
      <c r="G179" s="255"/>
      <c r="H179" s="259">
        <v>20.29</v>
      </c>
      <c r="I179" s="255"/>
      <c r="J179" s="255"/>
      <c r="K179" s="255"/>
      <c r="L179" s="79"/>
      <c r="M179" s="81"/>
      <c r="N179" s="82"/>
      <c r="O179" s="82"/>
      <c r="P179" s="82"/>
      <c r="Q179" s="82"/>
      <c r="R179" s="82"/>
      <c r="S179" s="82"/>
      <c r="T179" s="83"/>
      <c r="AT179" s="80" t="s">
        <v>125</v>
      </c>
      <c r="AU179" s="80" t="s">
        <v>76</v>
      </c>
      <c r="AV179" s="13" t="s">
        <v>76</v>
      </c>
      <c r="AW179" s="13" t="s">
        <v>30</v>
      </c>
      <c r="AX179" s="13" t="s">
        <v>69</v>
      </c>
      <c r="AY179" s="80" t="s">
        <v>108</v>
      </c>
    </row>
    <row r="180" spans="1:65" s="14" customFormat="1" x14ac:dyDescent="0.2">
      <c r="A180" s="260"/>
      <c r="B180" s="261"/>
      <c r="C180" s="260"/>
      <c r="D180" s="253" t="s">
        <v>125</v>
      </c>
      <c r="E180" s="262" t="s">
        <v>3</v>
      </c>
      <c r="F180" s="263" t="s">
        <v>133</v>
      </c>
      <c r="G180" s="260"/>
      <c r="H180" s="264">
        <v>128.01300000000001</v>
      </c>
      <c r="I180" s="260"/>
      <c r="J180" s="260"/>
      <c r="K180" s="260"/>
      <c r="L180" s="84"/>
      <c r="M180" s="86"/>
      <c r="N180" s="87"/>
      <c r="O180" s="87"/>
      <c r="P180" s="87"/>
      <c r="Q180" s="87"/>
      <c r="R180" s="87"/>
      <c r="S180" s="87"/>
      <c r="T180" s="88"/>
      <c r="AT180" s="85" t="s">
        <v>125</v>
      </c>
      <c r="AU180" s="85" t="s">
        <v>76</v>
      </c>
      <c r="AV180" s="14" t="s">
        <v>115</v>
      </c>
      <c r="AW180" s="14" t="s">
        <v>30</v>
      </c>
      <c r="AX180" s="14" t="s">
        <v>74</v>
      </c>
      <c r="AY180" s="85" t="s">
        <v>108</v>
      </c>
    </row>
    <row r="181" spans="1:65" s="2" customFormat="1" ht="21.75" customHeight="1" x14ac:dyDescent="0.2">
      <c r="A181" s="193"/>
      <c r="B181" s="194"/>
      <c r="C181" s="247" t="s">
        <v>249</v>
      </c>
      <c r="D181" s="247" t="s">
        <v>110</v>
      </c>
      <c r="E181" s="248" t="s">
        <v>250</v>
      </c>
      <c r="F181" s="249" t="s">
        <v>251</v>
      </c>
      <c r="G181" s="250" t="s">
        <v>121</v>
      </c>
      <c r="H181" s="251">
        <v>256.02600000000001</v>
      </c>
      <c r="I181" s="70"/>
      <c r="J181" s="252">
        <f>ROUND(I181*H181,2)</f>
        <v>0</v>
      </c>
      <c r="K181" s="249" t="s">
        <v>114</v>
      </c>
      <c r="L181" s="24"/>
      <c r="M181" s="71" t="s">
        <v>3</v>
      </c>
      <c r="N181" s="72" t="s">
        <v>41</v>
      </c>
      <c r="O181" s="30"/>
      <c r="P181" s="73">
        <f>O181*H181</f>
        <v>0</v>
      </c>
      <c r="Q181" s="73">
        <v>0</v>
      </c>
      <c r="R181" s="73">
        <f>Q181*H181</f>
        <v>0</v>
      </c>
      <c r="S181" s="73">
        <v>0</v>
      </c>
      <c r="T181" s="74">
        <f>S181*H181</f>
        <v>0</v>
      </c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R181" s="75" t="s">
        <v>166</v>
      </c>
      <c r="AT181" s="75" t="s">
        <v>110</v>
      </c>
      <c r="AU181" s="75" t="s">
        <v>76</v>
      </c>
      <c r="AY181" s="19" t="s">
        <v>108</v>
      </c>
      <c r="BE181" s="76">
        <f>IF(N181="základní",J181,0)</f>
        <v>0</v>
      </c>
      <c r="BF181" s="76">
        <f>IF(N181="snížená",J181,0)</f>
        <v>0</v>
      </c>
      <c r="BG181" s="76">
        <f>IF(N181="zákl. přenesená",J181,0)</f>
        <v>0</v>
      </c>
      <c r="BH181" s="76">
        <f>IF(N181="sníž. přenesená",J181,0)</f>
        <v>0</v>
      </c>
      <c r="BI181" s="76">
        <f>IF(N181="nulová",J181,0)</f>
        <v>0</v>
      </c>
      <c r="BJ181" s="19" t="s">
        <v>74</v>
      </c>
      <c r="BK181" s="76">
        <f>ROUND(I181*H181,2)</f>
        <v>0</v>
      </c>
      <c r="BL181" s="19" t="s">
        <v>166</v>
      </c>
      <c r="BM181" s="75" t="s">
        <v>252</v>
      </c>
    </row>
    <row r="182" spans="1:65" s="2" customFormat="1" ht="39" x14ac:dyDescent="0.2">
      <c r="A182" s="193"/>
      <c r="B182" s="194"/>
      <c r="C182" s="193"/>
      <c r="D182" s="253" t="s">
        <v>123</v>
      </c>
      <c r="E182" s="193"/>
      <c r="F182" s="254" t="s">
        <v>247</v>
      </c>
      <c r="G182" s="193"/>
      <c r="H182" s="193"/>
      <c r="I182" s="193"/>
      <c r="J182" s="193"/>
      <c r="K182" s="193"/>
      <c r="L182" s="24"/>
      <c r="M182" s="77"/>
      <c r="N182" s="78"/>
      <c r="O182" s="30"/>
      <c r="P182" s="30"/>
      <c r="Q182" s="30"/>
      <c r="R182" s="30"/>
      <c r="S182" s="30"/>
      <c r="T182" s="31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T182" s="19" t="s">
        <v>123</v>
      </c>
      <c r="AU182" s="19" t="s">
        <v>76</v>
      </c>
    </row>
    <row r="183" spans="1:65" s="13" customFormat="1" x14ac:dyDescent="0.2">
      <c r="A183" s="255"/>
      <c r="B183" s="256"/>
      <c r="C183" s="255"/>
      <c r="D183" s="253" t="s">
        <v>125</v>
      </c>
      <c r="E183" s="255"/>
      <c r="F183" s="258" t="s">
        <v>253</v>
      </c>
      <c r="G183" s="255"/>
      <c r="H183" s="259">
        <v>256.02600000000001</v>
      </c>
      <c r="I183" s="255"/>
      <c r="J183" s="255"/>
      <c r="K183" s="255"/>
      <c r="L183" s="79"/>
      <c r="M183" s="81"/>
      <c r="N183" s="82"/>
      <c r="O183" s="82"/>
      <c r="P183" s="82"/>
      <c r="Q183" s="82"/>
      <c r="R183" s="82"/>
      <c r="S183" s="82"/>
      <c r="T183" s="83"/>
      <c r="AT183" s="80" t="s">
        <v>125</v>
      </c>
      <c r="AU183" s="80" t="s">
        <v>76</v>
      </c>
      <c r="AV183" s="13" t="s">
        <v>76</v>
      </c>
      <c r="AW183" s="13" t="s">
        <v>4</v>
      </c>
      <c r="AX183" s="13" t="s">
        <v>74</v>
      </c>
      <c r="AY183" s="80" t="s">
        <v>108</v>
      </c>
    </row>
    <row r="184" spans="1:65" s="12" customFormat="1" ht="25.9" customHeight="1" x14ac:dyDescent="0.2">
      <c r="A184" s="240"/>
      <c r="B184" s="241"/>
      <c r="C184" s="240"/>
      <c r="D184" s="242" t="s">
        <v>68</v>
      </c>
      <c r="E184" s="243" t="s">
        <v>254</v>
      </c>
      <c r="F184" s="243" t="s">
        <v>255</v>
      </c>
      <c r="G184" s="240"/>
      <c r="H184" s="240"/>
      <c r="I184" s="240"/>
      <c r="J184" s="244">
        <f>BK184</f>
        <v>0</v>
      </c>
      <c r="K184" s="240"/>
      <c r="L184" s="62"/>
      <c r="M184" s="64"/>
      <c r="N184" s="65"/>
      <c r="O184" s="65"/>
      <c r="P184" s="66">
        <f>P185+P188</f>
        <v>0</v>
      </c>
      <c r="Q184" s="65"/>
      <c r="R184" s="66">
        <f>R185+R188</f>
        <v>0</v>
      </c>
      <c r="S184" s="65"/>
      <c r="T184" s="67">
        <f>T185+T188</f>
        <v>0</v>
      </c>
      <c r="AR184" s="63" t="s">
        <v>162</v>
      </c>
      <c r="AT184" s="68" t="s">
        <v>68</v>
      </c>
      <c r="AU184" s="68" t="s">
        <v>69</v>
      </c>
      <c r="AY184" s="63" t="s">
        <v>108</v>
      </c>
      <c r="BK184" s="69">
        <f>BK185+BK188</f>
        <v>0</v>
      </c>
    </row>
    <row r="185" spans="1:65" s="12" customFormat="1" ht="22.9" customHeight="1" x14ac:dyDescent="0.2">
      <c r="A185" s="240"/>
      <c r="B185" s="241"/>
      <c r="C185" s="240"/>
      <c r="D185" s="242" t="s">
        <v>68</v>
      </c>
      <c r="E185" s="245" t="s">
        <v>256</v>
      </c>
      <c r="F185" s="245" t="s">
        <v>257</v>
      </c>
      <c r="G185" s="240"/>
      <c r="H185" s="240"/>
      <c r="I185" s="240"/>
      <c r="J185" s="246">
        <f>BK185</f>
        <v>0</v>
      </c>
      <c r="K185" s="240"/>
      <c r="L185" s="62"/>
      <c r="M185" s="64"/>
      <c r="N185" s="65"/>
      <c r="O185" s="65"/>
      <c r="P185" s="66">
        <f>SUM(P186:P187)</f>
        <v>0</v>
      </c>
      <c r="Q185" s="65"/>
      <c r="R185" s="66">
        <f>SUM(R186:R187)</f>
        <v>0</v>
      </c>
      <c r="S185" s="65"/>
      <c r="T185" s="67">
        <f>SUM(T186:T187)</f>
        <v>0</v>
      </c>
      <c r="AR185" s="63" t="s">
        <v>162</v>
      </c>
      <c r="AT185" s="68" t="s">
        <v>68</v>
      </c>
      <c r="AU185" s="68" t="s">
        <v>74</v>
      </c>
      <c r="AY185" s="63" t="s">
        <v>108</v>
      </c>
      <c r="BK185" s="69">
        <f>SUM(BK186:BK187)</f>
        <v>0</v>
      </c>
    </row>
    <row r="186" spans="1:65" s="2" customFormat="1" ht="16.5" customHeight="1" x14ac:dyDescent="0.2">
      <c r="A186" s="193"/>
      <c r="B186" s="194"/>
      <c r="C186" s="247" t="s">
        <v>258</v>
      </c>
      <c r="D186" s="247" t="s">
        <v>110</v>
      </c>
      <c r="E186" s="248" t="s">
        <v>259</v>
      </c>
      <c r="F186" s="249" t="s">
        <v>260</v>
      </c>
      <c r="G186" s="250" t="s">
        <v>261</v>
      </c>
      <c r="H186" s="251">
        <v>1</v>
      </c>
      <c r="I186" s="70"/>
      <c r="J186" s="252">
        <f>ROUND(I186*H186,2)</f>
        <v>0</v>
      </c>
      <c r="K186" s="249" t="s">
        <v>114</v>
      </c>
      <c r="L186" s="24"/>
      <c r="M186" s="71" t="s">
        <v>3</v>
      </c>
      <c r="N186" s="72" t="s">
        <v>41</v>
      </c>
      <c r="O186" s="30"/>
      <c r="P186" s="73">
        <f>O186*H186</f>
        <v>0</v>
      </c>
      <c r="Q186" s="73">
        <v>0</v>
      </c>
      <c r="R186" s="73">
        <f>Q186*H186</f>
        <v>0</v>
      </c>
      <c r="S186" s="73">
        <v>0</v>
      </c>
      <c r="T186" s="74">
        <f>S186*H186</f>
        <v>0</v>
      </c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R186" s="75" t="s">
        <v>262</v>
      </c>
      <c r="AT186" s="75" t="s">
        <v>110</v>
      </c>
      <c r="AU186" s="75" t="s">
        <v>76</v>
      </c>
      <c r="AY186" s="19" t="s">
        <v>108</v>
      </c>
      <c r="BE186" s="76">
        <f>IF(N186="základní",J186,0)</f>
        <v>0</v>
      </c>
      <c r="BF186" s="76">
        <f>IF(N186="snížená",J186,0)</f>
        <v>0</v>
      </c>
      <c r="BG186" s="76">
        <f>IF(N186="zákl. přenesená",J186,0)</f>
        <v>0</v>
      </c>
      <c r="BH186" s="76">
        <f>IF(N186="sníž. přenesená",J186,0)</f>
        <v>0</v>
      </c>
      <c r="BI186" s="76">
        <f>IF(N186="nulová",J186,0)</f>
        <v>0</v>
      </c>
      <c r="BJ186" s="19" t="s">
        <v>74</v>
      </c>
      <c r="BK186" s="76">
        <f>ROUND(I186*H186,2)</f>
        <v>0</v>
      </c>
      <c r="BL186" s="19" t="s">
        <v>262</v>
      </c>
      <c r="BM186" s="75" t="s">
        <v>263</v>
      </c>
    </row>
    <row r="187" spans="1:65" s="2" customFormat="1" ht="16.5" customHeight="1" x14ac:dyDescent="0.2">
      <c r="A187" s="193"/>
      <c r="B187" s="194"/>
      <c r="C187" s="247" t="s">
        <v>8</v>
      </c>
      <c r="D187" s="247" t="s">
        <v>110</v>
      </c>
      <c r="E187" s="248" t="s">
        <v>264</v>
      </c>
      <c r="F187" s="249" t="s">
        <v>265</v>
      </c>
      <c r="G187" s="250" t="s">
        <v>261</v>
      </c>
      <c r="H187" s="251">
        <v>1</v>
      </c>
      <c r="I187" s="70"/>
      <c r="J187" s="252">
        <f>ROUND(I187*H187,2)</f>
        <v>0</v>
      </c>
      <c r="K187" s="249" t="s">
        <v>114</v>
      </c>
      <c r="L187" s="24"/>
      <c r="M187" s="71" t="s">
        <v>3</v>
      </c>
      <c r="N187" s="72" t="s">
        <v>41</v>
      </c>
      <c r="O187" s="30"/>
      <c r="P187" s="73">
        <f>O187*H187</f>
        <v>0</v>
      </c>
      <c r="Q187" s="73">
        <v>0</v>
      </c>
      <c r="R187" s="73">
        <f>Q187*H187</f>
        <v>0</v>
      </c>
      <c r="S187" s="73">
        <v>0</v>
      </c>
      <c r="T187" s="74">
        <f>S187*H187</f>
        <v>0</v>
      </c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R187" s="75" t="s">
        <v>262</v>
      </c>
      <c r="AT187" s="75" t="s">
        <v>110</v>
      </c>
      <c r="AU187" s="75" t="s">
        <v>76</v>
      </c>
      <c r="AY187" s="19" t="s">
        <v>108</v>
      </c>
      <c r="BE187" s="76">
        <f>IF(N187="základní",J187,0)</f>
        <v>0</v>
      </c>
      <c r="BF187" s="76">
        <f>IF(N187="snížená",J187,0)</f>
        <v>0</v>
      </c>
      <c r="BG187" s="76">
        <f>IF(N187="zákl. přenesená",J187,0)</f>
        <v>0</v>
      </c>
      <c r="BH187" s="76">
        <f>IF(N187="sníž. přenesená",J187,0)</f>
        <v>0</v>
      </c>
      <c r="BI187" s="76">
        <f>IF(N187="nulová",J187,0)</f>
        <v>0</v>
      </c>
      <c r="BJ187" s="19" t="s">
        <v>74</v>
      </c>
      <c r="BK187" s="76">
        <f>ROUND(I187*H187,2)</f>
        <v>0</v>
      </c>
      <c r="BL187" s="19" t="s">
        <v>262</v>
      </c>
      <c r="BM187" s="75" t="s">
        <v>266</v>
      </c>
    </row>
    <row r="188" spans="1:65" s="12" customFormat="1" ht="22.9" customHeight="1" x14ac:dyDescent="0.2">
      <c r="A188" s="240"/>
      <c r="B188" s="241"/>
      <c r="C188" s="240"/>
      <c r="D188" s="242" t="s">
        <v>68</v>
      </c>
      <c r="E188" s="245" t="s">
        <v>267</v>
      </c>
      <c r="F188" s="245" t="s">
        <v>268</v>
      </c>
      <c r="G188" s="240"/>
      <c r="H188" s="240"/>
      <c r="I188" s="240"/>
      <c r="J188" s="246">
        <f>BK188</f>
        <v>0</v>
      </c>
      <c r="K188" s="240"/>
      <c r="L188" s="62"/>
      <c r="M188" s="64"/>
      <c r="N188" s="65"/>
      <c r="O188" s="65"/>
      <c r="P188" s="66">
        <f>SUM(P189:P190)</f>
        <v>0</v>
      </c>
      <c r="Q188" s="65"/>
      <c r="R188" s="66">
        <f>SUM(R189:R190)</f>
        <v>0</v>
      </c>
      <c r="S188" s="65"/>
      <c r="T188" s="67">
        <f>SUM(T189:T190)</f>
        <v>0</v>
      </c>
      <c r="AR188" s="63" t="s">
        <v>162</v>
      </c>
      <c r="AT188" s="68" t="s">
        <v>68</v>
      </c>
      <c r="AU188" s="68" t="s">
        <v>74</v>
      </c>
      <c r="AY188" s="63" t="s">
        <v>108</v>
      </c>
      <c r="BK188" s="69">
        <f>SUM(BK189:BK190)</f>
        <v>0</v>
      </c>
    </row>
    <row r="189" spans="1:65" s="2" customFormat="1" ht="16.5" customHeight="1" x14ac:dyDescent="0.2">
      <c r="A189" s="193"/>
      <c r="B189" s="194"/>
      <c r="C189" s="247" t="s">
        <v>269</v>
      </c>
      <c r="D189" s="247" t="s">
        <v>110</v>
      </c>
      <c r="E189" s="248" t="s">
        <v>270</v>
      </c>
      <c r="F189" s="249" t="s">
        <v>271</v>
      </c>
      <c r="G189" s="250" t="s">
        <v>272</v>
      </c>
      <c r="H189" s="251">
        <v>1472</v>
      </c>
      <c r="I189" s="70"/>
      <c r="J189" s="252">
        <f>ROUND(I189*H189,2)</f>
        <v>0</v>
      </c>
      <c r="K189" s="249" t="s">
        <v>114</v>
      </c>
      <c r="L189" s="24"/>
      <c r="M189" s="71" t="s">
        <v>3</v>
      </c>
      <c r="N189" s="72" t="s">
        <v>41</v>
      </c>
      <c r="O189" s="30"/>
      <c r="P189" s="73">
        <f>O189*H189</f>
        <v>0</v>
      </c>
      <c r="Q189" s="73">
        <v>0</v>
      </c>
      <c r="R189" s="73">
        <f>Q189*H189</f>
        <v>0</v>
      </c>
      <c r="S189" s="73">
        <v>0</v>
      </c>
      <c r="T189" s="74">
        <f>S189*H189</f>
        <v>0</v>
      </c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R189" s="75" t="s">
        <v>262</v>
      </c>
      <c r="AT189" s="75" t="s">
        <v>110</v>
      </c>
      <c r="AU189" s="75" t="s">
        <v>76</v>
      </c>
      <c r="AY189" s="19" t="s">
        <v>108</v>
      </c>
      <c r="BE189" s="76">
        <f>IF(N189="základní",J189,0)</f>
        <v>0</v>
      </c>
      <c r="BF189" s="76">
        <f>IF(N189="snížená",J189,0)</f>
        <v>0</v>
      </c>
      <c r="BG189" s="76">
        <f>IF(N189="zákl. přenesená",J189,0)</f>
        <v>0</v>
      </c>
      <c r="BH189" s="76">
        <f>IF(N189="sníž. přenesená",J189,0)</f>
        <v>0</v>
      </c>
      <c r="BI189" s="76">
        <f>IF(N189="nulová",J189,0)</f>
        <v>0</v>
      </c>
      <c r="BJ189" s="19" t="s">
        <v>74</v>
      </c>
      <c r="BK189" s="76">
        <f>ROUND(I189*H189,2)</f>
        <v>0</v>
      </c>
      <c r="BL189" s="19" t="s">
        <v>262</v>
      </c>
      <c r="BM189" s="75" t="s">
        <v>273</v>
      </c>
    </row>
    <row r="190" spans="1:65" s="2" customFormat="1" ht="16.5" customHeight="1" x14ac:dyDescent="0.2">
      <c r="A190" s="193"/>
      <c r="B190" s="194"/>
      <c r="C190" s="247" t="s">
        <v>274</v>
      </c>
      <c r="D190" s="247" t="s">
        <v>110</v>
      </c>
      <c r="E190" s="248" t="s">
        <v>275</v>
      </c>
      <c r="F190" s="249" t="s">
        <v>276</v>
      </c>
      <c r="G190" s="250" t="s">
        <v>261</v>
      </c>
      <c r="H190" s="251">
        <v>1</v>
      </c>
      <c r="I190" s="70"/>
      <c r="J190" s="252">
        <f>ROUND(I190*H190,2)</f>
        <v>0</v>
      </c>
      <c r="K190" s="249" t="s">
        <v>114</v>
      </c>
      <c r="L190" s="24"/>
      <c r="M190" s="103" t="s">
        <v>3</v>
      </c>
      <c r="N190" s="104" t="s">
        <v>41</v>
      </c>
      <c r="O190" s="105"/>
      <c r="P190" s="106">
        <f>O190*H190</f>
        <v>0</v>
      </c>
      <c r="Q190" s="106">
        <v>0</v>
      </c>
      <c r="R190" s="106">
        <f>Q190*H190</f>
        <v>0</v>
      </c>
      <c r="S190" s="106">
        <v>0</v>
      </c>
      <c r="T190" s="107">
        <f>S190*H190</f>
        <v>0</v>
      </c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R190" s="75" t="s">
        <v>262</v>
      </c>
      <c r="AT190" s="75" t="s">
        <v>110</v>
      </c>
      <c r="AU190" s="75" t="s">
        <v>76</v>
      </c>
      <c r="AY190" s="19" t="s">
        <v>108</v>
      </c>
      <c r="BE190" s="76">
        <f>IF(N190="základní",J190,0)</f>
        <v>0</v>
      </c>
      <c r="BF190" s="76">
        <f>IF(N190="snížená",J190,0)</f>
        <v>0</v>
      </c>
      <c r="BG190" s="76">
        <f>IF(N190="zákl. přenesená",J190,0)</f>
        <v>0</v>
      </c>
      <c r="BH190" s="76">
        <f>IF(N190="sníž. přenesená",J190,0)</f>
        <v>0</v>
      </c>
      <c r="BI190" s="76">
        <f>IF(N190="nulová",J190,0)</f>
        <v>0</v>
      </c>
      <c r="BJ190" s="19" t="s">
        <v>74</v>
      </c>
      <c r="BK190" s="76">
        <f>ROUND(I190*H190,2)</f>
        <v>0</v>
      </c>
      <c r="BL190" s="19" t="s">
        <v>262</v>
      </c>
      <c r="BM190" s="75" t="s">
        <v>277</v>
      </c>
    </row>
    <row r="191" spans="1:65" s="2" customFormat="1" ht="6.95" customHeight="1" x14ac:dyDescent="0.2">
      <c r="A191" s="193"/>
      <c r="B191" s="215"/>
      <c r="C191" s="216"/>
      <c r="D191" s="216"/>
      <c r="E191" s="216"/>
      <c r="F191" s="216"/>
      <c r="G191" s="216"/>
      <c r="H191" s="216"/>
      <c r="I191" s="216"/>
      <c r="J191" s="216"/>
      <c r="K191" s="216"/>
      <c r="L191" s="24"/>
      <c r="M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</row>
  </sheetData>
  <sheetProtection algorithmName="SHA-512" hashValue="v7a23ZdmYfbgYF9JDBWlbm6+q5YWypx8BN4fUvJyh7b9Btbqc+Rpq52rEVwt7HJJARsY+rb2bp8jmFoIRPIyJQ==" saltValue="seDnJHBba/Na9CEG2fD3Pw==" spinCount="100000" sheet="1" objects="1" scenarios="1"/>
  <autoFilter ref="C83:K190"/>
  <mergeCells count="6">
    <mergeCell ref="E76:H76"/>
    <mergeCell ref="L2:V2"/>
    <mergeCell ref="E7:H7"/>
    <mergeCell ref="E16:H16"/>
    <mergeCell ref="E25:H25"/>
    <mergeCell ref="E46:H46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8"/>
  <sheetViews>
    <sheetView showGridLines="0" zoomScale="110" zoomScaleNormal="110" workbookViewId="0"/>
  </sheetViews>
  <sheetFormatPr defaultRowHeight="11.25" x14ac:dyDescent="0.2"/>
  <cols>
    <col min="1" max="1" width="8.33203125" style="108" customWidth="1"/>
    <col min="2" max="2" width="1.6640625" style="108" customWidth="1"/>
    <col min="3" max="4" width="5" style="108" customWidth="1"/>
    <col min="5" max="5" width="11.6640625" style="108" customWidth="1"/>
    <col min="6" max="6" width="9.1640625" style="108" customWidth="1"/>
    <col min="7" max="7" width="5" style="108" customWidth="1"/>
    <col min="8" max="8" width="77.83203125" style="108" customWidth="1"/>
    <col min="9" max="10" width="20" style="108" customWidth="1"/>
    <col min="11" max="11" width="1.6640625" style="108" customWidth="1"/>
  </cols>
  <sheetData>
    <row r="1" spans="2:11" s="1" customFormat="1" ht="37.5" customHeight="1" x14ac:dyDescent="0.2"/>
    <row r="2" spans="2:11" s="1" customFormat="1" ht="7.5" customHeight="1" x14ac:dyDescent="0.2">
      <c r="B2" s="109"/>
      <c r="C2" s="110"/>
      <c r="D2" s="110"/>
      <c r="E2" s="110"/>
      <c r="F2" s="110"/>
      <c r="G2" s="110"/>
      <c r="H2" s="110"/>
      <c r="I2" s="110"/>
      <c r="J2" s="110"/>
      <c r="K2" s="111"/>
    </row>
    <row r="3" spans="2:11" s="17" customFormat="1" ht="45" customHeight="1" x14ac:dyDescent="0.2">
      <c r="B3" s="112"/>
      <c r="C3" s="352" t="s">
        <v>278</v>
      </c>
      <c r="D3" s="352"/>
      <c r="E3" s="352"/>
      <c r="F3" s="352"/>
      <c r="G3" s="352"/>
      <c r="H3" s="352"/>
      <c r="I3" s="352"/>
      <c r="J3" s="352"/>
      <c r="K3" s="113"/>
    </row>
    <row r="4" spans="2:11" s="1" customFormat="1" ht="25.5" customHeight="1" x14ac:dyDescent="0.3">
      <c r="B4" s="114"/>
      <c r="C4" s="353" t="s">
        <v>279</v>
      </c>
      <c r="D4" s="353"/>
      <c r="E4" s="353"/>
      <c r="F4" s="353"/>
      <c r="G4" s="353"/>
      <c r="H4" s="353"/>
      <c r="I4" s="353"/>
      <c r="J4" s="353"/>
      <c r="K4" s="115"/>
    </row>
    <row r="5" spans="2:11" s="1" customFormat="1" ht="5.25" customHeight="1" x14ac:dyDescent="0.2">
      <c r="B5" s="114"/>
      <c r="C5" s="116"/>
      <c r="D5" s="116"/>
      <c r="E5" s="116"/>
      <c r="F5" s="116"/>
      <c r="G5" s="116"/>
      <c r="H5" s="116"/>
      <c r="I5" s="116"/>
      <c r="J5" s="116"/>
      <c r="K5" s="115"/>
    </row>
    <row r="6" spans="2:11" s="1" customFormat="1" ht="15" customHeight="1" x14ac:dyDescent="0.2">
      <c r="B6" s="114"/>
      <c r="C6" s="351" t="s">
        <v>280</v>
      </c>
      <c r="D6" s="351"/>
      <c r="E6" s="351"/>
      <c r="F6" s="351"/>
      <c r="G6" s="351"/>
      <c r="H6" s="351"/>
      <c r="I6" s="351"/>
      <c r="J6" s="351"/>
      <c r="K6" s="115"/>
    </row>
    <row r="7" spans="2:11" s="1" customFormat="1" ht="15" customHeight="1" x14ac:dyDescent="0.2">
      <c r="B7" s="118"/>
      <c r="C7" s="351" t="s">
        <v>281</v>
      </c>
      <c r="D7" s="351"/>
      <c r="E7" s="351"/>
      <c r="F7" s="351"/>
      <c r="G7" s="351"/>
      <c r="H7" s="351"/>
      <c r="I7" s="351"/>
      <c r="J7" s="351"/>
      <c r="K7" s="115"/>
    </row>
    <row r="8" spans="2:11" s="1" customFormat="1" ht="12.75" customHeight="1" x14ac:dyDescent="0.2">
      <c r="B8" s="118"/>
      <c r="C8" s="117"/>
      <c r="D8" s="117"/>
      <c r="E8" s="117"/>
      <c r="F8" s="117"/>
      <c r="G8" s="117"/>
      <c r="H8" s="117"/>
      <c r="I8" s="117"/>
      <c r="J8" s="117"/>
      <c r="K8" s="115"/>
    </row>
    <row r="9" spans="2:11" s="1" customFormat="1" ht="15" customHeight="1" x14ac:dyDescent="0.2">
      <c r="B9" s="118"/>
      <c r="C9" s="351" t="s">
        <v>282</v>
      </c>
      <c r="D9" s="351"/>
      <c r="E9" s="351"/>
      <c r="F9" s="351"/>
      <c r="G9" s="351"/>
      <c r="H9" s="351"/>
      <c r="I9" s="351"/>
      <c r="J9" s="351"/>
      <c r="K9" s="115"/>
    </row>
    <row r="10" spans="2:11" s="1" customFormat="1" ht="15" customHeight="1" x14ac:dyDescent="0.2">
      <c r="B10" s="118"/>
      <c r="C10" s="117"/>
      <c r="D10" s="351" t="s">
        <v>283</v>
      </c>
      <c r="E10" s="351"/>
      <c r="F10" s="351"/>
      <c r="G10" s="351"/>
      <c r="H10" s="351"/>
      <c r="I10" s="351"/>
      <c r="J10" s="351"/>
      <c r="K10" s="115"/>
    </row>
    <row r="11" spans="2:11" s="1" customFormat="1" ht="15" customHeight="1" x14ac:dyDescent="0.2">
      <c r="B11" s="118"/>
      <c r="C11" s="119"/>
      <c r="D11" s="351" t="s">
        <v>284</v>
      </c>
      <c r="E11" s="351"/>
      <c r="F11" s="351"/>
      <c r="G11" s="351"/>
      <c r="H11" s="351"/>
      <c r="I11" s="351"/>
      <c r="J11" s="351"/>
      <c r="K11" s="115"/>
    </row>
    <row r="12" spans="2:11" s="1" customFormat="1" ht="15" customHeight="1" x14ac:dyDescent="0.2">
      <c r="B12" s="118"/>
      <c r="C12" s="119"/>
      <c r="D12" s="117"/>
      <c r="E12" s="117"/>
      <c r="F12" s="117"/>
      <c r="G12" s="117"/>
      <c r="H12" s="117"/>
      <c r="I12" s="117"/>
      <c r="J12" s="117"/>
      <c r="K12" s="115"/>
    </row>
    <row r="13" spans="2:11" s="1" customFormat="1" ht="15" customHeight="1" x14ac:dyDescent="0.2">
      <c r="B13" s="118"/>
      <c r="C13" s="119"/>
      <c r="D13" s="120" t="s">
        <v>285</v>
      </c>
      <c r="E13" s="117"/>
      <c r="F13" s="117"/>
      <c r="G13" s="117"/>
      <c r="H13" s="117"/>
      <c r="I13" s="117"/>
      <c r="J13" s="117"/>
      <c r="K13" s="115"/>
    </row>
    <row r="14" spans="2:11" s="1" customFormat="1" ht="12.75" customHeight="1" x14ac:dyDescent="0.2">
      <c r="B14" s="118"/>
      <c r="C14" s="119"/>
      <c r="D14" s="119"/>
      <c r="E14" s="119"/>
      <c r="F14" s="119"/>
      <c r="G14" s="119"/>
      <c r="H14" s="119"/>
      <c r="I14" s="119"/>
      <c r="J14" s="119"/>
      <c r="K14" s="115"/>
    </row>
    <row r="15" spans="2:11" s="1" customFormat="1" ht="15" customHeight="1" x14ac:dyDescent="0.2">
      <c r="B15" s="118"/>
      <c r="C15" s="119"/>
      <c r="D15" s="351" t="s">
        <v>286</v>
      </c>
      <c r="E15" s="351"/>
      <c r="F15" s="351"/>
      <c r="G15" s="351"/>
      <c r="H15" s="351"/>
      <c r="I15" s="351"/>
      <c r="J15" s="351"/>
      <c r="K15" s="115"/>
    </row>
    <row r="16" spans="2:11" s="1" customFormat="1" ht="15" customHeight="1" x14ac:dyDescent="0.2">
      <c r="B16" s="118"/>
      <c r="C16" s="119"/>
      <c r="D16" s="351" t="s">
        <v>287</v>
      </c>
      <c r="E16" s="351"/>
      <c r="F16" s="351"/>
      <c r="G16" s="351"/>
      <c r="H16" s="351"/>
      <c r="I16" s="351"/>
      <c r="J16" s="351"/>
      <c r="K16" s="115"/>
    </row>
    <row r="17" spans="2:11" s="1" customFormat="1" ht="15" customHeight="1" x14ac:dyDescent="0.2">
      <c r="B17" s="118"/>
      <c r="C17" s="119"/>
      <c r="D17" s="351" t="s">
        <v>288</v>
      </c>
      <c r="E17" s="351"/>
      <c r="F17" s="351"/>
      <c r="G17" s="351"/>
      <c r="H17" s="351"/>
      <c r="I17" s="351"/>
      <c r="J17" s="351"/>
      <c r="K17" s="115"/>
    </row>
    <row r="18" spans="2:11" s="1" customFormat="1" ht="15" customHeight="1" x14ac:dyDescent="0.2">
      <c r="B18" s="118"/>
      <c r="C18" s="119"/>
      <c r="D18" s="119"/>
      <c r="E18" s="121" t="s">
        <v>73</v>
      </c>
      <c r="F18" s="351" t="s">
        <v>289</v>
      </c>
      <c r="G18" s="351"/>
      <c r="H18" s="351"/>
      <c r="I18" s="351"/>
      <c r="J18" s="351"/>
      <c r="K18" s="115"/>
    </row>
    <row r="19" spans="2:11" s="1" customFormat="1" ht="15" customHeight="1" x14ac:dyDescent="0.2">
      <c r="B19" s="118"/>
      <c r="C19" s="119"/>
      <c r="D19" s="119"/>
      <c r="E19" s="121" t="s">
        <v>290</v>
      </c>
      <c r="F19" s="351" t="s">
        <v>291</v>
      </c>
      <c r="G19" s="351"/>
      <c r="H19" s="351"/>
      <c r="I19" s="351"/>
      <c r="J19" s="351"/>
      <c r="K19" s="115"/>
    </row>
    <row r="20" spans="2:11" s="1" customFormat="1" ht="15" customHeight="1" x14ac:dyDescent="0.2">
      <c r="B20" s="118"/>
      <c r="C20" s="119"/>
      <c r="D20" s="119"/>
      <c r="E20" s="121" t="s">
        <v>292</v>
      </c>
      <c r="F20" s="351" t="s">
        <v>293</v>
      </c>
      <c r="G20" s="351"/>
      <c r="H20" s="351"/>
      <c r="I20" s="351"/>
      <c r="J20" s="351"/>
      <c r="K20" s="115"/>
    </row>
    <row r="21" spans="2:11" s="1" customFormat="1" ht="15" customHeight="1" x14ac:dyDescent="0.2">
      <c r="B21" s="118"/>
      <c r="C21" s="119"/>
      <c r="D21" s="119"/>
      <c r="E21" s="121" t="s">
        <v>294</v>
      </c>
      <c r="F21" s="351" t="s">
        <v>295</v>
      </c>
      <c r="G21" s="351"/>
      <c r="H21" s="351"/>
      <c r="I21" s="351"/>
      <c r="J21" s="351"/>
      <c r="K21" s="115"/>
    </row>
    <row r="22" spans="2:11" s="1" customFormat="1" ht="15" customHeight="1" x14ac:dyDescent="0.2">
      <c r="B22" s="118"/>
      <c r="C22" s="119"/>
      <c r="D22" s="119"/>
      <c r="E22" s="121" t="s">
        <v>296</v>
      </c>
      <c r="F22" s="351" t="s">
        <v>297</v>
      </c>
      <c r="G22" s="351"/>
      <c r="H22" s="351"/>
      <c r="I22" s="351"/>
      <c r="J22" s="351"/>
      <c r="K22" s="115"/>
    </row>
    <row r="23" spans="2:11" s="1" customFormat="1" ht="15" customHeight="1" x14ac:dyDescent="0.2">
      <c r="B23" s="118"/>
      <c r="C23" s="119"/>
      <c r="D23" s="119"/>
      <c r="E23" s="121" t="s">
        <v>298</v>
      </c>
      <c r="F23" s="351" t="s">
        <v>299</v>
      </c>
      <c r="G23" s="351"/>
      <c r="H23" s="351"/>
      <c r="I23" s="351"/>
      <c r="J23" s="351"/>
      <c r="K23" s="115"/>
    </row>
    <row r="24" spans="2:11" s="1" customFormat="1" ht="12.75" customHeight="1" x14ac:dyDescent="0.2">
      <c r="B24" s="118"/>
      <c r="C24" s="119"/>
      <c r="D24" s="119"/>
      <c r="E24" s="119"/>
      <c r="F24" s="119"/>
      <c r="G24" s="119"/>
      <c r="H24" s="119"/>
      <c r="I24" s="119"/>
      <c r="J24" s="119"/>
      <c r="K24" s="115"/>
    </row>
    <row r="25" spans="2:11" s="1" customFormat="1" ht="15" customHeight="1" x14ac:dyDescent="0.2">
      <c r="B25" s="118"/>
      <c r="C25" s="351" t="s">
        <v>300</v>
      </c>
      <c r="D25" s="351"/>
      <c r="E25" s="351"/>
      <c r="F25" s="351"/>
      <c r="G25" s="351"/>
      <c r="H25" s="351"/>
      <c r="I25" s="351"/>
      <c r="J25" s="351"/>
      <c r="K25" s="115"/>
    </row>
    <row r="26" spans="2:11" s="1" customFormat="1" ht="15" customHeight="1" x14ac:dyDescent="0.2">
      <c r="B26" s="118"/>
      <c r="C26" s="351" t="s">
        <v>301</v>
      </c>
      <c r="D26" s="351"/>
      <c r="E26" s="351"/>
      <c r="F26" s="351"/>
      <c r="G26" s="351"/>
      <c r="H26" s="351"/>
      <c r="I26" s="351"/>
      <c r="J26" s="351"/>
      <c r="K26" s="115"/>
    </row>
    <row r="27" spans="2:11" s="1" customFormat="1" ht="15" customHeight="1" x14ac:dyDescent="0.2">
      <c r="B27" s="118"/>
      <c r="C27" s="117"/>
      <c r="D27" s="351" t="s">
        <v>302</v>
      </c>
      <c r="E27" s="351"/>
      <c r="F27" s="351"/>
      <c r="G27" s="351"/>
      <c r="H27" s="351"/>
      <c r="I27" s="351"/>
      <c r="J27" s="351"/>
      <c r="K27" s="115"/>
    </row>
    <row r="28" spans="2:11" s="1" customFormat="1" ht="15" customHeight="1" x14ac:dyDescent="0.2">
      <c r="B28" s="118"/>
      <c r="C28" s="119"/>
      <c r="D28" s="351" t="s">
        <v>303</v>
      </c>
      <c r="E28" s="351"/>
      <c r="F28" s="351"/>
      <c r="G28" s="351"/>
      <c r="H28" s="351"/>
      <c r="I28" s="351"/>
      <c r="J28" s="351"/>
      <c r="K28" s="115"/>
    </row>
    <row r="29" spans="2:11" s="1" customFormat="1" ht="12.75" customHeight="1" x14ac:dyDescent="0.2">
      <c r="B29" s="118"/>
      <c r="C29" s="119"/>
      <c r="D29" s="119"/>
      <c r="E29" s="119"/>
      <c r="F29" s="119"/>
      <c r="G29" s="119"/>
      <c r="H29" s="119"/>
      <c r="I29" s="119"/>
      <c r="J29" s="119"/>
      <c r="K29" s="115"/>
    </row>
    <row r="30" spans="2:11" s="1" customFormat="1" ht="15" customHeight="1" x14ac:dyDescent="0.2">
      <c r="B30" s="118"/>
      <c r="C30" s="119"/>
      <c r="D30" s="351" t="s">
        <v>304</v>
      </c>
      <c r="E30" s="351"/>
      <c r="F30" s="351"/>
      <c r="G30" s="351"/>
      <c r="H30" s="351"/>
      <c r="I30" s="351"/>
      <c r="J30" s="351"/>
      <c r="K30" s="115"/>
    </row>
    <row r="31" spans="2:11" s="1" customFormat="1" ht="15" customHeight="1" x14ac:dyDescent="0.2">
      <c r="B31" s="118"/>
      <c r="C31" s="119"/>
      <c r="D31" s="351" t="s">
        <v>305</v>
      </c>
      <c r="E31" s="351"/>
      <c r="F31" s="351"/>
      <c r="G31" s="351"/>
      <c r="H31" s="351"/>
      <c r="I31" s="351"/>
      <c r="J31" s="351"/>
      <c r="K31" s="115"/>
    </row>
    <row r="32" spans="2:11" s="1" customFormat="1" ht="12.75" customHeight="1" x14ac:dyDescent="0.2">
      <c r="B32" s="118"/>
      <c r="C32" s="119"/>
      <c r="D32" s="119"/>
      <c r="E32" s="119"/>
      <c r="F32" s="119"/>
      <c r="G32" s="119"/>
      <c r="H32" s="119"/>
      <c r="I32" s="119"/>
      <c r="J32" s="119"/>
      <c r="K32" s="115"/>
    </row>
    <row r="33" spans="2:11" s="1" customFormat="1" ht="15" customHeight="1" x14ac:dyDescent="0.2">
      <c r="B33" s="118"/>
      <c r="C33" s="119"/>
      <c r="D33" s="351" t="s">
        <v>306</v>
      </c>
      <c r="E33" s="351"/>
      <c r="F33" s="351"/>
      <c r="G33" s="351"/>
      <c r="H33" s="351"/>
      <c r="I33" s="351"/>
      <c r="J33" s="351"/>
      <c r="K33" s="115"/>
    </row>
    <row r="34" spans="2:11" s="1" customFormat="1" ht="15" customHeight="1" x14ac:dyDescent="0.2">
      <c r="B34" s="118"/>
      <c r="C34" s="119"/>
      <c r="D34" s="351" t="s">
        <v>307</v>
      </c>
      <c r="E34" s="351"/>
      <c r="F34" s="351"/>
      <c r="G34" s="351"/>
      <c r="H34" s="351"/>
      <c r="I34" s="351"/>
      <c r="J34" s="351"/>
      <c r="K34" s="115"/>
    </row>
    <row r="35" spans="2:11" s="1" customFormat="1" ht="15" customHeight="1" x14ac:dyDescent="0.2">
      <c r="B35" s="118"/>
      <c r="C35" s="119"/>
      <c r="D35" s="351" t="s">
        <v>308</v>
      </c>
      <c r="E35" s="351"/>
      <c r="F35" s="351"/>
      <c r="G35" s="351"/>
      <c r="H35" s="351"/>
      <c r="I35" s="351"/>
      <c r="J35" s="351"/>
      <c r="K35" s="115"/>
    </row>
    <row r="36" spans="2:11" s="1" customFormat="1" ht="15" customHeight="1" x14ac:dyDescent="0.2">
      <c r="B36" s="118"/>
      <c r="C36" s="119"/>
      <c r="D36" s="117"/>
      <c r="E36" s="120" t="s">
        <v>94</v>
      </c>
      <c r="F36" s="117"/>
      <c r="G36" s="351" t="s">
        <v>309</v>
      </c>
      <c r="H36" s="351"/>
      <c r="I36" s="351"/>
      <c r="J36" s="351"/>
      <c r="K36" s="115"/>
    </row>
    <row r="37" spans="2:11" s="1" customFormat="1" ht="30.75" customHeight="1" x14ac:dyDescent="0.2">
      <c r="B37" s="118"/>
      <c r="C37" s="119"/>
      <c r="D37" s="117"/>
      <c r="E37" s="120" t="s">
        <v>310</v>
      </c>
      <c r="F37" s="117"/>
      <c r="G37" s="351" t="s">
        <v>311</v>
      </c>
      <c r="H37" s="351"/>
      <c r="I37" s="351"/>
      <c r="J37" s="351"/>
      <c r="K37" s="115"/>
    </row>
    <row r="38" spans="2:11" s="1" customFormat="1" ht="15" customHeight="1" x14ac:dyDescent="0.2">
      <c r="B38" s="118"/>
      <c r="C38" s="119"/>
      <c r="D38" s="117"/>
      <c r="E38" s="120" t="s">
        <v>51</v>
      </c>
      <c r="F38" s="117"/>
      <c r="G38" s="351" t="s">
        <v>312</v>
      </c>
      <c r="H38" s="351"/>
      <c r="I38" s="351"/>
      <c r="J38" s="351"/>
      <c r="K38" s="115"/>
    </row>
    <row r="39" spans="2:11" s="1" customFormat="1" ht="15" customHeight="1" x14ac:dyDescent="0.2">
      <c r="B39" s="118"/>
      <c r="C39" s="119"/>
      <c r="D39" s="117"/>
      <c r="E39" s="120" t="s">
        <v>52</v>
      </c>
      <c r="F39" s="117"/>
      <c r="G39" s="351" t="s">
        <v>313</v>
      </c>
      <c r="H39" s="351"/>
      <c r="I39" s="351"/>
      <c r="J39" s="351"/>
      <c r="K39" s="115"/>
    </row>
    <row r="40" spans="2:11" s="1" customFormat="1" ht="15" customHeight="1" x14ac:dyDescent="0.2">
      <c r="B40" s="118"/>
      <c r="C40" s="119"/>
      <c r="D40" s="117"/>
      <c r="E40" s="120" t="s">
        <v>95</v>
      </c>
      <c r="F40" s="117"/>
      <c r="G40" s="351" t="s">
        <v>314</v>
      </c>
      <c r="H40" s="351"/>
      <c r="I40" s="351"/>
      <c r="J40" s="351"/>
      <c r="K40" s="115"/>
    </row>
    <row r="41" spans="2:11" s="1" customFormat="1" ht="15" customHeight="1" x14ac:dyDescent="0.2">
      <c r="B41" s="118"/>
      <c r="C41" s="119"/>
      <c r="D41" s="117"/>
      <c r="E41" s="120" t="s">
        <v>96</v>
      </c>
      <c r="F41" s="117"/>
      <c r="G41" s="351" t="s">
        <v>315</v>
      </c>
      <c r="H41" s="351"/>
      <c r="I41" s="351"/>
      <c r="J41" s="351"/>
      <c r="K41" s="115"/>
    </row>
    <row r="42" spans="2:11" s="1" customFormat="1" ht="15" customHeight="1" x14ac:dyDescent="0.2">
      <c r="B42" s="118"/>
      <c r="C42" s="119"/>
      <c r="D42" s="117"/>
      <c r="E42" s="120" t="s">
        <v>316</v>
      </c>
      <c r="F42" s="117"/>
      <c r="G42" s="351" t="s">
        <v>317</v>
      </c>
      <c r="H42" s="351"/>
      <c r="I42" s="351"/>
      <c r="J42" s="351"/>
      <c r="K42" s="115"/>
    </row>
    <row r="43" spans="2:11" s="1" customFormat="1" ht="15" customHeight="1" x14ac:dyDescent="0.2">
      <c r="B43" s="118"/>
      <c r="C43" s="119"/>
      <c r="D43" s="117"/>
      <c r="E43" s="120"/>
      <c r="F43" s="117"/>
      <c r="G43" s="351" t="s">
        <v>318</v>
      </c>
      <c r="H43" s="351"/>
      <c r="I43" s="351"/>
      <c r="J43" s="351"/>
      <c r="K43" s="115"/>
    </row>
    <row r="44" spans="2:11" s="1" customFormat="1" ht="15" customHeight="1" x14ac:dyDescent="0.2">
      <c r="B44" s="118"/>
      <c r="C44" s="119"/>
      <c r="D44" s="117"/>
      <c r="E44" s="120" t="s">
        <v>319</v>
      </c>
      <c r="F44" s="117"/>
      <c r="G44" s="351" t="s">
        <v>320</v>
      </c>
      <c r="H44" s="351"/>
      <c r="I44" s="351"/>
      <c r="J44" s="351"/>
      <c r="K44" s="115"/>
    </row>
    <row r="45" spans="2:11" s="1" customFormat="1" ht="15" customHeight="1" x14ac:dyDescent="0.2">
      <c r="B45" s="118"/>
      <c r="C45" s="119"/>
      <c r="D45" s="117"/>
      <c r="E45" s="120" t="s">
        <v>98</v>
      </c>
      <c r="F45" s="117"/>
      <c r="G45" s="351" t="s">
        <v>321</v>
      </c>
      <c r="H45" s="351"/>
      <c r="I45" s="351"/>
      <c r="J45" s="351"/>
      <c r="K45" s="115"/>
    </row>
    <row r="46" spans="2:11" s="1" customFormat="1" ht="12.75" customHeight="1" x14ac:dyDescent="0.2">
      <c r="B46" s="118"/>
      <c r="C46" s="119"/>
      <c r="D46" s="117"/>
      <c r="E46" s="117"/>
      <c r="F46" s="117"/>
      <c r="G46" s="117"/>
      <c r="H46" s="117"/>
      <c r="I46" s="117"/>
      <c r="J46" s="117"/>
      <c r="K46" s="115"/>
    </row>
    <row r="47" spans="2:11" s="1" customFormat="1" ht="15" customHeight="1" x14ac:dyDescent="0.2">
      <c r="B47" s="118"/>
      <c r="C47" s="119"/>
      <c r="D47" s="351" t="s">
        <v>322</v>
      </c>
      <c r="E47" s="351"/>
      <c r="F47" s="351"/>
      <c r="G47" s="351"/>
      <c r="H47" s="351"/>
      <c r="I47" s="351"/>
      <c r="J47" s="351"/>
      <c r="K47" s="115"/>
    </row>
    <row r="48" spans="2:11" s="1" customFormat="1" ht="15" customHeight="1" x14ac:dyDescent="0.2">
      <c r="B48" s="118"/>
      <c r="C48" s="119"/>
      <c r="D48" s="119"/>
      <c r="E48" s="351" t="s">
        <v>323</v>
      </c>
      <c r="F48" s="351"/>
      <c r="G48" s="351"/>
      <c r="H48" s="351"/>
      <c r="I48" s="351"/>
      <c r="J48" s="351"/>
      <c r="K48" s="115"/>
    </row>
    <row r="49" spans="2:11" s="1" customFormat="1" ht="15" customHeight="1" x14ac:dyDescent="0.2">
      <c r="B49" s="118"/>
      <c r="C49" s="119"/>
      <c r="D49" s="119"/>
      <c r="E49" s="351" t="s">
        <v>324</v>
      </c>
      <c r="F49" s="351"/>
      <c r="G49" s="351"/>
      <c r="H49" s="351"/>
      <c r="I49" s="351"/>
      <c r="J49" s="351"/>
      <c r="K49" s="115"/>
    </row>
    <row r="50" spans="2:11" s="1" customFormat="1" ht="15" customHeight="1" x14ac:dyDescent="0.2">
      <c r="B50" s="118"/>
      <c r="C50" s="119"/>
      <c r="D50" s="119"/>
      <c r="E50" s="351" t="s">
        <v>325</v>
      </c>
      <c r="F50" s="351"/>
      <c r="G50" s="351"/>
      <c r="H50" s="351"/>
      <c r="I50" s="351"/>
      <c r="J50" s="351"/>
      <c r="K50" s="115"/>
    </row>
    <row r="51" spans="2:11" s="1" customFormat="1" ht="15" customHeight="1" x14ac:dyDescent="0.2">
      <c r="B51" s="118"/>
      <c r="C51" s="119"/>
      <c r="D51" s="351" t="s">
        <v>326</v>
      </c>
      <c r="E51" s="351"/>
      <c r="F51" s="351"/>
      <c r="G51" s="351"/>
      <c r="H51" s="351"/>
      <c r="I51" s="351"/>
      <c r="J51" s="351"/>
      <c r="K51" s="115"/>
    </row>
    <row r="52" spans="2:11" s="1" customFormat="1" ht="25.5" customHeight="1" x14ac:dyDescent="0.3">
      <c r="B52" s="114"/>
      <c r="C52" s="353" t="s">
        <v>327</v>
      </c>
      <c r="D52" s="353"/>
      <c r="E52" s="353"/>
      <c r="F52" s="353"/>
      <c r="G52" s="353"/>
      <c r="H52" s="353"/>
      <c r="I52" s="353"/>
      <c r="J52" s="353"/>
      <c r="K52" s="115"/>
    </row>
    <row r="53" spans="2:11" s="1" customFormat="1" ht="5.25" customHeight="1" x14ac:dyDescent="0.2">
      <c r="B53" s="114"/>
      <c r="C53" s="116"/>
      <c r="D53" s="116"/>
      <c r="E53" s="116"/>
      <c r="F53" s="116"/>
      <c r="G53" s="116"/>
      <c r="H53" s="116"/>
      <c r="I53" s="116"/>
      <c r="J53" s="116"/>
      <c r="K53" s="115"/>
    </row>
    <row r="54" spans="2:11" s="1" customFormat="1" ht="15" customHeight="1" x14ac:dyDescent="0.2">
      <c r="B54" s="114"/>
      <c r="C54" s="351" t="s">
        <v>328</v>
      </c>
      <c r="D54" s="351"/>
      <c r="E54" s="351"/>
      <c r="F54" s="351"/>
      <c r="G54" s="351"/>
      <c r="H54" s="351"/>
      <c r="I54" s="351"/>
      <c r="J54" s="351"/>
      <c r="K54" s="115"/>
    </row>
    <row r="55" spans="2:11" s="1" customFormat="1" ht="15" customHeight="1" x14ac:dyDescent="0.2">
      <c r="B55" s="114"/>
      <c r="C55" s="351" t="s">
        <v>329</v>
      </c>
      <c r="D55" s="351"/>
      <c r="E55" s="351"/>
      <c r="F55" s="351"/>
      <c r="G55" s="351"/>
      <c r="H55" s="351"/>
      <c r="I55" s="351"/>
      <c r="J55" s="351"/>
      <c r="K55" s="115"/>
    </row>
    <row r="56" spans="2:11" s="1" customFormat="1" ht="12.75" customHeight="1" x14ac:dyDescent="0.2">
      <c r="B56" s="114"/>
      <c r="C56" s="117"/>
      <c r="D56" s="117"/>
      <c r="E56" s="117"/>
      <c r="F56" s="117"/>
      <c r="G56" s="117"/>
      <c r="H56" s="117"/>
      <c r="I56" s="117"/>
      <c r="J56" s="117"/>
      <c r="K56" s="115"/>
    </row>
    <row r="57" spans="2:11" s="1" customFormat="1" ht="15" customHeight="1" x14ac:dyDescent="0.2">
      <c r="B57" s="114"/>
      <c r="C57" s="351" t="s">
        <v>330</v>
      </c>
      <c r="D57" s="351"/>
      <c r="E57" s="351"/>
      <c r="F57" s="351"/>
      <c r="G57" s="351"/>
      <c r="H57" s="351"/>
      <c r="I57" s="351"/>
      <c r="J57" s="351"/>
      <c r="K57" s="115"/>
    </row>
    <row r="58" spans="2:11" s="1" customFormat="1" ht="15" customHeight="1" x14ac:dyDescent="0.2">
      <c r="B58" s="114"/>
      <c r="C58" s="119"/>
      <c r="D58" s="351" t="s">
        <v>331</v>
      </c>
      <c r="E58" s="351"/>
      <c r="F58" s="351"/>
      <c r="G58" s="351"/>
      <c r="H58" s="351"/>
      <c r="I58" s="351"/>
      <c r="J58" s="351"/>
      <c r="K58" s="115"/>
    </row>
    <row r="59" spans="2:11" s="1" customFormat="1" ht="15" customHeight="1" x14ac:dyDescent="0.2">
      <c r="B59" s="114"/>
      <c r="C59" s="119"/>
      <c r="D59" s="351" t="s">
        <v>332</v>
      </c>
      <c r="E59" s="351"/>
      <c r="F59" s="351"/>
      <c r="G59" s="351"/>
      <c r="H59" s="351"/>
      <c r="I59" s="351"/>
      <c r="J59" s="351"/>
      <c r="K59" s="115"/>
    </row>
    <row r="60" spans="2:11" s="1" customFormat="1" ht="15" customHeight="1" x14ac:dyDescent="0.2">
      <c r="B60" s="114"/>
      <c r="C60" s="119"/>
      <c r="D60" s="351" t="s">
        <v>333</v>
      </c>
      <c r="E60" s="351"/>
      <c r="F60" s="351"/>
      <c r="G60" s="351"/>
      <c r="H60" s="351"/>
      <c r="I60" s="351"/>
      <c r="J60" s="351"/>
      <c r="K60" s="115"/>
    </row>
    <row r="61" spans="2:11" s="1" customFormat="1" ht="15" customHeight="1" x14ac:dyDescent="0.2">
      <c r="B61" s="114"/>
      <c r="C61" s="119"/>
      <c r="D61" s="351" t="s">
        <v>334</v>
      </c>
      <c r="E61" s="351"/>
      <c r="F61" s="351"/>
      <c r="G61" s="351"/>
      <c r="H61" s="351"/>
      <c r="I61" s="351"/>
      <c r="J61" s="351"/>
      <c r="K61" s="115"/>
    </row>
    <row r="62" spans="2:11" s="1" customFormat="1" ht="15" customHeight="1" x14ac:dyDescent="0.2">
      <c r="B62" s="114"/>
      <c r="C62" s="119"/>
      <c r="D62" s="355" t="s">
        <v>335</v>
      </c>
      <c r="E62" s="355"/>
      <c r="F62" s="355"/>
      <c r="G62" s="355"/>
      <c r="H62" s="355"/>
      <c r="I62" s="355"/>
      <c r="J62" s="355"/>
      <c r="K62" s="115"/>
    </row>
    <row r="63" spans="2:11" s="1" customFormat="1" ht="15" customHeight="1" x14ac:dyDescent="0.2">
      <c r="B63" s="114"/>
      <c r="C63" s="119"/>
      <c r="D63" s="351" t="s">
        <v>336</v>
      </c>
      <c r="E63" s="351"/>
      <c r="F63" s="351"/>
      <c r="G63" s="351"/>
      <c r="H63" s="351"/>
      <c r="I63" s="351"/>
      <c r="J63" s="351"/>
      <c r="K63" s="115"/>
    </row>
    <row r="64" spans="2:11" s="1" customFormat="1" ht="12.75" customHeight="1" x14ac:dyDescent="0.2">
      <c r="B64" s="114"/>
      <c r="C64" s="119"/>
      <c r="D64" s="119"/>
      <c r="E64" s="122"/>
      <c r="F64" s="119"/>
      <c r="G64" s="119"/>
      <c r="H64" s="119"/>
      <c r="I64" s="119"/>
      <c r="J64" s="119"/>
      <c r="K64" s="115"/>
    </row>
    <row r="65" spans="2:11" s="1" customFormat="1" ht="15" customHeight="1" x14ac:dyDescent="0.2">
      <c r="B65" s="114"/>
      <c r="C65" s="119"/>
      <c r="D65" s="351" t="s">
        <v>337</v>
      </c>
      <c r="E65" s="351"/>
      <c r="F65" s="351"/>
      <c r="G65" s="351"/>
      <c r="H65" s="351"/>
      <c r="I65" s="351"/>
      <c r="J65" s="351"/>
      <c r="K65" s="115"/>
    </row>
    <row r="66" spans="2:11" s="1" customFormat="1" ht="15" customHeight="1" x14ac:dyDescent="0.2">
      <c r="B66" s="114"/>
      <c r="C66" s="119"/>
      <c r="D66" s="355" t="s">
        <v>338</v>
      </c>
      <c r="E66" s="355"/>
      <c r="F66" s="355"/>
      <c r="G66" s="355"/>
      <c r="H66" s="355"/>
      <c r="I66" s="355"/>
      <c r="J66" s="355"/>
      <c r="K66" s="115"/>
    </row>
    <row r="67" spans="2:11" s="1" customFormat="1" ht="15" customHeight="1" x14ac:dyDescent="0.2">
      <c r="B67" s="114"/>
      <c r="C67" s="119"/>
      <c r="D67" s="351" t="s">
        <v>339</v>
      </c>
      <c r="E67" s="351"/>
      <c r="F67" s="351"/>
      <c r="G67" s="351"/>
      <c r="H67" s="351"/>
      <c r="I67" s="351"/>
      <c r="J67" s="351"/>
      <c r="K67" s="115"/>
    </row>
    <row r="68" spans="2:11" s="1" customFormat="1" ht="15" customHeight="1" x14ac:dyDescent="0.2">
      <c r="B68" s="114"/>
      <c r="C68" s="119"/>
      <c r="D68" s="351" t="s">
        <v>340</v>
      </c>
      <c r="E68" s="351"/>
      <c r="F68" s="351"/>
      <c r="G68" s="351"/>
      <c r="H68" s="351"/>
      <c r="I68" s="351"/>
      <c r="J68" s="351"/>
      <c r="K68" s="115"/>
    </row>
    <row r="69" spans="2:11" s="1" customFormat="1" ht="15" customHeight="1" x14ac:dyDescent="0.2">
      <c r="B69" s="114"/>
      <c r="C69" s="119"/>
      <c r="D69" s="351" t="s">
        <v>341</v>
      </c>
      <c r="E69" s="351"/>
      <c r="F69" s="351"/>
      <c r="G69" s="351"/>
      <c r="H69" s="351"/>
      <c r="I69" s="351"/>
      <c r="J69" s="351"/>
      <c r="K69" s="115"/>
    </row>
    <row r="70" spans="2:11" s="1" customFormat="1" ht="15" customHeight="1" x14ac:dyDescent="0.2">
      <c r="B70" s="114"/>
      <c r="C70" s="119"/>
      <c r="D70" s="351" t="s">
        <v>342</v>
      </c>
      <c r="E70" s="351"/>
      <c r="F70" s="351"/>
      <c r="G70" s="351"/>
      <c r="H70" s="351"/>
      <c r="I70" s="351"/>
      <c r="J70" s="351"/>
      <c r="K70" s="115"/>
    </row>
    <row r="71" spans="2:11" s="1" customFormat="1" ht="12.75" customHeight="1" x14ac:dyDescent="0.2">
      <c r="B71" s="123"/>
      <c r="C71" s="124"/>
      <c r="D71" s="124"/>
      <c r="E71" s="124"/>
      <c r="F71" s="124"/>
      <c r="G71" s="124"/>
      <c r="H71" s="124"/>
      <c r="I71" s="124"/>
      <c r="J71" s="124"/>
      <c r="K71" s="125"/>
    </row>
    <row r="72" spans="2:11" s="1" customFormat="1" ht="18.75" customHeight="1" x14ac:dyDescent="0.2">
      <c r="B72" s="126"/>
      <c r="C72" s="126"/>
      <c r="D72" s="126"/>
      <c r="E72" s="126"/>
      <c r="F72" s="126"/>
      <c r="G72" s="126"/>
      <c r="H72" s="126"/>
      <c r="I72" s="126"/>
      <c r="J72" s="126"/>
      <c r="K72" s="127"/>
    </row>
    <row r="73" spans="2:11" s="1" customFormat="1" ht="18.75" customHeight="1" x14ac:dyDescent="0.2">
      <c r="B73" s="127"/>
      <c r="C73" s="127"/>
      <c r="D73" s="127"/>
      <c r="E73" s="127"/>
      <c r="F73" s="127"/>
      <c r="G73" s="127"/>
      <c r="H73" s="127"/>
      <c r="I73" s="127"/>
      <c r="J73" s="127"/>
      <c r="K73" s="127"/>
    </row>
    <row r="74" spans="2:11" s="1" customFormat="1" ht="7.5" customHeight="1" x14ac:dyDescent="0.2">
      <c r="B74" s="128"/>
      <c r="C74" s="129"/>
      <c r="D74" s="129"/>
      <c r="E74" s="129"/>
      <c r="F74" s="129"/>
      <c r="G74" s="129"/>
      <c r="H74" s="129"/>
      <c r="I74" s="129"/>
      <c r="J74" s="129"/>
      <c r="K74" s="130"/>
    </row>
    <row r="75" spans="2:11" s="1" customFormat="1" ht="45" customHeight="1" x14ac:dyDescent="0.2">
      <c r="B75" s="131"/>
      <c r="C75" s="354" t="s">
        <v>343</v>
      </c>
      <c r="D75" s="354"/>
      <c r="E75" s="354"/>
      <c r="F75" s="354"/>
      <c r="G75" s="354"/>
      <c r="H75" s="354"/>
      <c r="I75" s="354"/>
      <c r="J75" s="354"/>
      <c r="K75" s="132"/>
    </row>
    <row r="76" spans="2:11" s="1" customFormat="1" ht="17.25" customHeight="1" x14ac:dyDescent="0.2">
      <c r="B76" s="131"/>
      <c r="C76" s="133" t="s">
        <v>344</v>
      </c>
      <c r="D76" s="133"/>
      <c r="E76" s="133"/>
      <c r="F76" s="133" t="s">
        <v>345</v>
      </c>
      <c r="G76" s="134"/>
      <c r="H76" s="133" t="s">
        <v>52</v>
      </c>
      <c r="I76" s="133" t="s">
        <v>54</v>
      </c>
      <c r="J76" s="133" t="s">
        <v>346</v>
      </c>
      <c r="K76" s="132"/>
    </row>
    <row r="77" spans="2:11" s="1" customFormat="1" ht="17.25" customHeight="1" x14ac:dyDescent="0.2">
      <c r="B77" s="131"/>
      <c r="C77" s="135" t="s">
        <v>347</v>
      </c>
      <c r="D77" s="135"/>
      <c r="E77" s="135"/>
      <c r="F77" s="136" t="s">
        <v>348</v>
      </c>
      <c r="G77" s="137"/>
      <c r="H77" s="135"/>
      <c r="I77" s="135"/>
      <c r="J77" s="135" t="s">
        <v>349</v>
      </c>
      <c r="K77" s="132"/>
    </row>
    <row r="78" spans="2:11" s="1" customFormat="1" ht="5.25" customHeight="1" x14ac:dyDescent="0.2">
      <c r="B78" s="131"/>
      <c r="C78" s="138"/>
      <c r="D78" s="138"/>
      <c r="E78" s="138"/>
      <c r="F78" s="138"/>
      <c r="G78" s="139"/>
      <c r="H78" s="138"/>
      <c r="I78" s="138"/>
      <c r="J78" s="138"/>
      <c r="K78" s="132"/>
    </row>
    <row r="79" spans="2:11" s="1" customFormat="1" ht="15" customHeight="1" x14ac:dyDescent="0.2">
      <c r="B79" s="131"/>
      <c r="C79" s="120" t="s">
        <v>51</v>
      </c>
      <c r="D79" s="138"/>
      <c r="E79" s="138"/>
      <c r="F79" s="140" t="s">
        <v>350</v>
      </c>
      <c r="G79" s="139"/>
      <c r="H79" s="120" t="s">
        <v>351</v>
      </c>
      <c r="I79" s="120" t="s">
        <v>352</v>
      </c>
      <c r="J79" s="120">
        <v>20</v>
      </c>
      <c r="K79" s="132"/>
    </row>
    <row r="80" spans="2:11" s="1" customFormat="1" ht="15" customHeight="1" x14ac:dyDescent="0.2">
      <c r="B80" s="131"/>
      <c r="C80" s="120" t="s">
        <v>353</v>
      </c>
      <c r="D80" s="120"/>
      <c r="E80" s="120"/>
      <c r="F80" s="140" t="s">
        <v>350</v>
      </c>
      <c r="G80" s="139"/>
      <c r="H80" s="120" t="s">
        <v>354</v>
      </c>
      <c r="I80" s="120" t="s">
        <v>352</v>
      </c>
      <c r="J80" s="120">
        <v>120</v>
      </c>
      <c r="K80" s="132"/>
    </row>
    <row r="81" spans="2:11" s="1" customFormat="1" ht="15" customHeight="1" x14ac:dyDescent="0.2">
      <c r="B81" s="141"/>
      <c r="C81" s="120" t="s">
        <v>355</v>
      </c>
      <c r="D81" s="120"/>
      <c r="E81" s="120"/>
      <c r="F81" s="140" t="s">
        <v>356</v>
      </c>
      <c r="G81" s="139"/>
      <c r="H81" s="120" t="s">
        <v>357</v>
      </c>
      <c r="I81" s="120" t="s">
        <v>352</v>
      </c>
      <c r="J81" s="120">
        <v>50</v>
      </c>
      <c r="K81" s="132"/>
    </row>
    <row r="82" spans="2:11" s="1" customFormat="1" ht="15" customHeight="1" x14ac:dyDescent="0.2">
      <c r="B82" s="141"/>
      <c r="C82" s="120" t="s">
        <v>358</v>
      </c>
      <c r="D82" s="120"/>
      <c r="E82" s="120"/>
      <c r="F82" s="140" t="s">
        <v>350</v>
      </c>
      <c r="G82" s="139"/>
      <c r="H82" s="120" t="s">
        <v>359</v>
      </c>
      <c r="I82" s="120" t="s">
        <v>360</v>
      </c>
      <c r="J82" s="120"/>
      <c r="K82" s="132"/>
    </row>
    <row r="83" spans="2:11" s="1" customFormat="1" ht="15" customHeight="1" x14ac:dyDescent="0.2">
      <c r="B83" s="141"/>
      <c r="C83" s="142" t="s">
        <v>361</v>
      </c>
      <c r="D83" s="142"/>
      <c r="E83" s="142"/>
      <c r="F83" s="143" t="s">
        <v>356</v>
      </c>
      <c r="G83" s="142"/>
      <c r="H83" s="142" t="s">
        <v>362</v>
      </c>
      <c r="I83" s="142" t="s">
        <v>352</v>
      </c>
      <c r="J83" s="142">
        <v>15</v>
      </c>
      <c r="K83" s="132"/>
    </row>
    <row r="84" spans="2:11" s="1" customFormat="1" ht="15" customHeight="1" x14ac:dyDescent="0.2">
      <c r="B84" s="141"/>
      <c r="C84" s="142" t="s">
        <v>363</v>
      </c>
      <c r="D84" s="142"/>
      <c r="E84" s="142"/>
      <c r="F84" s="143" t="s">
        <v>356</v>
      </c>
      <c r="G84" s="142"/>
      <c r="H84" s="142" t="s">
        <v>364</v>
      </c>
      <c r="I84" s="142" t="s">
        <v>352</v>
      </c>
      <c r="J84" s="142">
        <v>15</v>
      </c>
      <c r="K84" s="132"/>
    </row>
    <row r="85" spans="2:11" s="1" customFormat="1" ht="15" customHeight="1" x14ac:dyDescent="0.2">
      <c r="B85" s="141"/>
      <c r="C85" s="142" t="s">
        <v>365</v>
      </c>
      <c r="D85" s="142"/>
      <c r="E85" s="142"/>
      <c r="F85" s="143" t="s">
        <v>356</v>
      </c>
      <c r="G85" s="142"/>
      <c r="H85" s="142" t="s">
        <v>366</v>
      </c>
      <c r="I85" s="142" t="s">
        <v>352</v>
      </c>
      <c r="J85" s="142">
        <v>20</v>
      </c>
      <c r="K85" s="132"/>
    </row>
    <row r="86" spans="2:11" s="1" customFormat="1" ht="15" customHeight="1" x14ac:dyDescent="0.2">
      <c r="B86" s="141"/>
      <c r="C86" s="142" t="s">
        <v>367</v>
      </c>
      <c r="D86" s="142"/>
      <c r="E86" s="142"/>
      <c r="F86" s="143" t="s">
        <v>356</v>
      </c>
      <c r="G86" s="142"/>
      <c r="H86" s="142" t="s">
        <v>368</v>
      </c>
      <c r="I86" s="142" t="s">
        <v>352</v>
      </c>
      <c r="J86" s="142">
        <v>20</v>
      </c>
      <c r="K86" s="132"/>
    </row>
    <row r="87" spans="2:11" s="1" customFormat="1" ht="15" customHeight="1" x14ac:dyDescent="0.2">
      <c r="B87" s="141"/>
      <c r="C87" s="120" t="s">
        <v>369</v>
      </c>
      <c r="D87" s="120"/>
      <c r="E87" s="120"/>
      <c r="F87" s="140" t="s">
        <v>356</v>
      </c>
      <c r="G87" s="139"/>
      <c r="H87" s="120" t="s">
        <v>370</v>
      </c>
      <c r="I87" s="120" t="s">
        <v>352</v>
      </c>
      <c r="J87" s="120">
        <v>50</v>
      </c>
      <c r="K87" s="132"/>
    </row>
    <row r="88" spans="2:11" s="1" customFormat="1" ht="15" customHeight="1" x14ac:dyDescent="0.2">
      <c r="B88" s="141"/>
      <c r="C88" s="120" t="s">
        <v>371</v>
      </c>
      <c r="D88" s="120"/>
      <c r="E88" s="120"/>
      <c r="F88" s="140" t="s">
        <v>356</v>
      </c>
      <c r="G88" s="139"/>
      <c r="H88" s="120" t="s">
        <v>372</v>
      </c>
      <c r="I88" s="120" t="s">
        <v>352</v>
      </c>
      <c r="J88" s="120">
        <v>20</v>
      </c>
      <c r="K88" s="132"/>
    </row>
    <row r="89" spans="2:11" s="1" customFormat="1" ht="15" customHeight="1" x14ac:dyDescent="0.2">
      <c r="B89" s="141"/>
      <c r="C89" s="120" t="s">
        <v>373</v>
      </c>
      <c r="D89" s="120"/>
      <c r="E89" s="120"/>
      <c r="F89" s="140" t="s">
        <v>356</v>
      </c>
      <c r="G89" s="139"/>
      <c r="H89" s="120" t="s">
        <v>374</v>
      </c>
      <c r="I89" s="120" t="s">
        <v>352</v>
      </c>
      <c r="J89" s="120">
        <v>20</v>
      </c>
      <c r="K89" s="132"/>
    </row>
    <row r="90" spans="2:11" s="1" customFormat="1" ht="15" customHeight="1" x14ac:dyDescent="0.2">
      <c r="B90" s="141"/>
      <c r="C90" s="120" t="s">
        <v>375</v>
      </c>
      <c r="D90" s="120"/>
      <c r="E90" s="120"/>
      <c r="F90" s="140" t="s">
        <v>356</v>
      </c>
      <c r="G90" s="139"/>
      <c r="H90" s="120" t="s">
        <v>376</v>
      </c>
      <c r="I90" s="120" t="s">
        <v>352</v>
      </c>
      <c r="J90" s="120">
        <v>50</v>
      </c>
      <c r="K90" s="132"/>
    </row>
    <row r="91" spans="2:11" s="1" customFormat="1" ht="15" customHeight="1" x14ac:dyDescent="0.2">
      <c r="B91" s="141"/>
      <c r="C91" s="120" t="s">
        <v>377</v>
      </c>
      <c r="D91" s="120"/>
      <c r="E91" s="120"/>
      <c r="F91" s="140" t="s">
        <v>356</v>
      </c>
      <c r="G91" s="139"/>
      <c r="H91" s="120" t="s">
        <v>377</v>
      </c>
      <c r="I91" s="120" t="s">
        <v>352</v>
      </c>
      <c r="J91" s="120">
        <v>50</v>
      </c>
      <c r="K91" s="132"/>
    </row>
    <row r="92" spans="2:11" s="1" customFormat="1" ht="15" customHeight="1" x14ac:dyDescent="0.2">
      <c r="B92" s="141"/>
      <c r="C92" s="120" t="s">
        <v>378</v>
      </c>
      <c r="D92" s="120"/>
      <c r="E92" s="120"/>
      <c r="F92" s="140" t="s">
        <v>356</v>
      </c>
      <c r="G92" s="139"/>
      <c r="H92" s="120" t="s">
        <v>379</v>
      </c>
      <c r="I92" s="120" t="s">
        <v>352</v>
      </c>
      <c r="J92" s="120">
        <v>255</v>
      </c>
      <c r="K92" s="132"/>
    </row>
    <row r="93" spans="2:11" s="1" customFormat="1" ht="15" customHeight="1" x14ac:dyDescent="0.2">
      <c r="B93" s="141"/>
      <c r="C93" s="120" t="s">
        <v>380</v>
      </c>
      <c r="D93" s="120"/>
      <c r="E93" s="120"/>
      <c r="F93" s="140" t="s">
        <v>350</v>
      </c>
      <c r="G93" s="139"/>
      <c r="H93" s="120" t="s">
        <v>381</v>
      </c>
      <c r="I93" s="120" t="s">
        <v>382</v>
      </c>
      <c r="J93" s="120"/>
      <c r="K93" s="132"/>
    </row>
    <row r="94" spans="2:11" s="1" customFormat="1" ht="15" customHeight="1" x14ac:dyDescent="0.2">
      <c r="B94" s="141"/>
      <c r="C94" s="120" t="s">
        <v>383</v>
      </c>
      <c r="D94" s="120"/>
      <c r="E94" s="120"/>
      <c r="F94" s="140" t="s">
        <v>350</v>
      </c>
      <c r="G94" s="139"/>
      <c r="H94" s="120" t="s">
        <v>384</v>
      </c>
      <c r="I94" s="120" t="s">
        <v>385</v>
      </c>
      <c r="J94" s="120"/>
      <c r="K94" s="132"/>
    </row>
    <row r="95" spans="2:11" s="1" customFormat="1" ht="15" customHeight="1" x14ac:dyDescent="0.2">
      <c r="B95" s="141"/>
      <c r="C95" s="120" t="s">
        <v>386</v>
      </c>
      <c r="D95" s="120"/>
      <c r="E95" s="120"/>
      <c r="F95" s="140" t="s">
        <v>350</v>
      </c>
      <c r="G95" s="139"/>
      <c r="H95" s="120" t="s">
        <v>386</v>
      </c>
      <c r="I95" s="120" t="s">
        <v>385</v>
      </c>
      <c r="J95" s="120"/>
      <c r="K95" s="132"/>
    </row>
    <row r="96" spans="2:11" s="1" customFormat="1" ht="15" customHeight="1" x14ac:dyDescent="0.2">
      <c r="B96" s="141"/>
      <c r="C96" s="120" t="s">
        <v>37</v>
      </c>
      <c r="D96" s="120"/>
      <c r="E96" s="120"/>
      <c r="F96" s="140" t="s">
        <v>350</v>
      </c>
      <c r="G96" s="139"/>
      <c r="H96" s="120" t="s">
        <v>387</v>
      </c>
      <c r="I96" s="120" t="s">
        <v>385</v>
      </c>
      <c r="J96" s="120"/>
      <c r="K96" s="132"/>
    </row>
    <row r="97" spans="2:11" s="1" customFormat="1" ht="15" customHeight="1" x14ac:dyDescent="0.2">
      <c r="B97" s="141"/>
      <c r="C97" s="120" t="s">
        <v>46</v>
      </c>
      <c r="D97" s="120"/>
      <c r="E97" s="120"/>
      <c r="F97" s="140" t="s">
        <v>350</v>
      </c>
      <c r="G97" s="139"/>
      <c r="H97" s="120" t="s">
        <v>388</v>
      </c>
      <c r="I97" s="120" t="s">
        <v>385</v>
      </c>
      <c r="J97" s="120"/>
      <c r="K97" s="132"/>
    </row>
    <row r="98" spans="2:11" s="1" customFormat="1" ht="15" customHeight="1" x14ac:dyDescent="0.2">
      <c r="B98" s="144"/>
      <c r="C98" s="145"/>
      <c r="D98" s="145"/>
      <c r="E98" s="145"/>
      <c r="F98" s="145"/>
      <c r="G98" s="145"/>
      <c r="H98" s="145"/>
      <c r="I98" s="145"/>
      <c r="J98" s="145"/>
      <c r="K98" s="146"/>
    </row>
    <row r="99" spans="2:11" s="1" customFormat="1" ht="18.75" customHeight="1" x14ac:dyDescent="0.2">
      <c r="B99" s="147"/>
      <c r="C99" s="148"/>
      <c r="D99" s="148"/>
      <c r="E99" s="148"/>
      <c r="F99" s="148"/>
      <c r="G99" s="148"/>
      <c r="H99" s="148"/>
      <c r="I99" s="148"/>
      <c r="J99" s="148"/>
      <c r="K99" s="147"/>
    </row>
    <row r="100" spans="2:11" s="1" customFormat="1" ht="18.75" customHeight="1" x14ac:dyDescent="0.2">
      <c r="B100" s="127"/>
      <c r="C100" s="127"/>
      <c r="D100" s="127"/>
      <c r="E100" s="127"/>
      <c r="F100" s="127"/>
      <c r="G100" s="127"/>
      <c r="H100" s="127"/>
      <c r="I100" s="127"/>
      <c r="J100" s="127"/>
      <c r="K100" s="127"/>
    </row>
    <row r="101" spans="2:11" s="1" customFormat="1" ht="7.5" customHeight="1" x14ac:dyDescent="0.2">
      <c r="B101" s="128"/>
      <c r="C101" s="129"/>
      <c r="D101" s="129"/>
      <c r="E101" s="129"/>
      <c r="F101" s="129"/>
      <c r="G101" s="129"/>
      <c r="H101" s="129"/>
      <c r="I101" s="129"/>
      <c r="J101" s="129"/>
      <c r="K101" s="130"/>
    </row>
    <row r="102" spans="2:11" s="1" customFormat="1" ht="45" customHeight="1" x14ac:dyDescent="0.2">
      <c r="B102" s="131"/>
      <c r="C102" s="354" t="s">
        <v>389</v>
      </c>
      <c r="D102" s="354"/>
      <c r="E102" s="354"/>
      <c r="F102" s="354"/>
      <c r="G102" s="354"/>
      <c r="H102" s="354"/>
      <c r="I102" s="354"/>
      <c r="J102" s="354"/>
      <c r="K102" s="132"/>
    </row>
    <row r="103" spans="2:11" s="1" customFormat="1" ht="17.25" customHeight="1" x14ac:dyDescent="0.2">
      <c r="B103" s="131"/>
      <c r="C103" s="133" t="s">
        <v>344</v>
      </c>
      <c r="D103" s="133"/>
      <c r="E103" s="133"/>
      <c r="F103" s="133" t="s">
        <v>345</v>
      </c>
      <c r="G103" s="134"/>
      <c r="H103" s="133" t="s">
        <v>52</v>
      </c>
      <c r="I103" s="133" t="s">
        <v>54</v>
      </c>
      <c r="J103" s="133" t="s">
        <v>346</v>
      </c>
      <c r="K103" s="132"/>
    </row>
    <row r="104" spans="2:11" s="1" customFormat="1" ht="17.25" customHeight="1" x14ac:dyDescent="0.2">
      <c r="B104" s="131"/>
      <c r="C104" s="135" t="s">
        <v>347</v>
      </c>
      <c r="D104" s="135"/>
      <c r="E104" s="135"/>
      <c r="F104" s="136" t="s">
        <v>348</v>
      </c>
      <c r="G104" s="137"/>
      <c r="H104" s="135"/>
      <c r="I104" s="135"/>
      <c r="J104" s="135" t="s">
        <v>349</v>
      </c>
      <c r="K104" s="132"/>
    </row>
    <row r="105" spans="2:11" s="1" customFormat="1" ht="5.25" customHeight="1" x14ac:dyDescent="0.2">
      <c r="B105" s="131"/>
      <c r="C105" s="133"/>
      <c r="D105" s="133"/>
      <c r="E105" s="133"/>
      <c r="F105" s="133"/>
      <c r="G105" s="149"/>
      <c r="H105" s="133"/>
      <c r="I105" s="133"/>
      <c r="J105" s="133"/>
      <c r="K105" s="132"/>
    </row>
    <row r="106" spans="2:11" s="1" customFormat="1" ht="15" customHeight="1" x14ac:dyDescent="0.2">
      <c r="B106" s="131"/>
      <c r="C106" s="120" t="s">
        <v>51</v>
      </c>
      <c r="D106" s="138"/>
      <c r="E106" s="138"/>
      <c r="F106" s="140" t="s">
        <v>350</v>
      </c>
      <c r="G106" s="149"/>
      <c r="H106" s="120" t="s">
        <v>390</v>
      </c>
      <c r="I106" s="120" t="s">
        <v>352</v>
      </c>
      <c r="J106" s="120">
        <v>20</v>
      </c>
      <c r="K106" s="132"/>
    </row>
    <row r="107" spans="2:11" s="1" customFormat="1" ht="15" customHeight="1" x14ac:dyDescent="0.2">
      <c r="B107" s="131"/>
      <c r="C107" s="120" t="s">
        <v>353</v>
      </c>
      <c r="D107" s="120"/>
      <c r="E107" s="120"/>
      <c r="F107" s="140" t="s">
        <v>350</v>
      </c>
      <c r="G107" s="120"/>
      <c r="H107" s="120" t="s">
        <v>390</v>
      </c>
      <c r="I107" s="120" t="s">
        <v>352</v>
      </c>
      <c r="J107" s="120">
        <v>120</v>
      </c>
      <c r="K107" s="132"/>
    </row>
    <row r="108" spans="2:11" s="1" customFormat="1" ht="15" customHeight="1" x14ac:dyDescent="0.2">
      <c r="B108" s="141"/>
      <c r="C108" s="120" t="s">
        <v>355</v>
      </c>
      <c r="D108" s="120"/>
      <c r="E108" s="120"/>
      <c r="F108" s="140" t="s">
        <v>356</v>
      </c>
      <c r="G108" s="120"/>
      <c r="H108" s="120" t="s">
        <v>390</v>
      </c>
      <c r="I108" s="120" t="s">
        <v>352</v>
      </c>
      <c r="J108" s="120">
        <v>50</v>
      </c>
      <c r="K108" s="132"/>
    </row>
    <row r="109" spans="2:11" s="1" customFormat="1" ht="15" customHeight="1" x14ac:dyDescent="0.2">
      <c r="B109" s="141"/>
      <c r="C109" s="120" t="s">
        <v>358</v>
      </c>
      <c r="D109" s="120"/>
      <c r="E109" s="120"/>
      <c r="F109" s="140" t="s">
        <v>350</v>
      </c>
      <c r="G109" s="120"/>
      <c r="H109" s="120" t="s">
        <v>390</v>
      </c>
      <c r="I109" s="120" t="s">
        <v>360</v>
      </c>
      <c r="J109" s="120"/>
      <c r="K109" s="132"/>
    </row>
    <row r="110" spans="2:11" s="1" customFormat="1" ht="15" customHeight="1" x14ac:dyDescent="0.2">
      <c r="B110" s="141"/>
      <c r="C110" s="120" t="s">
        <v>369</v>
      </c>
      <c r="D110" s="120"/>
      <c r="E110" s="120"/>
      <c r="F110" s="140" t="s">
        <v>356</v>
      </c>
      <c r="G110" s="120"/>
      <c r="H110" s="120" t="s">
        <v>390</v>
      </c>
      <c r="I110" s="120" t="s">
        <v>352</v>
      </c>
      <c r="J110" s="120">
        <v>50</v>
      </c>
      <c r="K110" s="132"/>
    </row>
    <row r="111" spans="2:11" s="1" customFormat="1" ht="15" customHeight="1" x14ac:dyDescent="0.2">
      <c r="B111" s="141"/>
      <c r="C111" s="120" t="s">
        <v>377</v>
      </c>
      <c r="D111" s="120"/>
      <c r="E111" s="120"/>
      <c r="F111" s="140" t="s">
        <v>356</v>
      </c>
      <c r="G111" s="120"/>
      <c r="H111" s="120" t="s">
        <v>390</v>
      </c>
      <c r="I111" s="120" t="s">
        <v>352</v>
      </c>
      <c r="J111" s="120">
        <v>50</v>
      </c>
      <c r="K111" s="132"/>
    </row>
    <row r="112" spans="2:11" s="1" customFormat="1" ht="15" customHeight="1" x14ac:dyDescent="0.2">
      <c r="B112" s="141"/>
      <c r="C112" s="120" t="s">
        <v>375</v>
      </c>
      <c r="D112" s="120"/>
      <c r="E112" s="120"/>
      <c r="F112" s="140" t="s">
        <v>356</v>
      </c>
      <c r="G112" s="120"/>
      <c r="H112" s="120" t="s">
        <v>390</v>
      </c>
      <c r="I112" s="120" t="s">
        <v>352</v>
      </c>
      <c r="J112" s="120">
        <v>50</v>
      </c>
      <c r="K112" s="132"/>
    </row>
    <row r="113" spans="2:11" s="1" customFormat="1" ht="15" customHeight="1" x14ac:dyDescent="0.2">
      <c r="B113" s="141"/>
      <c r="C113" s="120" t="s">
        <v>51</v>
      </c>
      <c r="D113" s="120"/>
      <c r="E113" s="120"/>
      <c r="F113" s="140" t="s">
        <v>350</v>
      </c>
      <c r="G113" s="120"/>
      <c r="H113" s="120" t="s">
        <v>391</v>
      </c>
      <c r="I113" s="120" t="s">
        <v>352</v>
      </c>
      <c r="J113" s="120">
        <v>20</v>
      </c>
      <c r="K113" s="132"/>
    </row>
    <row r="114" spans="2:11" s="1" customFormat="1" ht="15" customHeight="1" x14ac:dyDescent="0.2">
      <c r="B114" s="141"/>
      <c r="C114" s="120" t="s">
        <v>392</v>
      </c>
      <c r="D114" s="120"/>
      <c r="E114" s="120"/>
      <c r="F114" s="140" t="s">
        <v>350</v>
      </c>
      <c r="G114" s="120"/>
      <c r="H114" s="120" t="s">
        <v>393</v>
      </c>
      <c r="I114" s="120" t="s">
        <v>352</v>
      </c>
      <c r="J114" s="120">
        <v>120</v>
      </c>
      <c r="K114" s="132"/>
    </row>
    <row r="115" spans="2:11" s="1" customFormat="1" ht="15" customHeight="1" x14ac:dyDescent="0.2">
      <c r="B115" s="141"/>
      <c r="C115" s="120" t="s">
        <v>37</v>
      </c>
      <c r="D115" s="120"/>
      <c r="E115" s="120"/>
      <c r="F115" s="140" t="s">
        <v>350</v>
      </c>
      <c r="G115" s="120"/>
      <c r="H115" s="120" t="s">
        <v>394</v>
      </c>
      <c r="I115" s="120" t="s">
        <v>385</v>
      </c>
      <c r="J115" s="120"/>
      <c r="K115" s="132"/>
    </row>
    <row r="116" spans="2:11" s="1" customFormat="1" ht="15" customHeight="1" x14ac:dyDescent="0.2">
      <c r="B116" s="141"/>
      <c r="C116" s="120" t="s">
        <v>46</v>
      </c>
      <c r="D116" s="120"/>
      <c r="E116" s="120"/>
      <c r="F116" s="140" t="s">
        <v>350</v>
      </c>
      <c r="G116" s="120"/>
      <c r="H116" s="120" t="s">
        <v>395</v>
      </c>
      <c r="I116" s="120" t="s">
        <v>385</v>
      </c>
      <c r="J116" s="120"/>
      <c r="K116" s="132"/>
    </row>
    <row r="117" spans="2:11" s="1" customFormat="1" ht="15" customHeight="1" x14ac:dyDescent="0.2">
      <c r="B117" s="141"/>
      <c r="C117" s="120" t="s">
        <v>54</v>
      </c>
      <c r="D117" s="120"/>
      <c r="E117" s="120"/>
      <c r="F117" s="140" t="s">
        <v>350</v>
      </c>
      <c r="G117" s="120"/>
      <c r="H117" s="120" t="s">
        <v>396</v>
      </c>
      <c r="I117" s="120" t="s">
        <v>397</v>
      </c>
      <c r="J117" s="120"/>
      <c r="K117" s="132"/>
    </row>
    <row r="118" spans="2:11" s="1" customFormat="1" ht="15" customHeight="1" x14ac:dyDescent="0.2">
      <c r="B118" s="144"/>
      <c r="C118" s="150"/>
      <c r="D118" s="150"/>
      <c r="E118" s="150"/>
      <c r="F118" s="150"/>
      <c r="G118" s="150"/>
      <c r="H118" s="150"/>
      <c r="I118" s="150"/>
      <c r="J118" s="150"/>
      <c r="K118" s="146"/>
    </row>
    <row r="119" spans="2:11" s="1" customFormat="1" ht="18.75" customHeight="1" x14ac:dyDescent="0.2">
      <c r="B119" s="151"/>
      <c r="C119" s="117"/>
      <c r="D119" s="117"/>
      <c r="E119" s="117"/>
      <c r="F119" s="152"/>
      <c r="G119" s="117"/>
      <c r="H119" s="117"/>
      <c r="I119" s="117"/>
      <c r="J119" s="117"/>
      <c r="K119" s="151"/>
    </row>
    <row r="120" spans="2:11" s="1" customFormat="1" ht="18.75" customHeight="1" x14ac:dyDescent="0.2"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</row>
    <row r="121" spans="2:11" s="1" customFormat="1" ht="7.5" customHeight="1" x14ac:dyDescent="0.2">
      <c r="B121" s="153"/>
      <c r="C121" s="154"/>
      <c r="D121" s="154"/>
      <c r="E121" s="154"/>
      <c r="F121" s="154"/>
      <c r="G121" s="154"/>
      <c r="H121" s="154"/>
      <c r="I121" s="154"/>
      <c r="J121" s="154"/>
      <c r="K121" s="155"/>
    </row>
    <row r="122" spans="2:11" s="1" customFormat="1" ht="45" customHeight="1" x14ac:dyDescent="0.2">
      <c r="B122" s="156"/>
      <c r="C122" s="352" t="s">
        <v>398</v>
      </c>
      <c r="D122" s="352"/>
      <c r="E122" s="352"/>
      <c r="F122" s="352"/>
      <c r="G122" s="352"/>
      <c r="H122" s="352"/>
      <c r="I122" s="352"/>
      <c r="J122" s="352"/>
      <c r="K122" s="157"/>
    </row>
    <row r="123" spans="2:11" s="1" customFormat="1" ht="17.25" customHeight="1" x14ac:dyDescent="0.2">
      <c r="B123" s="158"/>
      <c r="C123" s="133" t="s">
        <v>344</v>
      </c>
      <c r="D123" s="133"/>
      <c r="E123" s="133"/>
      <c r="F123" s="133" t="s">
        <v>345</v>
      </c>
      <c r="G123" s="134"/>
      <c r="H123" s="133" t="s">
        <v>52</v>
      </c>
      <c r="I123" s="133" t="s">
        <v>54</v>
      </c>
      <c r="J123" s="133" t="s">
        <v>346</v>
      </c>
      <c r="K123" s="159"/>
    </row>
    <row r="124" spans="2:11" s="1" customFormat="1" ht="17.25" customHeight="1" x14ac:dyDescent="0.2">
      <c r="B124" s="158"/>
      <c r="C124" s="135" t="s">
        <v>347</v>
      </c>
      <c r="D124" s="135"/>
      <c r="E124" s="135"/>
      <c r="F124" s="136" t="s">
        <v>348</v>
      </c>
      <c r="G124" s="137"/>
      <c r="H124" s="135"/>
      <c r="I124" s="135"/>
      <c r="J124" s="135" t="s">
        <v>349</v>
      </c>
      <c r="K124" s="159"/>
    </row>
    <row r="125" spans="2:11" s="1" customFormat="1" ht="5.25" customHeight="1" x14ac:dyDescent="0.2">
      <c r="B125" s="160"/>
      <c r="C125" s="138"/>
      <c r="D125" s="138"/>
      <c r="E125" s="138"/>
      <c r="F125" s="138"/>
      <c r="G125" s="120"/>
      <c r="H125" s="138"/>
      <c r="I125" s="138"/>
      <c r="J125" s="138"/>
      <c r="K125" s="161"/>
    </row>
    <row r="126" spans="2:11" s="1" customFormat="1" ht="15" customHeight="1" x14ac:dyDescent="0.2">
      <c r="B126" s="160"/>
      <c r="C126" s="120" t="s">
        <v>353</v>
      </c>
      <c r="D126" s="138"/>
      <c r="E126" s="138"/>
      <c r="F126" s="140" t="s">
        <v>350</v>
      </c>
      <c r="G126" s="120"/>
      <c r="H126" s="120" t="s">
        <v>390</v>
      </c>
      <c r="I126" s="120" t="s">
        <v>352</v>
      </c>
      <c r="J126" s="120">
        <v>120</v>
      </c>
      <c r="K126" s="162"/>
    </row>
    <row r="127" spans="2:11" s="1" customFormat="1" ht="15" customHeight="1" x14ac:dyDescent="0.2">
      <c r="B127" s="160"/>
      <c r="C127" s="120" t="s">
        <v>399</v>
      </c>
      <c r="D127" s="120"/>
      <c r="E127" s="120"/>
      <c r="F127" s="140" t="s">
        <v>350</v>
      </c>
      <c r="G127" s="120"/>
      <c r="H127" s="120" t="s">
        <v>400</v>
      </c>
      <c r="I127" s="120" t="s">
        <v>352</v>
      </c>
      <c r="J127" s="120" t="s">
        <v>401</v>
      </c>
      <c r="K127" s="162"/>
    </row>
    <row r="128" spans="2:11" s="1" customFormat="1" ht="15" customHeight="1" x14ac:dyDescent="0.2">
      <c r="B128" s="160"/>
      <c r="C128" s="120" t="s">
        <v>298</v>
      </c>
      <c r="D128" s="120"/>
      <c r="E128" s="120"/>
      <c r="F128" s="140" t="s">
        <v>350</v>
      </c>
      <c r="G128" s="120"/>
      <c r="H128" s="120" t="s">
        <v>402</v>
      </c>
      <c r="I128" s="120" t="s">
        <v>352</v>
      </c>
      <c r="J128" s="120" t="s">
        <v>401</v>
      </c>
      <c r="K128" s="162"/>
    </row>
    <row r="129" spans="2:11" s="1" customFormat="1" ht="15" customHeight="1" x14ac:dyDescent="0.2">
      <c r="B129" s="160"/>
      <c r="C129" s="120" t="s">
        <v>361</v>
      </c>
      <c r="D129" s="120"/>
      <c r="E129" s="120"/>
      <c r="F129" s="140" t="s">
        <v>356</v>
      </c>
      <c r="G129" s="120"/>
      <c r="H129" s="120" t="s">
        <v>362</v>
      </c>
      <c r="I129" s="120" t="s">
        <v>352</v>
      </c>
      <c r="J129" s="120">
        <v>15</v>
      </c>
      <c r="K129" s="162"/>
    </row>
    <row r="130" spans="2:11" s="1" customFormat="1" ht="15" customHeight="1" x14ac:dyDescent="0.2">
      <c r="B130" s="160"/>
      <c r="C130" s="142" t="s">
        <v>363</v>
      </c>
      <c r="D130" s="142"/>
      <c r="E130" s="142"/>
      <c r="F130" s="143" t="s">
        <v>356</v>
      </c>
      <c r="G130" s="142"/>
      <c r="H130" s="142" t="s">
        <v>364</v>
      </c>
      <c r="I130" s="142" t="s">
        <v>352</v>
      </c>
      <c r="J130" s="142">
        <v>15</v>
      </c>
      <c r="K130" s="162"/>
    </row>
    <row r="131" spans="2:11" s="1" customFormat="1" ht="15" customHeight="1" x14ac:dyDescent="0.2">
      <c r="B131" s="160"/>
      <c r="C131" s="142" t="s">
        <v>365</v>
      </c>
      <c r="D131" s="142"/>
      <c r="E131" s="142"/>
      <c r="F131" s="143" t="s">
        <v>356</v>
      </c>
      <c r="G131" s="142"/>
      <c r="H131" s="142" t="s">
        <v>366</v>
      </c>
      <c r="I131" s="142" t="s">
        <v>352</v>
      </c>
      <c r="J131" s="142">
        <v>20</v>
      </c>
      <c r="K131" s="162"/>
    </row>
    <row r="132" spans="2:11" s="1" customFormat="1" ht="15" customHeight="1" x14ac:dyDescent="0.2">
      <c r="B132" s="160"/>
      <c r="C132" s="142" t="s">
        <v>367</v>
      </c>
      <c r="D132" s="142"/>
      <c r="E132" s="142"/>
      <c r="F132" s="143" t="s">
        <v>356</v>
      </c>
      <c r="G132" s="142"/>
      <c r="H132" s="142" t="s">
        <v>368</v>
      </c>
      <c r="I132" s="142" t="s">
        <v>352</v>
      </c>
      <c r="J132" s="142">
        <v>20</v>
      </c>
      <c r="K132" s="162"/>
    </row>
    <row r="133" spans="2:11" s="1" customFormat="1" ht="15" customHeight="1" x14ac:dyDescent="0.2">
      <c r="B133" s="160"/>
      <c r="C133" s="120" t="s">
        <v>355</v>
      </c>
      <c r="D133" s="120"/>
      <c r="E133" s="120"/>
      <c r="F133" s="140" t="s">
        <v>356</v>
      </c>
      <c r="G133" s="120"/>
      <c r="H133" s="120" t="s">
        <v>390</v>
      </c>
      <c r="I133" s="120" t="s">
        <v>352</v>
      </c>
      <c r="J133" s="120">
        <v>50</v>
      </c>
      <c r="K133" s="162"/>
    </row>
    <row r="134" spans="2:11" s="1" customFormat="1" ht="15" customHeight="1" x14ac:dyDescent="0.2">
      <c r="B134" s="160"/>
      <c r="C134" s="120" t="s">
        <v>369</v>
      </c>
      <c r="D134" s="120"/>
      <c r="E134" s="120"/>
      <c r="F134" s="140" t="s">
        <v>356</v>
      </c>
      <c r="G134" s="120"/>
      <c r="H134" s="120" t="s">
        <v>390</v>
      </c>
      <c r="I134" s="120" t="s">
        <v>352</v>
      </c>
      <c r="J134" s="120">
        <v>50</v>
      </c>
      <c r="K134" s="162"/>
    </row>
    <row r="135" spans="2:11" s="1" customFormat="1" ht="15" customHeight="1" x14ac:dyDescent="0.2">
      <c r="B135" s="160"/>
      <c r="C135" s="120" t="s">
        <v>375</v>
      </c>
      <c r="D135" s="120"/>
      <c r="E135" s="120"/>
      <c r="F135" s="140" t="s">
        <v>356</v>
      </c>
      <c r="G135" s="120"/>
      <c r="H135" s="120" t="s">
        <v>390</v>
      </c>
      <c r="I135" s="120" t="s">
        <v>352</v>
      </c>
      <c r="J135" s="120">
        <v>50</v>
      </c>
      <c r="K135" s="162"/>
    </row>
    <row r="136" spans="2:11" s="1" customFormat="1" ht="15" customHeight="1" x14ac:dyDescent="0.2">
      <c r="B136" s="160"/>
      <c r="C136" s="120" t="s">
        <v>377</v>
      </c>
      <c r="D136" s="120"/>
      <c r="E136" s="120"/>
      <c r="F136" s="140" t="s">
        <v>356</v>
      </c>
      <c r="G136" s="120"/>
      <c r="H136" s="120" t="s">
        <v>390</v>
      </c>
      <c r="I136" s="120" t="s">
        <v>352</v>
      </c>
      <c r="J136" s="120">
        <v>50</v>
      </c>
      <c r="K136" s="162"/>
    </row>
    <row r="137" spans="2:11" s="1" customFormat="1" ht="15" customHeight="1" x14ac:dyDescent="0.2">
      <c r="B137" s="160"/>
      <c r="C137" s="120" t="s">
        <v>378</v>
      </c>
      <c r="D137" s="120"/>
      <c r="E137" s="120"/>
      <c r="F137" s="140" t="s">
        <v>356</v>
      </c>
      <c r="G137" s="120"/>
      <c r="H137" s="120" t="s">
        <v>403</v>
      </c>
      <c r="I137" s="120" t="s">
        <v>352</v>
      </c>
      <c r="J137" s="120">
        <v>255</v>
      </c>
      <c r="K137" s="162"/>
    </row>
    <row r="138" spans="2:11" s="1" customFormat="1" ht="15" customHeight="1" x14ac:dyDescent="0.2">
      <c r="B138" s="160"/>
      <c r="C138" s="120" t="s">
        <v>380</v>
      </c>
      <c r="D138" s="120"/>
      <c r="E138" s="120"/>
      <c r="F138" s="140" t="s">
        <v>350</v>
      </c>
      <c r="G138" s="120"/>
      <c r="H138" s="120" t="s">
        <v>404</v>
      </c>
      <c r="I138" s="120" t="s">
        <v>382</v>
      </c>
      <c r="J138" s="120"/>
      <c r="K138" s="162"/>
    </row>
    <row r="139" spans="2:11" s="1" customFormat="1" ht="15" customHeight="1" x14ac:dyDescent="0.2">
      <c r="B139" s="160"/>
      <c r="C139" s="120" t="s">
        <v>383</v>
      </c>
      <c r="D139" s="120"/>
      <c r="E139" s="120"/>
      <c r="F139" s="140" t="s">
        <v>350</v>
      </c>
      <c r="G139" s="120"/>
      <c r="H139" s="120" t="s">
        <v>405</v>
      </c>
      <c r="I139" s="120" t="s">
        <v>385</v>
      </c>
      <c r="J139" s="120"/>
      <c r="K139" s="162"/>
    </row>
    <row r="140" spans="2:11" s="1" customFormat="1" ht="15" customHeight="1" x14ac:dyDescent="0.2">
      <c r="B140" s="160"/>
      <c r="C140" s="120" t="s">
        <v>386</v>
      </c>
      <c r="D140" s="120"/>
      <c r="E140" s="120"/>
      <c r="F140" s="140" t="s">
        <v>350</v>
      </c>
      <c r="G140" s="120"/>
      <c r="H140" s="120" t="s">
        <v>386</v>
      </c>
      <c r="I140" s="120" t="s">
        <v>385</v>
      </c>
      <c r="J140" s="120"/>
      <c r="K140" s="162"/>
    </row>
    <row r="141" spans="2:11" s="1" customFormat="1" ht="15" customHeight="1" x14ac:dyDescent="0.2">
      <c r="B141" s="160"/>
      <c r="C141" s="120" t="s">
        <v>37</v>
      </c>
      <c r="D141" s="120"/>
      <c r="E141" s="120"/>
      <c r="F141" s="140" t="s">
        <v>350</v>
      </c>
      <c r="G141" s="120"/>
      <c r="H141" s="120" t="s">
        <v>406</v>
      </c>
      <c r="I141" s="120" t="s">
        <v>385</v>
      </c>
      <c r="J141" s="120"/>
      <c r="K141" s="162"/>
    </row>
    <row r="142" spans="2:11" s="1" customFormat="1" ht="15" customHeight="1" x14ac:dyDescent="0.2">
      <c r="B142" s="160"/>
      <c r="C142" s="120" t="s">
        <v>407</v>
      </c>
      <c r="D142" s="120"/>
      <c r="E142" s="120"/>
      <c r="F142" s="140" t="s">
        <v>350</v>
      </c>
      <c r="G142" s="120"/>
      <c r="H142" s="120" t="s">
        <v>408</v>
      </c>
      <c r="I142" s="120" t="s">
        <v>385</v>
      </c>
      <c r="J142" s="120"/>
      <c r="K142" s="162"/>
    </row>
    <row r="143" spans="2:11" s="1" customFormat="1" ht="15" customHeight="1" x14ac:dyDescent="0.2">
      <c r="B143" s="163"/>
      <c r="C143" s="164"/>
      <c r="D143" s="164"/>
      <c r="E143" s="164"/>
      <c r="F143" s="164"/>
      <c r="G143" s="164"/>
      <c r="H143" s="164"/>
      <c r="I143" s="164"/>
      <c r="J143" s="164"/>
      <c r="K143" s="165"/>
    </row>
    <row r="144" spans="2:11" s="1" customFormat="1" ht="18.75" customHeight="1" x14ac:dyDescent="0.2">
      <c r="B144" s="117"/>
      <c r="C144" s="117"/>
      <c r="D144" s="117"/>
      <c r="E144" s="117"/>
      <c r="F144" s="152"/>
      <c r="G144" s="117"/>
      <c r="H144" s="117"/>
      <c r="I144" s="117"/>
      <c r="J144" s="117"/>
      <c r="K144" s="117"/>
    </row>
    <row r="145" spans="2:11" s="1" customFormat="1" ht="18.75" customHeight="1" x14ac:dyDescent="0.2">
      <c r="B145" s="127"/>
      <c r="C145" s="127"/>
      <c r="D145" s="127"/>
      <c r="E145" s="127"/>
      <c r="F145" s="127"/>
      <c r="G145" s="127"/>
      <c r="H145" s="127"/>
      <c r="I145" s="127"/>
      <c r="J145" s="127"/>
      <c r="K145" s="127"/>
    </row>
    <row r="146" spans="2:11" s="1" customFormat="1" ht="7.5" customHeight="1" x14ac:dyDescent="0.2">
      <c r="B146" s="128"/>
      <c r="C146" s="129"/>
      <c r="D146" s="129"/>
      <c r="E146" s="129"/>
      <c r="F146" s="129"/>
      <c r="G146" s="129"/>
      <c r="H146" s="129"/>
      <c r="I146" s="129"/>
      <c r="J146" s="129"/>
      <c r="K146" s="130"/>
    </row>
    <row r="147" spans="2:11" s="1" customFormat="1" ht="45" customHeight="1" x14ac:dyDescent="0.2">
      <c r="B147" s="131"/>
      <c r="C147" s="354" t="s">
        <v>409</v>
      </c>
      <c r="D147" s="354"/>
      <c r="E147" s="354"/>
      <c r="F147" s="354"/>
      <c r="G147" s="354"/>
      <c r="H147" s="354"/>
      <c r="I147" s="354"/>
      <c r="J147" s="354"/>
      <c r="K147" s="132"/>
    </row>
    <row r="148" spans="2:11" s="1" customFormat="1" ht="17.25" customHeight="1" x14ac:dyDescent="0.2">
      <c r="B148" s="131"/>
      <c r="C148" s="133" t="s">
        <v>344</v>
      </c>
      <c r="D148" s="133"/>
      <c r="E148" s="133"/>
      <c r="F148" s="133" t="s">
        <v>345</v>
      </c>
      <c r="G148" s="134"/>
      <c r="H148" s="133" t="s">
        <v>52</v>
      </c>
      <c r="I148" s="133" t="s">
        <v>54</v>
      </c>
      <c r="J148" s="133" t="s">
        <v>346</v>
      </c>
      <c r="K148" s="132"/>
    </row>
    <row r="149" spans="2:11" s="1" customFormat="1" ht="17.25" customHeight="1" x14ac:dyDescent="0.2">
      <c r="B149" s="131"/>
      <c r="C149" s="135" t="s">
        <v>347</v>
      </c>
      <c r="D149" s="135"/>
      <c r="E149" s="135"/>
      <c r="F149" s="136" t="s">
        <v>348</v>
      </c>
      <c r="G149" s="137"/>
      <c r="H149" s="135"/>
      <c r="I149" s="135"/>
      <c r="J149" s="135" t="s">
        <v>349</v>
      </c>
      <c r="K149" s="132"/>
    </row>
    <row r="150" spans="2:11" s="1" customFormat="1" ht="5.25" customHeight="1" x14ac:dyDescent="0.2">
      <c r="B150" s="141"/>
      <c r="C150" s="138"/>
      <c r="D150" s="138"/>
      <c r="E150" s="138"/>
      <c r="F150" s="138"/>
      <c r="G150" s="139"/>
      <c r="H150" s="138"/>
      <c r="I150" s="138"/>
      <c r="J150" s="138"/>
      <c r="K150" s="162"/>
    </row>
    <row r="151" spans="2:11" s="1" customFormat="1" ht="15" customHeight="1" x14ac:dyDescent="0.2">
      <c r="B151" s="141"/>
      <c r="C151" s="166" t="s">
        <v>353</v>
      </c>
      <c r="D151" s="120"/>
      <c r="E151" s="120"/>
      <c r="F151" s="167" t="s">
        <v>350</v>
      </c>
      <c r="G151" s="120"/>
      <c r="H151" s="166" t="s">
        <v>390</v>
      </c>
      <c r="I151" s="166" t="s">
        <v>352</v>
      </c>
      <c r="J151" s="166">
        <v>120</v>
      </c>
      <c r="K151" s="162"/>
    </row>
    <row r="152" spans="2:11" s="1" customFormat="1" ht="15" customHeight="1" x14ac:dyDescent="0.2">
      <c r="B152" s="141"/>
      <c r="C152" s="166" t="s">
        <v>399</v>
      </c>
      <c r="D152" s="120"/>
      <c r="E152" s="120"/>
      <c r="F152" s="167" t="s">
        <v>350</v>
      </c>
      <c r="G152" s="120"/>
      <c r="H152" s="166" t="s">
        <v>410</v>
      </c>
      <c r="I152" s="166" t="s">
        <v>352</v>
      </c>
      <c r="J152" s="166" t="s">
        <v>401</v>
      </c>
      <c r="K152" s="162"/>
    </row>
    <row r="153" spans="2:11" s="1" customFormat="1" ht="15" customHeight="1" x14ac:dyDescent="0.2">
      <c r="B153" s="141"/>
      <c r="C153" s="166" t="s">
        <v>298</v>
      </c>
      <c r="D153" s="120"/>
      <c r="E153" s="120"/>
      <c r="F153" s="167" t="s">
        <v>350</v>
      </c>
      <c r="G153" s="120"/>
      <c r="H153" s="166" t="s">
        <v>411</v>
      </c>
      <c r="I153" s="166" t="s">
        <v>352</v>
      </c>
      <c r="J153" s="166" t="s">
        <v>401</v>
      </c>
      <c r="K153" s="162"/>
    </row>
    <row r="154" spans="2:11" s="1" customFormat="1" ht="15" customHeight="1" x14ac:dyDescent="0.2">
      <c r="B154" s="141"/>
      <c r="C154" s="166" t="s">
        <v>355</v>
      </c>
      <c r="D154" s="120"/>
      <c r="E154" s="120"/>
      <c r="F154" s="167" t="s">
        <v>356</v>
      </c>
      <c r="G154" s="120"/>
      <c r="H154" s="166" t="s">
        <v>390</v>
      </c>
      <c r="I154" s="166" t="s">
        <v>352</v>
      </c>
      <c r="J154" s="166">
        <v>50</v>
      </c>
      <c r="K154" s="162"/>
    </row>
    <row r="155" spans="2:11" s="1" customFormat="1" ht="15" customHeight="1" x14ac:dyDescent="0.2">
      <c r="B155" s="141"/>
      <c r="C155" s="166" t="s">
        <v>358</v>
      </c>
      <c r="D155" s="120"/>
      <c r="E155" s="120"/>
      <c r="F155" s="167" t="s">
        <v>350</v>
      </c>
      <c r="G155" s="120"/>
      <c r="H155" s="166" t="s">
        <v>390</v>
      </c>
      <c r="I155" s="166" t="s">
        <v>360</v>
      </c>
      <c r="J155" s="166"/>
      <c r="K155" s="162"/>
    </row>
    <row r="156" spans="2:11" s="1" customFormat="1" ht="15" customHeight="1" x14ac:dyDescent="0.2">
      <c r="B156" s="141"/>
      <c r="C156" s="166" t="s">
        <v>369</v>
      </c>
      <c r="D156" s="120"/>
      <c r="E156" s="120"/>
      <c r="F156" s="167" t="s">
        <v>356</v>
      </c>
      <c r="G156" s="120"/>
      <c r="H156" s="166" t="s">
        <v>390</v>
      </c>
      <c r="I156" s="166" t="s">
        <v>352</v>
      </c>
      <c r="J156" s="166">
        <v>50</v>
      </c>
      <c r="K156" s="162"/>
    </row>
    <row r="157" spans="2:11" s="1" customFormat="1" ht="15" customHeight="1" x14ac:dyDescent="0.2">
      <c r="B157" s="141"/>
      <c r="C157" s="166" t="s">
        <v>377</v>
      </c>
      <c r="D157" s="120"/>
      <c r="E157" s="120"/>
      <c r="F157" s="167" t="s">
        <v>356</v>
      </c>
      <c r="G157" s="120"/>
      <c r="H157" s="166" t="s">
        <v>390</v>
      </c>
      <c r="I157" s="166" t="s">
        <v>352</v>
      </c>
      <c r="J157" s="166">
        <v>50</v>
      </c>
      <c r="K157" s="162"/>
    </row>
    <row r="158" spans="2:11" s="1" customFormat="1" ht="15" customHeight="1" x14ac:dyDescent="0.2">
      <c r="B158" s="141"/>
      <c r="C158" s="166" t="s">
        <v>375</v>
      </c>
      <c r="D158" s="120"/>
      <c r="E158" s="120"/>
      <c r="F158" s="167" t="s">
        <v>356</v>
      </c>
      <c r="G158" s="120"/>
      <c r="H158" s="166" t="s">
        <v>390</v>
      </c>
      <c r="I158" s="166" t="s">
        <v>352</v>
      </c>
      <c r="J158" s="166">
        <v>50</v>
      </c>
      <c r="K158" s="162"/>
    </row>
    <row r="159" spans="2:11" s="1" customFormat="1" ht="15" customHeight="1" x14ac:dyDescent="0.2">
      <c r="B159" s="141"/>
      <c r="C159" s="166" t="s">
        <v>79</v>
      </c>
      <c r="D159" s="120"/>
      <c r="E159" s="120"/>
      <c r="F159" s="167" t="s">
        <v>350</v>
      </c>
      <c r="G159" s="120"/>
      <c r="H159" s="166" t="s">
        <v>412</v>
      </c>
      <c r="I159" s="166" t="s">
        <v>352</v>
      </c>
      <c r="J159" s="166" t="s">
        <v>413</v>
      </c>
      <c r="K159" s="162"/>
    </row>
    <row r="160" spans="2:11" s="1" customFormat="1" ht="15" customHeight="1" x14ac:dyDescent="0.2">
      <c r="B160" s="141"/>
      <c r="C160" s="166" t="s">
        <v>414</v>
      </c>
      <c r="D160" s="120"/>
      <c r="E160" s="120"/>
      <c r="F160" s="167" t="s">
        <v>350</v>
      </c>
      <c r="G160" s="120"/>
      <c r="H160" s="166" t="s">
        <v>415</v>
      </c>
      <c r="I160" s="166" t="s">
        <v>385</v>
      </c>
      <c r="J160" s="166"/>
      <c r="K160" s="162"/>
    </row>
    <row r="161" spans="2:11" s="1" customFormat="1" ht="15" customHeight="1" x14ac:dyDescent="0.2">
      <c r="B161" s="168"/>
      <c r="C161" s="150"/>
      <c r="D161" s="150"/>
      <c r="E161" s="150"/>
      <c r="F161" s="150"/>
      <c r="G161" s="150"/>
      <c r="H161" s="150"/>
      <c r="I161" s="150"/>
      <c r="J161" s="150"/>
      <c r="K161" s="169"/>
    </row>
    <row r="162" spans="2:11" s="1" customFormat="1" ht="18.75" customHeight="1" x14ac:dyDescent="0.2">
      <c r="B162" s="117"/>
      <c r="C162" s="120"/>
      <c r="D162" s="120"/>
      <c r="E162" s="120"/>
      <c r="F162" s="140"/>
      <c r="G162" s="120"/>
      <c r="H162" s="120"/>
      <c r="I162" s="120"/>
      <c r="J162" s="120"/>
      <c r="K162" s="117"/>
    </row>
    <row r="163" spans="2:11" s="1" customFormat="1" ht="18.75" customHeight="1" x14ac:dyDescent="0.2">
      <c r="B163" s="127"/>
      <c r="C163" s="127"/>
      <c r="D163" s="127"/>
      <c r="E163" s="127"/>
      <c r="F163" s="127"/>
      <c r="G163" s="127"/>
      <c r="H163" s="127"/>
      <c r="I163" s="127"/>
      <c r="J163" s="127"/>
      <c r="K163" s="127"/>
    </row>
    <row r="164" spans="2:11" s="1" customFormat="1" ht="7.5" customHeight="1" x14ac:dyDescent="0.2">
      <c r="B164" s="109"/>
      <c r="C164" s="110"/>
      <c r="D164" s="110"/>
      <c r="E164" s="110"/>
      <c r="F164" s="110"/>
      <c r="G164" s="110"/>
      <c r="H164" s="110"/>
      <c r="I164" s="110"/>
      <c r="J164" s="110"/>
      <c r="K164" s="111"/>
    </row>
    <row r="165" spans="2:11" s="1" customFormat="1" ht="45" customHeight="1" x14ac:dyDescent="0.2">
      <c r="B165" s="112"/>
      <c r="C165" s="352" t="s">
        <v>416</v>
      </c>
      <c r="D165" s="352"/>
      <c r="E165" s="352"/>
      <c r="F165" s="352"/>
      <c r="G165" s="352"/>
      <c r="H165" s="352"/>
      <c r="I165" s="352"/>
      <c r="J165" s="352"/>
      <c r="K165" s="113"/>
    </row>
    <row r="166" spans="2:11" s="1" customFormat="1" ht="17.25" customHeight="1" x14ac:dyDescent="0.2">
      <c r="B166" s="112"/>
      <c r="C166" s="133" t="s">
        <v>344</v>
      </c>
      <c r="D166" s="133"/>
      <c r="E166" s="133"/>
      <c r="F166" s="133" t="s">
        <v>345</v>
      </c>
      <c r="G166" s="170"/>
      <c r="H166" s="171" t="s">
        <v>52</v>
      </c>
      <c r="I166" s="171" t="s">
        <v>54</v>
      </c>
      <c r="J166" s="133" t="s">
        <v>346</v>
      </c>
      <c r="K166" s="113"/>
    </row>
    <row r="167" spans="2:11" s="1" customFormat="1" ht="17.25" customHeight="1" x14ac:dyDescent="0.2">
      <c r="B167" s="114"/>
      <c r="C167" s="135" t="s">
        <v>347</v>
      </c>
      <c r="D167" s="135"/>
      <c r="E167" s="135"/>
      <c r="F167" s="136" t="s">
        <v>348</v>
      </c>
      <c r="G167" s="172"/>
      <c r="H167" s="173"/>
      <c r="I167" s="173"/>
      <c r="J167" s="135" t="s">
        <v>349</v>
      </c>
      <c r="K167" s="115"/>
    </row>
    <row r="168" spans="2:11" s="1" customFormat="1" ht="5.25" customHeight="1" x14ac:dyDescent="0.2">
      <c r="B168" s="141"/>
      <c r="C168" s="138"/>
      <c r="D168" s="138"/>
      <c r="E168" s="138"/>
      <c r="F168" s="138"/>
      <c r="G168" s="139"/>
      <c r="H168" s="138"/>
      <c r="I168" s="138"/>
      <c r="J168" s="138"/>
      <c r="K168" s="162"/>
    </row>
    <row r="169" spans="2:11" s="1" customFormat="1" ht="15" customHeight="1" x14ac:dyDescent="0.2">
      <c r="B169" s="141"/>
      <c r="C169" s="120" t="s">
        <v>353</v>
      </c>
      <c r="D169" s="120"/>
      <c r="E169" s="120"/>
      <c r="F169" s="140" t="s">
        <v>350</v>
      </c>
      <c r="G169" s="120"/>
      <c r="H169" s="120" t="s">
        <v>390</v>
      </c>
      <c r="I169" s="120" t="s">
        <v>352</v>
      </c>
      <c r="J169" s="120">
        <v>120</v>
      </c>
      <c r="K169" s="162"/>
    </row>
    <row r="170" spans="2:11" s="1" customFormat="1" ht="15" customHeight="1" x14ac:dyDescent="0.2">
      <c r="B170" s="141"/>
      <c r="C170" s="120" t="s">
        <v>399</v>
      </c>
      <c r="D170" s="120"/>
      <c r="E170" s="120"/>
      <c r="F170" s="140" t="s">
        <v>350</v>
      </c>
      <c r="G170" s="120"/>
      <c r="H170" s="120" t="s">
        <v>400</v>
      </c>
      <c r="I170" s="120" t="s">
        <v>352</v>
      </c>
      <c r="J170" s="120" t="s">
        <v>401</v>
      </c>
      <c r="K170" s="162"/>
    </row>
    <row r="171" spans="2:11" s="1" customFormat="1" ht="15" customHeight="1" x14ac:dyDescent="0.2">
      <c r="B171" s="141"/>
      <c r="C171" s="120" t="s">
        <v>298</v>
      </c>
      <c r="D171" s="120"/>
      <c r="E171" s="120"/>
      <c r="F171" s="140" t="s">
        <v>350</v>
      </c>
      <c r="G171" s="120"/>
      <c r="H171" s="120" t="s">
        <v>417</v>
      </c>
      <c r="I171" s="120" t="s">
        <v>352</v>
      </c>
      <c r="J171" s="120" t="s">
        <v>401</v>
      </c>
      <c r="K171" s="162"/>
    </row>
    <row r="172" spans="2:11" s="1" customFormat="1" ht="15" customHeight="1" x14ac:dyDescent="0.2">
      <c r="B172" s="141"/>
      <c r="C172" s="120" t="s">
        <v>355</v>
      </c>
      <c r="D172" s="120"/>
      <c r="E172" s="120"/>
      <c r="F172" s="140" t="s">
        <v>356</v>
      </c>
      <c r="G172" s="120"/>
      <c r="H172" s="120" t="s">
        <v>417</v>
      </c>
      <c r="I172" s="120" t="s">
        <v>352</v>
      </c>
      <c r="J172" s="120">
        <v>50</v>
      </c>
      <c r="K172" s="162"/>
    </row>
    <row r="173" spans="2:11" s="1" customFormat="1" ht="15" customHeight="1" x14ac:dyDescent="0.2">
      <c r="B173" s="141"/>
      <c r="C173" s="120" t="s">
        <v>358</v>
      </c>
      <c r="D173" s="120"/>
      <c r="E173" s="120"/>
      <c r="F173" s="140" t="s">
        <v>350</v>
      </c>
      <c r="G173" s="120"/>
      <c r="H173" s="120" t="s">
        <v>417</v>
      </c>
      <c r="I173" s="120" t="s">
        <v>360</v>
      </c>
      <c r="J173" s="120"/>
      <c r="K173" s="162"/>
    </row>
    <row r="174" spans="2:11" s="1" customFormat="1" ht="15" customHeight="1" x14ac:dyDescent="0.2">
      <c r="B174" s="141"/>
      <c r="C174" s="120" t="s">
        <v>369</v>
      </c>
      <c r="D174" s="120"/>
      <c r="E174" s="120"/>
      <c r="F174" s="140" t="s">
        <v>356</v>
      </c>
      <c r="G174" s="120"/>
      <c r="H174" s="120" t="s">
        <v>417</v>
      </c>
      <c r="I174" s="120" t="s">
        <v>352</v>
      </c>
      <c r="J174" s="120">
        <v>50</v>
      </c>
      <c r="K174" s="162"/>
    </row>
    <row r="175" spans="2:11" s="1" customFormat="1" ht="15" customHeight="1" x14ac:dyDescent="0.2">
      <c r="B175" s="141"/>
      <c r="C175" s="120" t="s">
        <v>377</v>
      </c>
      <c r="D175" s="120"/>
      <c r="E175" s="120"/>
      <c r="F175" s="140" t="s">
        <v>356</v>
      </c>
      <c r="G175" s="120"/>
      <c r="H175" s="120" t="s">
        <v>417</v>
      </c>
      <c r="I175" s="120" t="s">
        <v>352</v>
      </c>
      <c r="J175" s="120">
        <v>50</v>
      </c>
      <c r="K175" s="162"/>
    </row>
    <row r="176" spans="2:11" s="1" customFormat="1" ht="15" customHeight="1" x14ac:dyDescent="0.2">
      <c r="B176" s="141"/>
      <c r="C176" s="120" t="s">
        <v>375</v>
      </c>
      <c r="D176" s="120"/>
      <c r="E176" s="120"/>
      <c r="F176" s="140" t="s">
        <v>356</v>
      </c>
      <c r="G176" s="120"/>
      <c r="H176" s="120" t="s">
        <v>417</v>
      </c>
      <c r="I176" s="120" t="s">
        <v>352</v>
      </c>
      <c r="J176" s="120">
        <v>50</v>
      </c>
      <c r="K176" s="162"/>
    </row>
    <row r="177" spans="2:11" s="1" customFormat="1" ht="15" customHeight="1" x14ac:dyDescent="0.2">
      <c r="B177" s="141"/>
      <c r="C177" s="120" t="s">
        <v>94</v>
      </c>
      <c r="D177" s="120"/>
      <c r="E177" s="120"/>
      <c r="F177" s="140" t="s">
        <v>350</v>
      </c>
      <c r="G177" s="120"/>
      <c r="H177" s="120" t="s">
        <v>418</v>
      </c>
      <c r="I177" s="120" t="s">
        <v>419</v>
      </c>
      <c r="J177" s="120"/>
      <c r="K177" s="162"/>
    </row>
    <row r="178" spans="2:11" s="1" customFormat="1" ht="15" customHeight="1" x14ac:dyDescent="0.2">
      <c r="B178" s="141"/>
      <c r="C178" s="120" t="s">
        <v>54</v>
      </c>
      <c r="D178" s="120"/>
      <c r="E178" s="120"/>
      <c r="F178" s="140" t="s">
        <v>350</v>
      </c>
      <c r="G178" s="120"/>
      <c r="H178" s="120" t="s">
        <v>420</v>
      </c>
      <c r="I178" s="120" t="s">
        <v>421</v>
      </c>
      <c r="J178" s="120">
        <v>1</v>
      </c>
      <c r="K178" s="162"/>
    </row>
    <row r="179" spans="2:11" s="1" customFormat="1" ht="15" customHeight="1" x14ac:dyDescent="0.2">
      <c r="B179" s="141"/>
      <c r="C179" s="120" t="s">
        <v>51</v>
      </c>
      <c r="D179" s="120"/>
      <c r="E179" s="120"/>
      <c r="F179" s="140" t="s">
        <v>350</v>
      </c>
      <c r="G179" s="120"/>
      <c r="H179" s="120" t="s">
        <v>422</v>
      </c>
      <c r="I179" s="120" t="s">
        <v>352</v>
      </c>
      <c r="J179" s="120">
        <v>20</v>
      </c>
      <c r="K179" s="162"/>
    </row>
    <row r="180" spans="2:11" s="1" customFormat="1" ht="15" customHeight="1" x14ac:dyDescent="0.2">
      <c r="B180" s="141"/>
      <c r="C180" s="120" t="s">
        <v>52</v>
      </c>
      <c r="D180" s="120"/>
      <c r="E180" s="120"/>
      <c r="F180" s="140" t="s">
        <v>350</v>
      </c>
      <c r="G180" s="120"/>
      <c r="H180" s="120" t="s">
        <v>423</v>
      </c>
      <c r="I180" s="120" t="s">
        <v>352</v>
      </c>
      <c r="J180" s="120">
        <v>255</v>
      </c>
      <c r="K180" s="162"/>
    </row>
    <row r="181" spans="2:11" s="1" customFormat="1" ht="15" customHeight="1" x14ac:dyDescent="0.2">
      <c r="B181" s="141"/>
      <c r="C181" s="120" t="s">
        <v>95</v>
      </c>
      <c r="D181" s="120"/>
      <c r="E181" s="120"/>
      <c r="F181" s="140" t="s">
        <v>350</v>
      </c>
      <c r="G181" s="120"/>
      <c r="H181" s="120" t="s">
        <v>314</v>
      </c>
      <c r="I181" s="120" t="s">
        <v>352</v>
      </c>
      <c r="J181" s="120">
        <v>10</v>
      </c>
      <c r="K181" s="162"/>
    </row>
    <row r="182" spans="2:11" s="1" customFormat="1" ht="15" customHeight="1" x14ac:dyDescent="0.2">
      <c r="B182" s="141"/>
      <c r="C182" s="120" t="s">
        <v>96</v>
      </c>
      <c r="D182" s="120"/>
      <c r="E182" s="120"/>
      <c r="F182" s="140" t="s">
        <v>350</v>
      </c>
      <c r="G182" s="120"/>
      <c r="H182" s="120" t="s">
        <v>424</v>
      </c>
      <c r="I182" s="120" t="s">
        <v>385</v>
      </c>
      <c r="J182" s="120"/>
      <c r="K182" s="162"/>
    </row>
    <row r="183" spans="2:11" s="1" customFormat="1" ht="15" customHeight="1" x14ac:dyDescent="0.2">
      <c r="B183" s="141"/>
      <c r="C183" s="120" t="s">
        <v>425</v>
      </c>
      <c r="D183" s="120"/>
      <c r="E183" s="120"/>
      <c r="F183" s="140" t="s">
        <v>350</v>
      </c>
      <c r="G183" s="120"/>
      <c r="H183" s="120" t="s">
        <v>426</v>
      </c>
      <c r="I183" s="120" t="s">
        <v>385</v>
      </c>
      <c r="J183" s="120"/>
      <c r="K183" s="162"/>
    </row>
    <row r="184" spans="2:11" s="1" customFormat="1" ht="15" customHeight="1" x14ac:dyDescent="0.2">
      <c r="B184" s="141"/>
      <c r="C184" s="120" t="s">
        <v>414</v>
      </c>
      <c r="D184" s="120"/>
      <c r="E184" s="120"/>
      <c r="F184" s="140" t="s">
        <v>350</v>
      </c>
      <c r="G184" s="120"/>
      <c r="H184" s="120" t="s">
        <v>427</v>
      </c>
      <c r="I184" s="120" t="s">
        <v>385</v>
      </c>
      <c r="J184" s="120"/>
      <c r="K184" s="162"/>
    </row>
    <row r="185" spans="2:11" s="1" customFormat="1" ht="15" customHeight="1" x14ac:dyDescent="0.2">
      <c r="B185" s="141"/>
      <c r="C185" s="120" t="s">
        <v>98</v>
      </c>
      <c r="D185" s="120"/>
      <c r="E185" s="120"/>
      <c r="F185" s="140" t="s">
        <v>356</v>
      </c>
      <c r="G185" s="120"/>
      <c r="H185" s="120" t="s">
        <v>428</v>
      </c>
      <c r="I185" s="120" t="s">
        <v>352</v>
      </c>
      <c r="J185" s="120">
        <v>50</v>
      </c>
      <c r="K185" s="162"/>
    </row>
    <row r="186" spans="2:11" s="1" customFormat="1" ht="15" customHeight="1" x14ac:dyDescent="0.2">
      <c r="B186" s="141"/>
      <c r="C186" s="120" t="s">
        <v>429</v>
      </c>
      <c r="D186" s="120"/>
      <c r="E186" s="120"/>
      <c r="F186" s="140" t="s">
        <v>356</v>
      </c>
      <c r="G186" s="120"/>
      <c r="H186" s="120" t="s">
        <v>430</v>
      </c>
      <c r="I186" s="120" t="s">
        <v>431</v>
      </c>
      <c r="J186" s="120"/>
      <c r="K186" s="162"/>
    </row>
    <row r="187" spans="2:11" s="1" customFormat="1" ht="15" customHeight="1" x14ac:dyDescent="0.2">
      <c r="B187" s="141"/>
      <c r="C187" s="120" t="s">
        <v>432</v>
      </c>
      <c r="D187" s="120"/>
      <c r="E187" s="120"/>
      <c r="F187" s="140" t="s">
        <v>356</v>
      </c>
      <c r="G187" s="120"/>
      <c r="H187" s="120" t="s">
        <v>433</v>
      </c>
      <c r="I187" s="120" t="s">
        <v>431</v>
      </c>
      <c r="J187" s="120"/>
      <c r="K187" s="162"/>
    </row>
    <row r="188" spans="2:11" s="1" customFormat="1" ht="15" customHeight="1" x14ac:dyDescent="0.2">
      <c r="B188" s="141"/>
      <c r="C188" s="120" t="s">
        <v>434</v>
      </c>
      <c r="D188" s="120"/>
      <c r="E188" s="120"/>
      <c r="F188" s="140" t="s">
        <v>356</v>
      </c>
      <c r="G188" s="120"/>
      <c r="H188" s="120" t="s">
        <v>435</v>
      </c>
      <c r="I188" s="120" t="s">
        <v>431</v>
      </c>
      <c r="J188" s="120"/>
      <c r="K188" s="162"/>
    </row>
    <row r="189" spans="2:11" s="1" customFormat="1" ht="15" customHeight="1" x14ac:dyDescent="0.2">
      <c r="B189" s="141"/>
      <c r="C189" s="174" t="s">
        <v>436</v>
      </c>
      <c r="D189" s="120"/>
      <c r="E189" s="120"/>
      <c r="F189" s="140" t="s">
        <v>356</v>
      </c>
      <c r="G189" s="120"/>
      <c r="H189" s="120" t="s">
        <v>437</v>
      </c>
      <c r="I189" s="120" t="s">
        <v>438</v>
      </c>
      <c r="J189" s="175" t="s">
        <v>439</v>
      </c>
      <c r="K189" s="162"/>
    </row>
    <row r="190" spans="2:11" s="1" customFormat="1" ht="15" customHeight="1" x14ac:dyDescent="0.2">
      <c r="B190" s="141"/>
      <c r="C190" s="126" t="s">
        <v>40</v>
      </c>
      <c r="D190" s="120"/>
      <c r="E190" s="120"/>
      <c r="F190" s="140" t="s">
        <v>350</v>
      </c>
      <c r="G190" s="120"/>
      <c r="H190" s="117" t="s">
        <v>440</v>
      </c>
      <c r="I190" s="120" t="s">
        <v>441</v>
      </c>
      <c r="J190" s="120"/>
      <c r="K190" s="162"/>
    </row>
    <row r="191" spans="2:11" s="1" customFormat="1" ht="15" customHeight="1" x14ac:dyDescent="0.2">
      <c r="B191" s="141"/>
      <c r="C191" s="126" t="s">
        <v>442</v>
      </c>
      <c r="D191" s="120"/>
      <c r="E191" s="120"/>
      <c r="F191" s="140" t="s">
        <v>350</v>
      </c>
      <c r="G191" s="120"/>
      <c r="H191" s="120" t="s">
        <v>443</v>
      </c>
      <c r="I191" s="120" t="s">
        <v>385</v>
      </c>
      <c r="J191" s="120"/>
      <c r="K191" s="162"/>
    </row>
    <row r="192" spans="2:11" s="1" customFormat="1" ht="15" customHeight="1" x14ac:dyDescent="0.2">
      <c r="B192" s="141"/>
      <c r="C192" s="126" t="s">
        <v>444</v>
      </c>
      <c r="D192" s="120"/>
      <c r="E192" s="120"/>
      <c r="F192" s="140" t="s">
        <v>350</v>
      </c>
      <c r="G192" s="120"/>
      <c r="H192" s="120" t="s">
        <v>445</v>
      </c>
      <c r="I192" s="120" t="s">
        <v>385</v>
      </c>
      <c r="J192" s="120"/>
      <c r="K192" s="162"/>
    </row>
    <row r="193" spans="2:11" s="1" customFormat="1" ht="15" customHeight="1" x14ac:dyDescent="0.2">
      <c r="B193" s="141"/>
      <c r="C193" s="126" t="s">
        <v>272</v>
      </c>
      <c r="D193" s="120"/>
      <c r="E193" s="120"/>
      <c r="F193" s="140" t="s">
        <v>356</v>
      </c>
      <c r="G193" s="120"/>
      <c r="H193" s="120" t="s">
        <v>446</v>
      </c>
      <c r="I193" s="120" t="s">
        <v>385</v>
      </c>
      <c r="J193" s="120"/>
      <c r="K193" s="162"/>
    </row>
    <row r="194" spans="2:11" s="1" customFormat="1" ht="15" customHeight="1" x14ac:dyDescent="0.2">
      <c r="B194" s="168"/>
      <c r="C194" s="176"/>
      <c r="D194" s="150"/>
      <c r="E194" s="150"/>
      <c r="F194" s="150"/>
      <c r="G194" s="150"/>
      <c r="H194" s="150"/>
      <c r="I194" s="150"/>
      <c r="J194" s="150"/>
      <c r="K194" s="169"/>
    </row>
    <row r="195" spans="2:11" s="1" customFormat="1" ht="18.75" customHeight="1" x14ac:dyDescent="0.2">
      <c r="B195" s="117"/>
      <c r="C195" s="120"/>
      <c r="D195" s="120"/>
      <c r="E195" s="120"/>
      <c r="F195" s="140"/>
      <c r="G195" s="120"/>
      <c r="H195" s="120"/>
      <c r="I195" s="120"/>
      <c r="J195" s="120"/>
      <c r="K195" s="117"/>
    </row>
    <row r="196" spans="2:11" s="1" customFormat="1" ht="18.75" customHeight="1" x14ac:dyDescent="0.2">
      <c r="B196" s="117"/>
      <c r="C196" s="120"/>
      <c r="D196" s="120"/>
      <c r="E196" s="120"/>
      <c r="F196" s="140"/>
      <c r="G196" s="120"/>
      <c r="H196" s="120"/>
      <c r="I196" s="120"/>
      <c r="J196" s="120"/>
      <c r="K196" s="117"/>
    </row>
    <row r="197" spans="2:11" s="1" customFormat="1" ht="18.75" customHeight="1" x14ac:dyDescent="0.2">
      <c r="B197" s="127"/>
      <c r="C197" s="127"/>
      <c r="D197" s="127"/>
      <c r="E197" s="127"/>
      <c r="F197" s="127"/>
      <c r="G197" s="127"/>
      <c r="H197" s="127"/>
      <c r="I197" s="127"/>
      <c r="J197" s="127"/>
      <c r="K197" s="127"/>
    </row>
    <row r="198" spans="2:11" s="1" customFormat="1" ht="13.5" x14ac:dyDescent="0.2">
      <c r="B198" s="109"/>
      <c r="C198" s="110"/>
      <c r="D198" s="110"/>
      <c r="E198" s="110"/>
      <c r="F198" s="110"/>
      <c r="G198" s="110"/>
      <c r="H198" s="110"/>
      <c r="I198" s="110"/>
      <c r="J198" s="110"/>
      <c r="K198" s="111"/>
    </row>
    <row r="199" spans="2:11" s="1" customFormat="1" ht="21" x14ac:dyDescent="0.2">
      <c r="B199" s="112"/>
      <c r="C199" s="352" t="s">
        <v>447</v>
      </c>
      <c r="D199" s="352"/>
      <c r="E199" s="352"/>
      <c r="F199" s="352"/>
      <c r="G199" s="352"/>
      <c r="H199" s="352"/>
      <c r="I199" s="352"/>
      <c r="J199" s="352"/>
      <c r="K199" s="113"/>
    </row>
    <row r="200" spans="2:11" s="1" customFormat="1" ht="25.5" customHeight="1" x14ac:dyDescent="0.3">
      <c r="B200" s="112"/>
      <c r="C200" s="177" t="s">
        <v>448</v>
      </c>
      <c r="D200" s="177"/>
      <c r="E200" s="177"/>
      <c r="F200" s="177" t="s">
        <v>449</v>
      </c>
      <c r="G200" s="178"/>
      <c r="H200" s="358" t="s">
        <v>450</v>
      </c>
      <c r="I200" s="358"/>
      <c r="J200" s="358"/>
      <c r="K200" s="113"/>
    </row>
    <row r="201" spans="2:11" s="1" customFormat="1" ht="5.25" customHeight="1" x14ac:dyDescent="0.2">
      <c r="B201" s="141"/>
      <c r="C201" s="138"/>
      <c r="D201" s="138"/>
      <c r="E201" s="138"/>
      <c r="F201" s="138"/>
      <c r="G201" s="120"/>
      <c r="H201" s="138"/>
      <c r="I201" s="138"/>
      <c r="J201" s="138"/>
      <c r="K201" s="162"/>
    </row>
    <row r="202" spans="2:11" s="1" customFormat="1" ht="15" customHeight="1" x14ac:dyDescent="0.2">
      <c r="B202" s="141"/>
      <c r="C202" s="120" t="s">
        <v>441</v>
      </c>
      <c r="D202" s="120"/>
      <c r="E202" s="120"/>
      <c r="F202" s="140" t="s">
        <v>41</v>
      </c>
      <c r="G202" s="120"/>
      <c r="H202" s="357" t="s">
        <v>451</v>
      </c>
      <c r="I202" s="357"/>
      <c r="J202" s="357"/>
      <c r="K202" s="162"/>
    </row>
    <row r="203" spans="2:11" s="1" customFormat="1" ht="15" customHeight="1" x14ac:dyDescent="0.2">
      <c r="B203" s="141"/>
      <c r="C203" s="147"/>
      <c r="D203" s="120"/>
      <c r="E203" s="120"/>
      <c r="F203" s="140" t="s">
        <v>42</v>
      </c>
      <c r="G203" s="120"/>
      <c r="H203" s="357" t="s">
        <v>452</v>
      </c>
      <c r="I203" s="357"/>
      <c r="J203" s="357"/>
      <c r="K203" s="162"/>
    </row>
    <row r="204" spans="2:11" s="1" customFormat="1" ht="15" customHeight="1" x14ac:dyDescent="0.2">
      <c r="B204" s="141"/>
      <c r="C204" s="147"/>
      <c r="D204" s="120"/>
      <c r="E204" s="120"/>
      <c r="F204" s="140" t="s">
        <v>45</v>
      </c>
      <c r="G204" s="120"/>
      <c r="H204" s="357" t="s">
        <v>453</v>
      </c>
      <c r="I204" s="357"/>
      <c r="J204" s="357"/>
      <c r="K204" s="162"/>
    </row>
    <row r="205" spans="2:11" s="1" customFormat="1" ht="15" customHeight="1" x14ac:dyDescent="0.2">
      <c r="B205" s="141"/>
      <c r="C205" s="120"/>
      <c r="D205" s="120"/>
      <c r="E205" s="120"/>
      <c r="F205" s="140" t="s">
        <v>43</v>
      </c>
      <c r="G205" s="120"/>
      <c r="H205" s="357" t="s">
        <v>454</v>
      </c>
      <c r="I205" s="357"/>
      <c r="J205" s="357"/>
      <c r="K205" s="162"/>
    </row>
    <row r="206" spans="2:11" s="1" customFormat="1" ht="15" customHeight="1" x14ac:dyDescent="0.2">
      <c r="B206" s="141"/>
      <c r="C206" s="120"/>
      <c r="D206" s="120"/>
      <c r="E206" s="120"/>
      <c r="F206" s="140" t="s">
        <v>44</v>
      </c>
      <c r="G206" s="120"/>
      <c r="H206" s="357" t="s">
        <v>455</v>
      </c>
      <c r="I206" s="357"/>
      <c r="J206" s="357"/>
      <c r="K206" s="162"/>
    </row>
    <row r="207" spans="2:11" s="1" customFormat="1" ht="15" customHeight="1" x14ac:dyDescent="0.2">
      <c r="B207" s="141"/>
      <c r="C207" s="120"/>
      <c r="D207" s="120"/>
      <c r="E207" s="120"/>
      <c r="F207" s="140"/>
      <c r="G207" s="120"/>
      <c r="H207" s="120"/>
      <c r="I207" s="120"/>
      <c r="J207" s="120"/>
      <c r="K207" s="162"/>
    </row>
    <row r="208" spans="2:11" s="1" customFormat="1" ht="15" customHeight="1" x14ac:dyDescent="0.2">
      <c r="B208" s="141"/>
      <c r="C208" s="120" t="s">
        <v>397</v>
      </c>
      <c r="D208" s="120"/>
      <c r="E208" s="120"/>
      <c r="F208" s="140" t="s">
        <v>73</v>
      </c>
      <c r="G208" s="120"/>
      <c r="H208" s="357" t="s">
        <v>456</v>
      </c>
      <c r="I208" s="357"/>
      <c r="J208" s="357"/>
      <c r="K208" s="162"/>
    </row>
    <row r="209" spans="2:11" s="1" customFormat="1" ht="15" customHeight="1" x14ac:dyDescent="0.2">
      <c r="B209" s="141"/>
      <c r="C209" s="147"/>
      <c r="D209" s="120"/>
      <c r="E209" s="120"/>
      <c r="F209" s="140" t="s">
        <v>292</v>
      </c>
      <c r="G209" s="120"/>
      <c r="H209" s="357" t="s">
        <v>293</v>
      </c>
      <c r="I209" s="357"/>
      <c r="J209" s="357"/>
      <c r="K209" s="162"/>
    </row>
    <row r="210" spans="2:11" s="1" customFormat="1" ht="15" customHeight="1" x14ac:dyDescent="0.2">
      <c r="B210" s="141"/>
      <c r="C210" s="120"/>
      <c r="D210" s="120"/>
      <c r="E210" s="120"/>
      <c r="F210" s="140" t="s">
        <v>290</v>
      </c>
      <c r="G210" s="120"/>
      <c r="H210" s="357" t="s">
        <v>457</v>
      </c>
      <c r="I210" s="357"/>
      <c r="J210" s="357"/>
      <c r="K210" s="162"/>
    </row>
    <row r="211" spans="2:11" s="1" customFormat="1" ht="15" customHeight="1" x14ac:dyDescent="0.2">
      <c r="B211" s="179"/>
      <c r="C211" s="147"/>
      <c r="D211" s="147"/>
      <c r="E211" s="147"/>
      <c r="F211" s="140" t="s">
        <v>294</v>
      </c>
      <c r="G211" s="126"/>
      <c r="H211" s="356" t="s">
        <v>295</v>
      </c>
      <c r="I211" s="356"/>
      <c r="J211" s="356"/>
      <c r="K211" s="180"/>
    </row>
    <row r="212" spans="2:11" s="1" customFormat="1" ht="15" customHeight="1" x14ac:dyDescent="0.2">
      <c r="B212" s="179"/>
      <c r="C212" s="147"/>
      <c r="D212" s="147"/>
      <c r="E212" s="147"/>
      <c r="F212" s="140" t="s">
        <v>296</v>
      </c>
      <c r="G212" s="126"/>
      <c r="H212" s="356" t="s">
        <v>458</v>
      </c>
      <c r="I212" s="356"/>
      <c r="J212" s="356"/>
      <c r="K212" s="180"/>
    </row>
    <row r="213" spans="2:11" s="1" customFormat="1" ht="15" customHeight="1" x14ac:dyDescent="0.2">
      <c r="B213" s="179"/>
      <c r="C213" s="147"/>
      <c r="D213" s="147"/>
      <c r="E213" s="147"/>
      <c r="F213" s="181"/>
      <c r="G213" s="126"/>
      <c r="H213" s="182"/>
      <c r="I213" s="182"/>
      <c r="J213" s="182"/>
      <c r="K213" s="180"/>
    </row>
    <row r="214" spans="2:11" s="1" customFormat="1" ht="15" customHeight="1" x14ac:dyDescent="0.2">
      <c r="B214" s="179"/>
      <c r="C214" s="120" t="s">
        <v>421</v>
      </c>
      <c r="D214" s="147"/>
      <c r="E214" s="147"/>
      <c r="F214" s="140">
        <v>1</v>
      </c>
      <c r="G214" s="126"/>
      <c r="H214" s="356" t="s">
        <v>459</v>
      </c>
      <c r="I214" s="356"/>
      <c r="J214" s="356"/>
      <c r="K214" s="180"/>
    </row>
    <row r="215" spans="2:11" s="1" customFormat="1" ht="15" customHeight="1" x14ac:dyDescent="0.2">
      <c r="B215" s="179"/>
      <c r="C215" s="147"/>
      <c r="D215" s="147"/>
      <c r="E215" s="147"/>
      <c r="F215" s="140">
        <v>2</v>
      </c>
      <c r="G215" s="126"/>
      <c r="H215" s="356" t="s">
        <v>460</v>
      </c>
      <c r="I215" s="356"/>
      <c r="J215" s="356"/>
      <c r="K215" s="180"/>
    </row>
    <row r="216" spans="2:11" s="1" customFormat="1" ht="15" customHeight="1" x14ac:dyDescent="0.2">
      <c r="B216" s="179"/>
      <c r="C216" s="147"/>
      <c r="D216" s="147"/>
      <c r="E216" s="147"/>
      <c r="F216" s="140">
        <v>3</v>
      </c>
      <c r="G216" s="126"/>
      <c r="H216" s="356" t="s">
        <v>461</v>
      </c>
      <c r="I216" s="356"/>
      <c r="J216" s="356"/>
      <c r="K216" s="180"/>
    </row>
    <row r="217" spans="2:11" s="1" customFormat="1" ht="15" customHeight="1" x14ac:dyDescent="0.2">
      <c r="B217" s="179"/>
      <c r="C217" s="147"/>
      <c r="D217" s="147"/>
      <c r="E217" s="147"/>
      <c r="F217" s="140">
        <v>4</v>
      </c>
      <c r="G217" s="126"/>
      <c r="H217" s="356" t="s">
        <v>462</v>
      </c>
      <c r="I217" s="356"/>
      <c r="J217" s="356"/>
      <c r="K217" s="180"/>
    </row>
    <row r="218" spans="2:11" s="1" customFormat="1" ht="12.75" customHeight="1" x14ac:dyDescent="0.2">
      <c r="B218" s="183"/>
      <c r="C218" s="184"/>
      <c r="D218" s="184"/>
      <c r="E218" s="184"/>
      <c r="F218" s="184"/>
      <c r="G218" s="184"/>
      <c r="H218" s="184"/>
      <c r="I218" s="184"/>
      <c r="J218" s="184"/>
      <c r="K218" s="185"/>
    </row>
  </sheetData>
  <sheetProtection formatCells="0" formatColumns="0" formatRows="0" insertColumns="0" insertRows="0" insertHyperlinks="0" deleteColumns="0" deleteRows="0" sort="0" autoFilter="0" pivotTables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</mergeCells>
  <pageMargins left="0.59027779999999996" right="0.59027779999999996" top="0.59027779999999996" bottom="0.59027779999999996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Rekapitulace stavby</vt:lpstr>
      <vt:lpstr>2020-04-05 - Likvidace el...</vt:lpstr>
      <vt:lpstr>Pokyny pro vyplnění</vt:lpstr>
      <vt:lpstr>'2020-04-05 - Likvidace el...'!Názvy_tisku</vt:lpstr>
      <vt:lpstr>'Rekapitulace stavby'!Názvy_tisku</vt:lpstr>
      <vt:lpstr>'2020-04-05 - Likvidace el...'!Oblast_tisku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DESKTOP-GSLCHH2\Lukáš Hykyš</dc:creator>
  <cp:lastModifiedBy>Dundr Miroslav</cp:lastModifiedBy>
  <dcterms:created xsi:type="dcterms:W3CDTF">2020-05-05T02:58:25Z</dcterms:created>
  <dcterms:modified xsi:type="dcterms:W3CDTF">2020-10-08T06:37:52Z</dcterms:modified>
</cp:coreProperties>
</file>